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defaultThemeVersion="124226"/>
  <bookViews>
    <workbookView xWindow="-120" yWindow="-120" windowWidth="16608" windowHeight="9432" tabRatio="773" firstSheet="3" activeTab="4"/>
  </bookViews>
  <sheets>
    <sheet name="bharit 8 mnth ex PMAMP" sheetId="132" state="hidden" r:id="rId1"/>
    <sheet name="bharit 2nd trim ex PMAMP" sheetId="131" state="hidden" r:id="rId2"/>
    <sheet name="summary sheet" sheetId="139" state="hidden" r:id="rId3"/>
    <sheet name="Bharit First Trimester" sheetId="94" r:id="rId4"/>
    <sheet name="Nikasha_Kharcha_....Trimester" sheetId="158" r:id="rId5"/>
    <sheet name="Pragati Napug" sheetId="118" r:id="rId6"/>
    <sheet name="Main Outcomes" sheetId="115" r:id="rId7"/>
    <sheet name="Non tax revenue" sheetId="119" r:id="rId8"/>
    <sheet name="Beruju" sheetId="144" r:id="rId9"/>
    <sheet name="Programe Budget 2073-74" sheetId="59" state="hidden" r:id="rId10"/>
    <sheet name="bharit annual" sheetId="104" state="hidden" r:id="rId11"/>
    <sheet name="Nikasha &amp; Kharcha barsik" sheetId="105" state="hidden" r:id="rId12"/>
    <sheet name="P1 summry annual" sheetId="117" state="hidden" r:id="rId13"/>
    <sheet name="subsidy 3rd" sheetId="123" state="hidden" r:id="rId14"/>
    <sheet name="MDAC" sheetId="120" r:id="rId15"/>
    <sheet name="subsidy annual" sheetId="124" state="hidden" r:id="rId16"/>
    <sheet name="sadaran 2nd" sheetId="121" state="hidden" r:id="rId17"/>
    <sheet name="sadaran annual" sheetId="122" state="hidden" r:id="rId18"/>
    <sheet name="Sheet1" sheetId="125" state="hidden" r:id="rId19"/>
    <sheet name="Disease Report VL" sheetId="162" r:id="rId20"/>
    <sheet name="Export. Import AQO" sheetId="163" r:id="rId21"/>
  </sheets>
  <definedNames>
    <definedName name="_xlnm._FilterDatabase" localSheetId="1" hidden="1">'bharit 2nd trim ex PMAMP'!$A$5:$L$823</definedName>
    <definedName name="_xlnm._FilterDatabase" localSheetId="0" hidden="1">'bharit 8 mnth ex PMAMP'!$A$5:$L$823</definedName>
    <definedName name="_xlnm._FilterDatabase" localSheetId="10" hidden="1">'bharit annual'!$A$5:$M$958</definedName>
    <definedName name="_xlnm._FilterDatabase" localSheetId="3" hidden="1">'Bharit First Trimester'!#REF!</definedName>
    <definedName name="_xlnm._FilterDatabase" localSheetId="11" hidden="1">'Nikasha &amp; Kharcha barsik'!$A$5:$P$971</definedName>
    <definedName name="_xlnm._FilterDatabase" localSheetId="4" hidden="1">Nikasha_Kharcha_....Trimester!$A$4:$L$18</definedName>
    <definedName name="_xlnm._FilterDatabase" localSheetId="9" hidden="1">'Programe Budget 2073-74'!$A$5:$R$915</definedName>
    <definedName name="_xlnm.Print_Area" localSheetId="1">'bharit 2nd trim ex PMAMP'!$A$1:$L$866</definedName>
    <definedName name="_xlnm.Print_Area" localSheetId="0">'bharit 8 mnth ex PMAMP'!$A$1:$L$866</definedName>
    <definedName name="_xlnm.Print_Area" localSheetId="10">'bharit annual'!$A$1:$L$1003</definedName>
    <definedName name="_xlnm.Print_Area" localSheetId="3">'Bharit First Trimester'!$A$1:$L$29</definedName>
    <definedName name="_xlnm.Print_Area" localSheetId="6">'Main Outcomes'!$B$1:$D$11</definedName>
    <definedName name="_xlnm.Print_Area" localSheetId="11">'Nikasha &amp; Kharcha barsik'!$A$1:$N$967</definedName>
    <definedName name="_xlnm.Print_Area" localSheetId="4">Nikasha_Kharcha_....Trimester!$A$1:$L$61</definedName>
    <definedName name="_xlnm.Print_Titles" localSheetId="1">'bharit 2nd trim ex PMAMP'!$5:$6</definedName>
    <definedName name="_xlnm.Print_Titles" localSheetId="0">'bharit 8 mnth ex PMAMP'!$5:$6</definedName>
    <definedName name="_xlnm.Print_Titles" localSheetId="10">'bharit annual'!$5:$6</definedName>
    <definedName name="_xlnm.Print_Titles" localSheetId="3">'Bharit First Trimester'!#REF!</definedName>
    <definedName name="_xlnm.Print_Titles" localSheetId="6">'Main Outcomes'!$5:$6</definedName>
    <definedName name="_xlnm.Print_Titles" localSheetId="14">MDAC!$3:$3</definedName>
    <definedName name="_xlnm.Print_Titles" localSheetId="11">'Nikasha &amp; Kharcha barsik'!$5:$5</definedName>
    <definedName name="_xlnm.Print_Titles" localSheetId="4">Nikasha_Kharcha_....Trimester!$4:$5</definedName>
    <definedName name="_xlnm.Print_Titles" localSheetId="5">'Pragati Napug'!$6:$7</definedName>
    <definedName name="_xlnm.Print_Titles" localSheetId="9">'Programe Budget 2073-74'!$5:$5</definedName>
    <definedName name="_xlnm.Print_Titles" localSheetId="13">'subsidy 3rd'!$4:$5</definedName>
    <definedName name="_xlnm.Print_Titles" localSheetId="2">'summary sheet'!$3:$4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144"/>
  <c r="C45"/>
  <c r="H14" i="94" l="1"/>
  <c r="H50"/>
  <c r="H37"/>
  <c r="K7" l="1"/>
  <c r="E45" i="144"/>
  <c r="E50" i="94"/>
  <c r="E37"/>
  <c r="E14"/>
  <c r="C46" i="119"/>
  <c r="B68" i="115"/>
  <c r="B69" s="1"/>
  <c r="B70" s="1"/>
  <c r="B71" s="1"/>
  <c r="B72" s="1"/>
  <c r="B73" s="1"/>
  <c r="B74" s="1"/>
  <c r="B75" s="1"/>
  <c r="E54" i="94" l="1"/>
  <c r="F43" i="158" l="1"/>
  <c r="M51" l="1"/>
  <c r="M52"/>
  <c r="N16"/>
  <c r="N17"/>
  <c r="N18"/>
  <c r="N19"/>
  <c r="N20"/>
  <c r="N21"/>
  <c r="N22"/>
  <c r="N23"/>
  <c r="N24"/>
  <c r="N26"/>
  <c r="N27"/>
  <c r="N28"/>
  <c r="N29"/>
  <c r="N30"/>
  <c r="N31"/>
  <c r="N32"/>
  <c r="N33"/>
  <c r="N34"/>
  <c r="N35"/>
  <c r="N39"/>
  <c r="N40"/>
  <c r="N41"/>
  <c r="N42"/>
  <c r="N43"/>
  <c r="N44"/>
  <c r="N45"/>
  <c r="N46"/>
  <c r="N47"/>
  <c r="N48"/>
  <c r="M16"/>
  <c r="M17"/>
  <c r="M18"/>
  <c r="M19"/>
  <c r="M20"/>
  <c r="M21"/>
  <c r="M22"/>
  <c r="M23"/>
  <c r="M24"/>
  <c r="M25"/>
  <c r="M26"/>
  <c r="M27"/>
  <c r="M28"/>
  <c r="M29"/>
  <c r="M30"/>
  <c r="M31"/>
  <c r="M32"/>
  <c r="M33"/>
  <c r="M34"/>
  <c r="M35"/>
  <c r="M39"/>
  <c r="M40"/>
  <c r="M41"/>
  <c r="M42"/>
  <c r="M43"/>
  <c r="M44"/>
  <c r="M45"/>
  <c r="M46"/>
  <c r="M47"/>
  <c r="M48"/>
  <c r="N12"/>
  <c r="M12"/>
  <c r="N10"/>
  <c r="N11"/>
  <c r="M10"/>
  <c r="M11"/>
  <c r="N9"/>
  <c r="M9"/>
  <c r="N6"/>
  <c r="M6"/>
  <c r="P6"/>
  <c r="Q6"/>
  <c r="P9"/>
  <c r="Q9"/>
  <c r="G336" i="162" l="1"/>
  <c r="G314"/>
  <c r="G295"/>
  <c r="G294"/>
  <c r="G293"/>
  <c r="G292"/>
  <c r="Q52" i="158" l="1"/>
  <c r="P52"/>
  <c r="Q47"/>
  <c r="Q48"/>
  <c r="P47"/>
  <c r="P48"/>
  <c r="Q34"/>
  <c r="Q35"/>
  <c r="P34"/>
  <c r="P35"/>
  <c r="E49"/>
  <c r="D49"/>
  <c r="E36"/>
  <c r="L52"/>
  <c r="I52"/>
  <c r="F52"/>
  <c r="Q51"/>
  <c r="P51"/>
  <c r="L51"/>
  <c r="Q40"/>
  <c r="Q41"/>
  <c r="Q42"/>
  <c r="Q43"/>
  <c r="Q44"/>
  <c r="Q45"/>
  <c r="Q46"/>
  <c r="P40"/>
  <c r="P41"/>
  <c r="P42"/>
  <c r="P43"/>
  <c r="P44"/>
  <c r="P45"/>
  <c r="P46"/>
  <c r="Q39"/>
  <c r="P39"/>
  <c r="E13"/>
  <c r="D13"/>
  <c r="Q24"/>
  <c r="Q25"/>
  <c r="Q26"/>
  <c r="Q27"/>
  <c r="Q28"/>
  <c r="Q29"/>
  <c r="Q30"/>
  <c r="Q31"/>
  <c r="Q32"/>
  <c r="Q33"/>
  <c r="P25"/>
  <c r="P26"/>
  <c r="P27"/>
  <c r="P28"/>
  <c r="P29"/>
  <c r="P30"/>
  <c r="P31"/>
  <c r="P32"/>
  <c r="P33"/>
  <c r="Q17"/>
  <c r="Q18"/>
  <c r="Q19"/>
  <c r="Q20"/>
  <c r="Q21"/>
  <c r="Q22"/>
  <c r="Q23"/>
  <c r="P17"/>
  <c r="P18"/>
  <c r="P19"/>
  <c r="P20"/>
  <c r="P21"/>
  <c r="P22"/>
  <c r="P23"/>
  <c r="P24"/>
  <c r="Q16"/>
  <c r="P16"/>
  <c r="P11"/>
  <c r="P12"/>
  <c r="Q10"/>
  <c r="Q11"/>
  <c r="Q12"/>
  <c r="P10"/>
  <c r="L6"/>
  <c r="K49"/>
  <c r="L44"/>
  <c r="L45"/>
  <c r="L46"/>
  <c r="L47"/>
  <c r="L48"/>
  <c r="L40"/>
  <c r="L41"/>
  <c r="L42"/>
  <c r="L43"/>
  <c r="L39"/>
  <c r="G49"/>
  <c r="H49"/>
  <c r="J49"/>
  <c r="F47"/>
  <c r="G13"/>
  <c r="H13"/>
  <c r="K13"/>
  <c r="L10"/>
  <c r="L11"/>
  <c r="L12"/>
  <c r="L9"/>
  <c r="J13"/>
  <c r="G36"/>
  <c r="H36"/>
  <c r="K36"/>
  <c r="J36"/>
  <c r="D36"/>
  <c r="L32"/>
  <c r="L33"/>
  <c r="L34"/>
  <c r="L35"/>
  <c r="L17"/>
  <c r="L18"/>
  <c r="L19"/>
  <c r="L20"/>
  <c r="L21"/>
  <c r="L16"/>
  <c r="L30"/>
  <c r="L31"/>
  <c r="L29"/>
  <c r="L23"/>
  <c r="L24"/>
  <c r="L25"/>
  <c r="L26"/>
  <c r="L27"/>
  <c r="L28"/>
  <c r="M36" l="1"/>
  <c r="N13"/>
  <c r="N49"/>
  <c r="O52"/>
  <c r="N36"/>
  <c r="M13"/>
  <c r="M49"/>
  <c r="G53"/>
  <c r="E53"/>
  <c r="J53"/>
  <c r="M53" s="1"/>
  <c r="H53"/>
  <c r="K53"/>
  <c r="D53"/>
  <c r="R52"/>
  <c r="Q49"/>
  <c r="P49"/>
  <c r="R47"/>
  <c r="Q36"/>
  <c r="P36"/>
  <c r="P13"/>
  <c r="Q13"/>
  <c r="L49"/>
  <c r="L13"/>
  <c r="F41"/>
  <c r="R41" s="1"/>
  <c r="I41"/>
  <c r="O41" s="1"/>
  <c r="N53" l="1"/>
  <c r="Q53"/>
  <c r="P53"/>
  <c r="L22"/>
  <c r="L36" l="1"/>
  <c r="F50" i="94"/>
  <c r="G50" s="1"/>
  <c r="F37"/>
  <c r="G37" s="1"/>
  <c r="F14"/>
  <c r="G14" s="1"/>
  <c r="L53" i="158" l="1"/>
  <c r="F54" i="94"/>
  <c r="J7" s="1"/>
  <c r="I39" i="158"/>
  <c r="O39" s="1"/>
  <c r="I40"/>
  <c r="O40" s="1"/>
  <c r="I42"/>
  <c r="O42" s="1"/>
  <c r="I43"/>
  <c r="O43" s="1"/>
  <c r="I44"/>
  <c r="O44" s="1"/>
  <c r="I45"/>
  <c r="O45" s="1"/>
  <c r="I46"/>
  <c r="O46" s="1"/>
  <c r="I47"/>
  <c r="O47" s="1"/>
  <c r="I48"/>
  <c r="O48" s="1"/>
  <c r="I51"/>
  <c r="O51" s="1"/>
  <c r="F39"/>
  <c r="F40"/>
  <c r="R40" s="1"/>
  <c r="F42"/>
  <c r="R42" s="1"/>
  <c r="R43"/>
  <c r="F44"/>
  <c r="R44" s="1"/>
  <c r="F45"/>
  <c r="R45" s="1"/>
  <c r="F46"/>
  <c r="R46" s="1"/>
  <c r="F48"/>
  <c r="R48" s="1"/>
  <c r="F51"/>
  <c r="R51" s="1"/>
  <c r="I31"/>
  <c r="O31" s="1"/>
  <c r="I32"/>
  <c r="O32" s="1"/>
  <c r="I33"/>
  <c r="O33" s="1"/>
  <c r="I34"/>
  <c r="O34" s="1"/>
  <c r="I35"/>
  <c r="O35" s="1"/>
  <c r="F31"/>
  <c r="R31" s="1"/>
  <c r="F32"/>
  <c r="R32" s="1"/>
  <c r="F33"/>
  <c r="R33" s="1"/>
  <c r="F34"/>
  <c r="R34" s="1"/>
  <c r="F35"/>
  <c r="R35" s="1"/>
  <c r="I17"/>
  <c r="O17" s="1"/>
  <c r="I18"/>
  <c r="O18" s="1"/>
  <c r="I19"/>
  <c r="O19" s="1"/>
  <c r="I20"/>
  <c r="O20" s="1"/>
  <c r="I21"/>
  <c r="O21" s="1"/>
  <c r="I22"/>
  <c r="O22" s="1"/>
  <c r="I23"/>
  <c r="O23" s="1"/>
  <c r="I24"/>
  <c r="O24" s="1"/>
  <c r="I25"/>
  <c r="O25" s="1"/>
  <c r="I26"/>
  <c r="O26" s="1"/>
  <c r="I27"/>
  <c r="O27" s="1"/>
  <c r="I28"/>
  <c r="O28" s="1"/>
  <c r="I29"/>
  <c r="O29" s="1"/>
  <c r="I30"/>
  <c r="O30" s="1"/>
  <c r="F17"/>
  <c r="R17" s="1"/>
  <c r="F18"/>
  <c r="R18" s="1"/>
  <c r="F19"/>
  <c r="R19" s="1"/>
  <c r="F20"/>
  <c r="R20" s="1"/>
  <c r="F21"/>
  <c r="R21" s="1"/>
  <c r="F22"/>
  <c r="R22" s="1"/>
  <c r="F23"/>
  <c r="R23" s="1"/>
  <c r="F24"/>
  <c r="R24" s="1"/>
  <c r="F25"/>
  <c r="R25" s="1"/>
  <c r="F26"/>
  <c r="R26" s="1"/>
  <c r="F27"/>
  <c r="R27" s="1"/>
  <c r="F28"/>
  <c r="R28" s="1"/>
  <c r="F29"/>
  <c r="R29" s="1"/>
  <c r="F30"/>
  <c r="R30" s="1"/>
  <c r="I9"/>
  <c r="O9" s="1"/>
  <c r="I10"/>
  <c r="O10" s="1"/>
  <c r="I11"/>
  <c r="O11" s="1"/>
  <c r="I12"/>
  <c r="O12" s="1"/>
  <c r="I16"/>
  <c r="O16" s="1"/>
  <c r="F9"/>
  <c r="R9" s="1"/>
  <c r="F10"/>
  <c r="R10" s="1"/>
  <c r="F11"/>
  <c r="R11" s="1"/>
  <c r="F12"/>
  <c r="R12" s="1"/>
  <c r="F16"/>
  <c r="I6"/>
  <c r="O6" s="1"/>
  <c r="F6"/>
  <c r="R6" s="1"/>
  <c r="R39" l="1"/>
  <c r="F49"/>
  <c r="R16"/>
  <c r="F36"/>
  <c r="R36" s="1"/>
  <c r="I49"/>
  <c r="O49" s="1"/>
  <c r="F13"/>
  <c r="R13" s="1"/>
  <c r="I13"/>
  <c r="O13" s="1"/>
  <c r="I36"/>
  <c r="O36" s="1"/>
  <c r="I53" l="1"/>
  <c r="O53" s="1"/>
  <c r="F53"/>
  <c r="R53" s="1"/>
  <c r="R49"/>
  <c r="F16" i="125"/>
  <c r="E16"/>
  <c r="H14" i="122"/>
  <c r="G14"/>
  <c r="E14"/>
  <c r="D14"/>
  <c r="I13"/>
  <c r="F13"/>
  <c r="I12"/>
  <c r="J12" s="1"/>
  <c r="I11"/>
  <c r="F11"/>
  <c r="I10"/>
  <c r="F10"/>
  <c r="I9"/>
  <c r="F9"/>
  <c r="I7"/>
  <c r="F7"/>
  <c r="K15" i="121"/>
  <c r="J15"/>
  <c r="K14"/>
  <c r="J14"/>
  <c r="L13"/>
  <c r="H13"/>
  <c r="G13"/>
  <c r="E13"/>
  <c r="D13"/>
  <c r="L12"/>
  <c r="H12"/>
  <c r="G12"/>
  <c r="E12"/>
  <c r="D12"/>
  <c r="L11"/>
  <c r="H11"/>
  <c r="G11"/>
  <c r="E11"/>
  <c r="D11"/>
  <c r="L10"/>
  <c r="H10"/>
  <c r="G10"/>
  <c r="E10"/>
  <c r="D10"/>
  <c r="L9"/>
  <c r="H9"/>
  <c r="G9"/>
  <c r="E9"/>
  <c r="D9"/>
  <c r="L7"/>
  <c r="H7"/>
  <c r="G7"/>
  <c r="E7"/>
  <c r="D7"/>
  <c r="K38" i="124"/>
  <c r="J38"/>
  <c r="I38"/>
  <c r="O37"/>
  <c r="O36"/>
  <c r="O35"/>
  <c r="L34"/>
  <c r="L38" s="1"/>
  <c r="H34"/>
  <c r="O34" s="1"/>
  <c r="G34"/>
  <c r="G38" s="1"/>
  <c r="O33"/>
  <c r="O32"/>
  <c r="O31"/>
  <c r="O30"/>
  <c r="O29"/>
  <c r="O28"/>
  <c r="O27"/>
  <c r="O26"/>
  <c r="O25"/>
  <c r="O23"/>
  <c r="O22"/>
  <c r="O21"/>
  <c r="O20"/>
  <c r="O19"/>
  <c r="O18"/>
  <c r="O17"/>
  <c r="O16"/>
  <c r="E14"/>
  <c r="N12"/>
  <c r="N11"/>
  <c r="E9"/>
  <c r="M37" i="123"/>
  <c r="L37"/>
  <c r="K37"/>
  <c r="J37"/>
  <c r="I37"/>
  <c r="H37"/>
  <c r="G37"/>
  <c r="E37"/>
  <c r="F36"/>
  <c r="D36"/>
  <c r="F35"/>
  <c r="D35"/>
  <c r="F34"/>
  <c r="D34"/>
  <c r="F33"/>
  <c r="D33"/>
  <c r="F26"/>
  <c r="D26"/>
  <c r="F25"/>
  <c r="D25"/>
  <c r="F24"/>
  <c r="D24"/>
  <c r="F23"/>
  <c r="D23"/>
  <c r="F22"/>
  <c r="D22"/>
  <c r="F21"/>
  <c r="D21"/>
  <c r="F20"/>
  <c r="D20"/>
  <c r="F19"/>
  <c r="D19"/>
  <c r="F18"/>
  <c r="D18"/>
  <c r="F17"/>
  <c r="D17"/>
  <c r="F16"/>
  <c r="D16"/>
  <c r="F15"/>
  <c r="D15"/>
  <c r="F14"/>
  <c r="D14"/>
  <c r="F13"/>
  <c r="D13"/>
  <c r="F12"/>
  <c r="D12"/>
  <c r="F11"/>
  <c r="D11"/>
  <c r="F10"/>
  <c r="D10"/>
  <c r="F9"/>
  <c r="D9"/>
  <c r="F8"/>
  <c r="D8"/>
  <c r="F7"/>
  <c r="F37" s="1"/>
  <c r="D7"/>
  <c r="D37" s="1"/>
  <c r="C34" i="117"/>
  <c r="O971" i="105"/>
  <c r="O970"/>
  <c r="O969"/>
  <c r="O968"/>
  <c r="N967"/>
  <c r="A967"/>
  <c r="A966"/>
  <c r="A965"/>
  <c r="D964"/>
  <c r="C962"/>
  <c r="P961"/>
  <c r="O961"/>
  <c r="D960"/>
  <c r="P955"/>
  <c r="O955"/>
  <c r="A955"/>
  <c r="D954"/>
  <c r="D953"/>
  <c r="C28" i="124" s="1"/>
  <c r="C953" i="105"/>
  <c r="B953"/>
  <c r="B28" i="124" s="1"/>
  <c r="A953" i="105"/>
  <c r="A28" i="124" s="1"/>
  <c r="D952" i="105"/>
  <c r="C27" i="124" s="1"/>
  <c r="C952" i="105"/>
  <c r="B952"/>
  <c r="B27" i="124" s="1"/>
  <c r="A952" i="105"/>
  <c r="A27" i="124" s="1"/>
  <c r="A951" i="105"/>
  <c r="A26" i="124" s="1"/>
  <c r="A950" i="105"/>
  <c r="A25" i="124" s="1"/>
  <c r="A949" i="105"/>
  <c r="A948"/>
  <c r="A947"/>
  <c r="D946"/>
  <c r="C946"/>
  <c r="B946"/>
  <c r="A946"/>
  <c r="A945"/>
  <c r="N944"/>
  <c r="C944"/>
  <c r="A944"/>
  <c r="A943"/>
  <c r="A942"/>
  <c r="A941"/>
  <c r="A940"/>
  <c r="N939"/>
  <c r="A939"/>
  <c r="N938"/>
  <c r="A938"/>
  <c r="N936"/>
  <c r="A936"/>
  <c r="N935"/>
  <c r="A935"/>
  <c r="L934"/>
  <c r="A934"/>
  <c r="O933"/>
  <c r="O932"/>
  <c r="O931"/>
  <c r="N931"/>
  <c r="O930"/>
  <c r="N930"/>
  <c r="A930"/>
  <c r="O929"/>
  <c r="N929"/>
  <c r="O928"/>
  <c r="N928"/>
  <c r="O927"/>
  <c r="N927"/>
  <c r="N926"/>
  <c r="D926"/>
  <c r="N925"/>
  <c r="D925"/>
  <c r="N924"/>
  <c r="D924"/>
  <c r="I923"/>
  <c r="I963" s="1"/>
  <c r="H923"/>
  <c r="H963" s="1"/>
  <c r="D923"/>
  <c r="N922"/>
  <c r="J922"/>
  <c r="G922"/>
  <c r="F922"/>
  <c r="E922"/>
  <c r="D922"/>
  <c r="C922"/>
  <c r="N921"/>
  <c r="J921"/>
  <c r="O921" s="1"/>
  <c r="G921"/>
  <c r="F921"/>
  <c r="E921"/>
  <c r="D921"/>
  <c r="C921"/>
  <c r="N920"/>
  <c r="J920"/>
  <c r="G920"/>
  <c r="F920"/>
  <c r="E920"/>
  <c r="D920"/>
  <c r="C920"/>
  <c r="N919"/>
  <c r="J919"/>
  <c r="O919" s="1"/>
  <c r="F919"/>
  <c r="E919"/>
  <c r="D919"/>
  <c r="C919"/>
  <c r="N918"/>
  <c r="J918"/>
  <c r="F918"/>
  <c r="E918"/>
  <c r="D918"/>
  <c r="C918"/>
  <c r="N917"/>
  <c r="J917"/>
  <c r="O917" s="1"/>
  <c r="G917"/>
  <c r="F917"/>
  <c r="E917"/>
  <c r="D917"/>
  <c r="C917"/>
  <c r="N916"/>
  <c r="J916"/>
  <c r="G916"/>
  <c r="F916"/>
  <c r="E916"/>
  <c r="D916"/>
  <c r="C916"/>
  <c r="N915"/>
  <c r="J915"/>
  <c r="O915" s="1"/>
  <c r="G915"/>
  <c r="F915"/>
  <c r="E915"/>
  <c r="D915"/>
  <c r="C915"/>
  <c r="N914"/>
  <c r="J914"/>
  <c r="G914"/>
  <c r="F914"/>
  <c r="E914"/>
  <c r="D914"/>
  <c r="C914"/>
  <c r="N913"/>
  <c r="J913"/>
  <c r="O913" s="1"/>
  <c r="G913"/>
  <c r="F913"/>
  <c r="E913"/>
  <c r="D913"/>
  <c r="C913"/>
  <c r="N912"/>
  <c r="J912"/>
  <c r="G912"/>
  <c r="F912"/>
  <c r="E912"/>
  <c r="D912"/>
  <c r="C912"/>
  <c r="N911"/>
  <c r="J911"/>
  <c r="O911" s="1"/>
  <c r="G911"/>
  <c r="F911"/>
  <c r="E911"/>
  <c r="D911"/>
  <c r="C911"/>
  <c r="N910"/>
  <c r="J910"/>
  <c r="G910"/>
  <c r="F910"/>
  <c r="E910"/>
  <c r="D910"/>
  <c r="C910"/>
  <c r="N909"/>
  <c r="J909"/>
  <c r="O909" s="1"/>
  <c r="G909"/>
  <c r="F909"/>
  <c r="E909"/>
  <c r="D909"/>
  <c r="C909"/>
  <c r="N908"/>
  <c r="J908"/>
  <c r="G908"/>
  <c r="F908"/>
  <c r="E908"/>
  <c r="D908"/>
  <c r="C908"/>
  <c r="N907"/>
  <c r="J907"/>
  <c r="O907" s="1"/>
  <c r="G907"/>
  <c r="F907"/>
  <c r="E907"/>
  <c r="D907"/>
  <c r="C907"/>
  <c r="N906"/>
  <c r="J906"/>
  <c r="G906"/>
  <c r="F906"/>
  <c r="E906"/>
  <c r="D906"/>
  <c r="C906"/>
  <c r="N905"/>
  <c r="J905"/>
  <c r="O905" s="1"/>
  <c r="G905"/>
  <c r="F905"/>
  <c r="E905"/>
  <c r="D905"/>
  <c r="C905"/>
  <c r="N904"/>
  <c r="J904"/>
  <c r="G904"/>
  <c r="F904"/>
  <c r="E904"/>
  <c r="D904"/>
  <c r="C904"/>
  <c r="N903"/>
  <c r="J903"/>
  <c r="O903" s="1"/>
  <c r="G903"/>
  <c r="F903"/>
  <c r="E903"/>
  <c r="D903"/>
  <c r="C903"/>
  <c r="N902"/>
  <c r="J902"/>
  <c r="G902"/>
  <c r="F902"/>
  <c r="E902"/>
  <c r="D902"/>
  <c r="C902"/>
  <c r="N901"/>
  <c r="J901"/>
  <c r="O901" s="1"/>
  <c r="G901"/>
  <c r="F901"/>
  <c r="E901"/>
  <c r="D901"/>
  <c r="C901"/>
  <c r="N900"/>
  <c r="J900"/>
  <c r="G900"/>
  <c r="F900"/>
  <c r="E900"/>
  <c r="D900"/>
  <c r="C900"/>
  <c r="N899"/>
  <c r="J899"/>
  <c r="O899" s="1"/>
  <c r="G899"/>
  <c r="F899"/>
  <c r="E899"/>
  <c r="D899"/>
  <c r="C899"/>
  <c r="N898"/>
  <c r="J898"/>
  <c r="G898"/>
  <c r="F898"/>
  <c r="D898"/>
  <c r="C898"/>
  <c r="N897"/>
  <c r="J897"/>
  <c r="O897" s="1"/>
  <c r="G897"/>
  <c r="F897"/>
  <c r="D897"/>
  <c r="C897"/>
  <c r="N896"/>
  <c r="J896"/>
  <c r="G896"/>
  <c r="F896"/>
  <c r="D896"/>
  <c r="C896"/>
  <c r="N895"/>
  <c r="J895"/>
  <c r="O895" s="1"/>
  <c r="G895"/>
  <c r="F895"/>
  <c r="D895"/>
  <c r="C895"/>
  <c r="N894"/>
  <c r="J894"/>
  <c r="G894"/>
  <c r="F894"/>
  <c r="D894"/>
  <c r="C894"/>
  <c r="N893"/>
  <c r="J893"/>
  <c r="O893" s="1"/>
  <c r="G893"/>
  <c r="F893"/>
  <c r="D893"/>
  <c r="C893"/>
  <c r="N892"/>
  <c r="J892"/>
  <c r="G892"/>
  <c r="F892"/>
  <c r="D892"/>
  <c r="C892"/>
  <c r="N891"/>
  <c r="J891"/>
  <c r="O891" s="1"/>
  <c r="G891"/>
  <c r="F891"/>
  <c r="D891"/>
  <c r="C891"/>
  <c r="N890"/>
  <c r="J890"/>
  <c r="O890" s="1"/>
  <c r="G890"/>
  <c r="F890"/>
  <c r="D890"/>
  <c r="C890"/>
  <c r="N889"/>
  <c r="J889"/>
  <c r="O889" s="1"/>
  <c r="G889"/>
  <c r="F889"/>
  <c r="D889"/>
  <c r="C889"/>
  <c r="N888"/>
  <c r="J888"/>
  <c r="G888"/>
  <c r="F888"/>
  <c r="D888"/>
  <c r="C888"/>
  <c r="N887"/>
  <c r="J887"/>
  <c r="O887" s="1"/>
  <c r="G887"/>
  <c r="F887"/>
  <c r="D887"/>
  <c r="C887"/>
  <c r="N886"/>
  <c r="J886"/>
  <c r="O886" s="1"/>
  <c r="G886"/>
  <c r="F886"/>
  <c r="D886"/>
  <c r="C886"/>
  <c r="N885"/>
  <c r="J885"/>
  <c r="O885" s="1"/>
  <c r="G885"/>
  <c r="F885"/>
  <c r="D885"/>
  <c r="C885"/>
  <c r="N884"/>
  <c r="J884"/>
  <c r="G884"/>
  <c r="F884"/>
  <c r="D884"/>
  <c r="C884"/>
  <c r="N883"/>
  <c r="J883"/>
  <c r="O883" s="1"/>
  <c r="G883"/>
  <c r="F883"/>
  <c r="D883"/>
  <c r="C883"/>
  <c r="N882"/>
  <c r="J882"/>
  <c r="F882"/>
  <c r="E882"/>
  <c r="D882"/>
  <c r="C882"/>
  <c r="N881"/>
  <c r="J881"/>
  <c r="F881"/>
  <c r="E881"/>
  <c r="D881"/>
  <c r="C881"/>
  <c r="N880"/>
  <c r="J880"/>
  <c r="F880"/>
  <c r="E880"/>
  <c r="D880"/>
  <c r="C880"/>
  <c r="N879"/>
  <c r="J879"/>
  <c r="F879"/>
  <c r="E879"/>
  <c r="D879"/>
  <c r="C879"/>
  <c r="N878"/>
  <c r="J878"/>
  <c r="F878"/>
  <c r="E878"/>
  <c r="D878"/>
  <c r="C878"/>
  <c r="N877"/>
  <c r="J877"/>
  <c r="F877"/>
  <c r="E877"/>
  <c r="D877"/>
  <c r="C877"/>
  <c r="N876"/>
  <c r="J876"/>
  <c r="F876"/>
  <c r="E876"/>
  <c r="D876"/>
  <c r="C876"/>
  <c r="N875"/>
  <c r="J875"/>
  <c r="F875"/>
  <c r="E875"/>
  <c r="D875"/>
  <c r="C875"/>
  <c r="N874"/>
  <c r="J874"/>
  <c r="F874"/>
  <c r="E874"/>
  <c r="D874"/>
  <c r="C874"/>
  <c r="N873"/>
  <c r="J873"/>
  <c r="F873"/>
  <c r="E873"/>
  <c r="D873"/>
  <c r="C873"/>
  <c r="N872"/>
  <c r="J872"/>
  <c r="F872"/>
  <c r="E872"/>
  <c r="D872"/>
  <c r="C872"/>
  <c r="N871"/>
  <c r="J871"/>
  <c r="F871"/>
  <c r="E871"/>
  <c r="D871"/>
  <c r="C871"/>
  <c r="N870"/>
  <c r="J870"/>
  <c r="F870"/>
  <c r="E870"/>
  <c r="D870"/>
  <c r="C870"/>
  <c r="N869"/>
  <c r="J869"/>
  <c r="F869"/>
  <c r="E869"/>
  <c r="D869"/>
  <c r="C869"/>
  <c r="N868"/>
  <c r="J868"/>
  <c r="F868"/>
  <c r="E868"/>
  <c r="D868"/>
  <c r="C868"/>
  <c r="N867"/>
  <c r="J867"/>
  <c r="O867" s="1"/>
  <c r="F867"/>
  <c r="E867"/>
  <c r="D867"/>
  <c r="C867"/>
  <c r="N866"/>
  <c r="J866"/>
  <c r="F866"/>
  <c r="E866"/>
  <c r="D866"/>
  <c r="C866"/>
  <c r="N865"/>
  <c r="J865"/>
  <c r="O865" s="1"/>
  <c r="F865"/>
  <c r="E865"/>
  <c r="D865"/>
  <c r="C865"/>
  <c r="N864"/>
  <c r="J864"/>
  <c r="F864"/>
  <c r="E864"/>
  <c r="D864"/>
  <c r="C864"/>
  <c r="N863"/>
  <c r="J863"/>
  <c r="O863" s="1"/>
  <c r="G863"/>
  <c r="F863"/>
  <c r="E863"/>
  <c r="D863"/>
  <c r="C863"/>
  <c r="N862"/>
  <c r="J862"/>
  <c r="G862"/>
  <c r="F862"/>
  <c r="E862"/>
  <c r="D862"/>
  <c r="C862"/>
  <c r="N861"/>
  <c r="J861"/>
  <c r="G861"/>
  <c r="F861"/>
  <c r="E861"/>
  <c r="D861"/>
  <c r="C861"/>
  <c r="N860"/>
  <c r="J860"/>
  <c r="G860"/>
  <c r="F860"/>
  <c r="E860"/>
  <c r="D860"/>
  <c r="C860"/>
  <c r="N859"/>
  <c r="J859"/>
  <c r="O859" s="1"/>
  <c r="G859"/>
  <c r="F859"/>
  <c r="E859"/>
  <c r="D859"/>
  <c r="C859"/>
  <c r="N858"/>
  <c r="J858"/>
  <c r="O858" s="1"/>
  <c r="G858"/>
  <c r="F858"/>
  <c r="E858"/>
  <c r="D858"/>
  <c r="C858"/>
  <c r="N857"/>
  <c r="J857"/>
  <c r="O857" s="1"/>
  <c r="G857"/>
  <c r="F857"/>
  <c r="E857"/>
  <c r="D857"/>
  <c r="C857"/>
  <c r="N856"/>
  <c r="J856"/>
  <c r="G856"/>
  <c r="F856"/>
  <c r="E856"/>
  <c r="D856"/>
  <c r="C856"/>
  <c r="N855"/>
  <c r="J855"/>
  <c r="O855" s="1"/>
  <c r="G855"/>
  <c r="F855"/>
  <c r="E855"/>
  <c r="D855"/>
  <c r="C855"/>
  <c r="N854"/>
  <c r="J854"/>
  <c r="G854"/>
  <c r="F854"/>
  <c r="E854"/>
  <c r="D854"/>
  <c r="C854"/>
  <c r="N853"/>
  <c r="J853"/>
  <c r="G853"/>
  <c r="F853"/>
  <c r="E853"/>
  <c r="D853"/>
  <c r="C853"/>
  <c r="N852"/>
  <c r="J852"/>
  <c r="G852"/>
  <c r="F852"/>
  <c r="E852"/>
  <c r="D852"/>
  <c r="C852"/>
  <c r="N851"/>
  <c r="J851"/>
  <c r="O851" s="1"/>
  <c r="G851"/>
  <c r="F851"/>
  <c r="E851"/>
  <c r="D851"/>
  <c r="C851"/>
  <c r="N850"/>
  <c r="J850"/>
  <c r="O850" s="1"/>
  <c r="G850"/>
  <c r="F850"/>
  <c r="E850"/>
  <c r="D850"/>
  <c r="C850"/>
  <c r="N849"/>
  <c r="J849"/>
  <c r="O849" s="1"/>
  <c r="G849"/>
  <c r="F849"/>
  <c r="E849"/>
  <c r="D849"/>
  <c r="C849"/>
  <c r="N848"/>
  <c r="J848"/>
  <c r="G848"/>
  <c r="F848"/>
  <c r="E848"/>
  <c r="D848"/>
  <c r="C848"/>
  <c r="O847"/>
  <c r="N847"/>
  <c r="D847"/>
  <c r="B847"/>
  <c r="A847"/>
  <c r="N846"/>
  <c r="I846"/>
  <c r="I962" s="1"/>
  <c r="H846"/>
  <c r="D846"/>
  <c r="N845"/>
  <c r="J845"/>
  <c r="G845"/>
  <c r="F845"/>
  <c r="E845"/>
  <c r="D845"/>
  <c r="C845"/>
  <c r="N844"/>
  <c r="J844"/>
  <c r="O844" s="1"/>
  <c r="G844"/>
  <c r="F844"/>
  <c r="E844"/>
  <c r="D844"/>
  <c r="C844"/>
  <c r="N843"/>
  <c r="J843"/>
  <c r="F843"/>
  <c r="E843"/>
  <c r="D843"/>
  <c r="C843"/>
  <c r="N842"/>
  <c r="J842"/>
  <c r="O842" s="1"/>
  <c r="F842"/>
  <c r="E842"/>
  <c r="D842"/>
  <c r="C842"/>
  <c r="N841"/>
  <c r="J841"/>
  <c r="F841"/>
  <c r="E841"/>
  <c r="D841"/>
  <c r="C841"/>
  <c r="N840"/>
  <c r="J840"/>
  <c r="O840" s="1"/>
  <c r="F840"/>
  <c r="E840"/>
  <c r="D840"/>
  <c r="C840"/>
  <c r="N839"/>
  <c r="J839"/>
  <c r="F839"/>
  <c r="E839"/>
  <c r="D839"/>
  <c r="C839"/>
  <c r="O838"/>
  <c r="N838"/>
  <c r="D838"/>
  <c r="B838"/>
  <c r="A838"/>
  <c r="O837"/>
  <c r="N837"/>
  <c r="A837"/>
  <c r="N836"/>
  <c r="D836"/>
  <c r="N835"/>
  <c r="I835"/>
  <c r="I959" s="1"/>
  <c r="H835"/>
  <c r="D835"/>
  <c r="N834"/>
  <c r="J834"/>
  <c r="G834"/>
  <c r="F834"/>
  <c r="E834"/>
  <c r="D834"/>
  <c r="C834"/>
  <c r="N833"/>
  <c r="J833"/>
  <c r="O833" s="1"/>
  <c r="G833"/>
  <c r="F833"/>
  <c r="E833"/>
  <c r="D833"/>
  <c r="C833"/>
  <c r="N832"/>
  <c r="J832"/>
  <c r="G832"/>
  <c r="F832"/>
  <c r="E832"/>
  <c r="D832"/>
  <c r="C832"/>
  <c r="N831"/>
  <c r="J831"/>
  <c r="G831"/>
  <c r="F831"/>
  <c r="E831"/>
  <c r="D831"/>
  <c r="C831"/>
  <c r="N830"/>
  <c r="J830"/>
  <c r="G830"/>
  <c r="F830"/>
  <c r="E830"/>
  <c r="D830"/>
  <c r="C830"/>
  <c r="N829"/>
  <c r="J829"/>
  <c r="O829" s="1"/>
  <c r="G829"/>
  <c r="F829"/>
  <c r="E829"/>
  <c r="D829"/>
  <c r="C829"/>
  <c r="N828"/>
  <c r="J828"/>
  <c r="G828"/>
  <c r="F828"/>
  <c r="E828"/>
  <c r="D828"/>
  <c r="C828"/>
  <c r="O827"/>
  <c r="N827"/>
  <c r="D827"/>
  <c r="B827"/>
  <c r="A827"/>
  <c r="N826"/>
  <c r="I826"/>
  <c r="I958" s="1"/>
  <c r="H826"/>
  <c r="H958" s="1"/>
  <c r="D826"/>
  <c r="N825"/>
  <c r="J825"/>
  <c r="O825" s="1"/>
  <c r="G825"/>
  <c r="F825"/>
  <c r="E825"/>
  <c r="D825"/>
  <c r="C825"/>
  <c r="N824"/>
  <c r="J824"/>
  <c r="O824" s="1"/>
  <c r="G824"/>
  <c r="F824"/>
  <c r="E824"/>
  <c r="D824"/>
  <c r="C824"/>
  <c r="N823"/>
  <c r="J823"/>
  <c r="G823"/>
  <c r="F823"/>
  <c r="E823"/>
  <c r="D823"/>
  <c r="C823"/>
  <c r="N822"/>
  <c r="J822"/>
  <c r="O822" s="1"/>
  <c r="G822"/>
  <c r="F822"/>
  <c r="E822"/>
  <c r="D822"/>
  <c r="C822"/>
  <c r="N821"/>
  <c r="J821"/>
  <c r="G821"/>
  <c r="F821"/>
  <c r="E821"/>
  <c r="D821"/>
  <c r="C821"/>
  <c r="N820"/>
  <c r="J820"/>
  <c r="G820"/>
  <c r="F820"/>
  <c r="E820"/>
  <c r="D820"/>
  <c r="C820"/>
  <c r="N819"/>
  <c r="J819"/>
  <c r="G819"/>
  <c r="F819"/>
  <c r="E819"/>
  <c r="D819"/>
  <c r="C819"/>
  <c r="N818"/>
  <c r="J818"/>
  <c r="O818" s="1"/>
  <c r="G818"/>
  <c r="F818"/>
  <c r="E818"/>
  <c r="D818"/>
  <c r="C818"/>
  <c r="N817"/>
  <c r="J817"/>
  <c r="G817"/>
  <c r="F817"/>
  <c r="E817"/>
  <c r="D817"/>
  <c r="C817"/>
  <c r="N816"/>
  <c r="J816"/>
  <c r="G816"/>
  <c r="F816"/>
  <c r="E816"/>
  <c r="D816"/>
  <c r="C816"/>
  <c r="N815"/>
  <c r="J815"/>
  <c r="G815"/>
  <c r="F815"/>
  <c r="E815"/>
  <c r="D815"/>
  <c r="C815"/>
  <c r="N814"/>
  <c r="J814"/>
  <c r="O814" s="1"/>
  <c r="G814"/>
  <c r="F814"/>
  <c r="E814"/>
  <c r="D814"/>
  <c r="C814"/>
  <c r="N813"/>
  <c r="J813"/>
  <c r="G813"/>
  <c r="F813"/>
  <c r="E813"/>
  <c r="D813"/>
  <c r="C813"/>
  <c r="N812"/>
  <c r="J812"/>
  <c r="G812"/>
  <c r="F812"/>
  <c r="E812"/>
  <c r="D812"/>
  <c r="C812"/>
  <c r="N811"/>
  <c r="J811"/>
  <c r="G811"/>
  <c r="F811"/>
  <c r="E811"/>
  <c r="D811"/>
  <c r="C811"/>
  <c r="N810"/>
  <c r="J810"/>
  <c r="O810" s="1"/>
  <c r="G810"/>
  <c r="F810"/>
  <c r="E810"/>
  <c r="D810"/>
  <c r="C810"/>
  <c r="N809"/>
  <c r="J809"/>
  <c r="O809" s="1"/>
  <c r="G809"/>
  <c r="F809"/>
  <c r="E809"/>
  <c r="D809"/>
  <c r="C809"/>
  <c r="N808"/>
  <c r="J808"/>
  <c r="O808" s="1"/>
  <c r="G808"/>
  <c r="F808"/>
  <c r="E808"/>
  <c r="D808"/>
  <c r="C808"/>
  <c r="N807"/>
  <c r="J807"/>
  <c r="G807"/>
  <c r="F807"/>
  <c r="E807"/>
  <c r="D807"/>
  <c r="C807"/>
  <c r="N806"/>
  <c r="J806"/>
  <c r="O806" s="1"/>
  <c r="G806"/>
  <c r="F806"/>
  <c r="E806"/>
  <c r="D806"/>
  <c r="C806"/>
  <c r="N805"/>
  <c r="J805"/>
  <c r="G805"/>
  <c r="F805"/>
  <c r="E805"/>
  <c r="D805"/>
  <c r="C805"/>
  <c r="N804"/>
  <c r="J804"/>
  <c r="G804"/>
  <c r="F804"/>
  <c r="E804"/>
  <c r="D804"/>
  <c r="C804"/>
  <c r="N803"/>
  <c r="J803"/>
  <c r="G803"/>
  <c r="F803"/>
  <c r="E803"/>
  <c r="D803"/>
  <c r="C803"/>
  <c r="O802"/>
  <c r="N802"/>
  <c r="D802"/>
  <c r="B802"/>
  <c r="A802"/>
  <c r="N801"/>
  <c r="I801"/>
  <c r="I957" s="1"/>
  <c r="H801"/>
  <c r="H957" s="1"/>
  <c r="D801"/>
  <c r="N800"/>
  <c r="J800"/>
  <c r="G800"/>
  <c r="F800"/>
  <c r="E800"/>
  <c r="D800"/>
  <c r="C800"/>
  <c r="N799"/>
  <c r="J799"/>
  <c r="O799" s="1"/>
  <c r="G799"/>
  <c r="F799"/>
  <c r="E799"/>
  <c r="D799"/>
  <c r="C799"/>
  <c r="N798"/>
  <c r="J798"/>
  <c r="G798"/>
  <c r="F798"/>
  <c r="E798"/>
  <c r="D798"/>
  <c r="C798"/>
  <c r="N797"/>
  <c r="J797"/>
  <c r="G797"/>
  <c r="F797"/>
  <c r="E797"/>
  <c r="D797"/>
  <c r="C797"/>
  <c r="N796"/>
  <c r="J796"/>
  <c r="G796"/>
  <c r="F796"/>
  <c r="E796"/>
  <c r="D796"/>
  <c r="C796"/>
  <c r="N795"/>
  <c r="J795"/>
  <c r="O795" s="1"/>
  <c r="G795"/>
  <c r="F795"/>
  <c r="E795"/>
  <c r="D795"/>
  <c r="C795"/>
  <c r="N794"/>
  <c r="J794"/>
  <c r="O794" s="1"/>
  <c r="G794"/>
  <c r="F794"/>
  <c r="E794"/>
  <c r="D794"/>
  <c r="C794"/>
  <c r="N793"/>
  <c r="J793"/>
  <c r="O793" s="1"/>
  <c r="G793"/>
  <c r="F793"/>
  <c r="E793"/>
  <c r="D793"/>
  <c r="C793"/>
  <c r="N792"/>
  <c r="J792"/>
  <c r="G792"/>
  <c r="F792"/>
  <c r="E792"/>
  <c r="D792"/>
  <c r="C792"/>
  <c r="N791"/>
  <c r="J791"/>
  <c r="O791" s="1"/>
  <c r="G791"/>
  <c r="F791"/>
  <c r="E791"/>
  <c r="D791"/>
  <c r="C791"/>
  <c r="O790"/>
  <c r="N790"/>
  <c r="D790"/>
  <c r="B790"/>
  <c r="A790"/>
  <c r="N789"/>
  <c r="I789"/>
  <c r="I956" s="1"/>
  <c r="H789"/>
  <c r="H956" s="1"/>
  <c r="D789"/>
  <c r="N788"/>
  <c r="J788"/>
  <c r="G788"/>
  <c r="G789" s="1"/>
  <c r="G956" s="1"/>
  <c r="F788"/>
  <c r="F789" s="1"/>
  <c r="F956" s="1"/>
  <c r="E788"/>
  <c r="E789" s="1"/>
  <c r="E956" s="1"/>
  <c r="D788"/>
  <c r="C788"/>
  <c r="O787"/>
  <c r="N787"/>
  <c r="D787"/>
  <c r="B787"/>
  <c r="A787"/>
  <c r="O786"/>
  <c r="N786"/>
  <c r="N785"/>
  <c r="I784"/>
  <c r="I953" s="1"/>
  <c r="H784"/>
  <c r="H953" s="1"/>
  <c r="D784"/>
  <c r="C784"/>
  <c r="N783"/>
  <c r="J783"/>
  <c r="G783"/>
  <c r="F783"/>
  <c r="E783"/>
  <c r="D783"/>
  <c r="C783"/>
  <c r="N782"/>
  <c r="J782"/>
  <c r="G782"/>
  <c r="F782"/>
  <c r="E782"/>
  <c r="D782"/>
  <c r="C782"/>
  <c r="N781"/>
  <c r="J781"/>
  <c r="G781"/>
  <c r="F781"/>
  <c r="E781"/>
  <c r="D781"/>
  <c r="C781"/>
  <c r="N780"/>
  <c r="J780"/>
  <c r="G780"/>
  <c r="F780"/>
  <c r="E780"/>
  <c r="D780"/>
  <c r="C780"/>
  <c r="N779"/>
  <c r="J779"/>
  <c r="G779"/>
  <c r="F779"/>
  <c r="E779"/>
  <c r="D779"/>
  <c r="C779"/>
  <c r="N778"/>
  <c r="J778"/>
  <c r="G778"/>
  <c r="F778"/>
  <c r="E778"/>
  <c r="D778"/>
  <c r="C778"/>
  <c r="N777"/>
  <c r="J777"/>
  <c r="G777"/>
  <c r="F777"/>
  <c r="E777"/>
  <c r="D777"/>
  <c r="C777"/>
  <c r="N776"/>
  <c r="J776"/>
  <c r="G776"/>
  <c r="F776"/>
  <c r="E776"/>
  <c r="D776"/>
  <c r="C776"/>
  <c r="N775"/>
  <c r="J775"/>
  <c r="G775"/>
  <c r="F775"/>
  <c r="E775"/>
  <c r="D775"/>
  <c r="C775"/>
  <c r="N774"/>
  <c r="J774"/>
  <c r="G774"/>
  <c r="F774"/>
  <c r="E774"/>
  <c r="D774"/>
  <c r="C774"/>
  <c r="N773"/>
  <c r="J773"/>
  <c r="G773"/>
  <c r="G784" s="1"/>
  <c r="G953" s="1"/>
  <c r="F773"/>
  <c r="F784" s="1"/>
  <c r="F953" s="1"/>
  <c r="E773"/>
  <c r="E784" s="1"/>
  <c r="E953" s="1"/>
  <c r="D28" i="124" s="1"/>
  <c r="D773" i="105"/>
  <c r="C773"/>
  <c r="N772"/>
  <c r="D772"/>
  <c r="C772"/>
  <c r="N771"/>
  <c r="L771"/>
  <c r="I771"/>
  <c r="I952" s="1"/>
  <c r="H771"/>
  <c r="H952" s="1"/>
  <c r="D771"/>
  <c r="C771"/>
  <c r="D770"/>
  <c r="C770"/>
  <c r="N769"/>
  <c r="J769"/>
  <c r="G769"/>
  <c r="F769"/>
  <c r="E769"/>
  <c r="D769"/>
  <c r="C769"/>
  <c r="N768"/>
  <c r="J768"/>
  <c r="G768"/>
  <c r="F768"/>
  <c r="E768"/>
  <c r="D768"/>
  <c r="C768"/>
  <c r="N767"/>
  <c r="J767"/>
  <c r="G767"/>
  <c r="F767"/>
  <c r="E767"/>
  <c r="D767"/>
  <c r="C767"/>
  <c r="N766"/>
  <c r="J766"/>
  <c r="G766"/>
  <c r="F766"/>
  <c r="E766"/>
  <c r="D766"/>
  <c r="C766"/>
  <c r="N765"/>
  <c r="J765"/>
  <c r="G765"/>
  <c r="F765"/>
  <c r="E765"/>
  <c r="D765"/>
  <c r="C765"/>
  <c r="N764"/>
  <c r="J764"/>
  <c r="G764"/>
  <c r="F764"/>
  <c r="E764"/>
  <c r="D764"/>
  <c r="C764"/>
  <c r="N763"/>
  <c r="J763"/>
  <c r="G763"/>
  <c r="F763"/>
  <c r="E763"/>
  <c r="D763"/>
  <c r="C763"/>
  <c r="N762"/>
  <c r="J762"/>
  <c r="G762"/>
  <c r="F762"/>
  <c r="E762"/>
  <c r="D762"/>
  <c r="C762"/>
  <c r="N761"/>
  <c r="J761"/>
  <c r="G761"/>
  <c r="F761"/>
  <c r="E761"/>
  <c r="D761"/>
  <c r="C761"/>
  <c r="N760"/>
  <c r="J760"/>
  <c r="G760"/>
  <c r="G770" s="1"/>
  <c r="F760"/>
  <c r="F770" s="1"/>
  <c r="E760"/>
  <c r="E770" s="1"/>
  <c r="D760"/>
  <c r="C760"/>
  <c r="N759"/>
  <c r="D759"/>
  <c r="C759"/>
  <c r="B759"/>
  <c r="A759"/>
  <c r="D758"/>
  <c r="C758"/>
  <c r="N757"/>
  <c r="J757"/>
  <c r="G757"/>
  <c r="F757"/>
  <c r="E757"/>
  <c r="D757"/>
  <c r="C757"/>
  <c r="N756"/>
  <c r="J756"/>
  <c r="G756"/>
  <c r="F756"/>
  <c r="E756"/>
  <c r="D756"/>
  <c r="C756"/>
  <c r="N755"/>
  <c r="J755"/>
  <c r="G755"/>
  <c r="F755"/>
  <c r="E755"/>
  <c r="D755"/>
  <c r="C755"/>
  <c r="N754"/>
  <c r="J754"/>
  <c r="G754"/>
  <c r="F754"/>
  <c r="E754"/>
  <c r="D754"/>
  <c r="C754"/>
  <c r="N753"/>
  <c r="J753"/>
  <c r="G753"/>
  <c r="F753"/>
  <c r="E753"/>
  <c r="D753"/>
  <c r="C753"/>
  <c r="N752"/>
  <c r="J752"/>
  <c r="G752"/>
  <c r="F752"/>
  <c r="E752"/>
  <c r="D752"/>
  <c r="C752"/>
  <c r="N751"/>
  <c r="J751"/>
  <c r="G751"/>
  <c r="F751"/>
  <c r="E751"/>
  <c r="D751"/>
  <c r="C751"/>
  <c r="N750"/>
  <c r="J750"/>
  <c r="G750"/>
  <c r="F750"/>
  <c r="E750"/>
  <c r="D750"/>
  <c r="C750"/>
  <c r="N749"/>
  <c r="J749"/>
  <c r="G749"/>
  <c r="F749"/>
  <c r="E749"/>
  <c r="D749"/>
  <c r="C749"/>
  <c r="N748"/>
  <c r="J748"/>
  <c r="G748"/>
  <c r="G758" s="1"/>
  <c r="F748"/>
  <c r="F758" s="1"/>
  <c r="E748"/>
  <c r="E758" s="1"/>
  <c r="D748"/>
  <c r="C748"/>
  <c r="N747"/>
  <c r="D747"/>
  <c r="C747"/>
  <c r="D746"/>
  <c r="C746"/>
  <c r="N745"/>
  <c r="J745"/>
  <c r="G745"/>
  <c r="F745"/>
  <c r="E745"/>
  <c r="D745"/>
  <c r="C745"/>
  <c r="N744"/>
  <c r="J744"/>
  <c r="G744"/>
  <c r="F744"/>
  <c r="E744"/>
  <c r="D744"/>
  <c r="C744"/>
  <c r="N743"/>
  <c r="J743"/>
  <c r="G743"/>
  <c r="F743"/>
  <c r="E743"/>
  <c r="D743"/>
  <c r="C743"/>
  <c r="N742"/>
  <c r="J742"/>
  <c r="G742"/>
  <c r="F742"/>
  <c r="E742"/>
  <c r="D742"/>
  <c r="C742"/>
  <c r="N741"/>
  <c r="J741"/>
  <c r="G741"/>
  <c r="F741"/>
  <c r="E741"/>
  <c r="D741"/>
  <c r="C741"/>
  <c r="N740"/>
  <c r="J740"/>
  <c r="G740"/>
  <c r="F740"/>
  <c r="E740"/>
  <c r="D740"/>
  <c r="C740"/>
  <c r="N739"/>
  <c r="J739"/>
  <c r="G739"/>
  <c r="F739"/>
  <c r="E739"/>
  <c r="D739"/>
  <c r="C739"/>
  <c r="N738"/>
  <c r="J738"/>
  <c r="G738"/>
  <c r="F738"/>
  <c r="E738"/>
  <c r="D738"/>
  <c r="C738"/>
  <c r="N737"/>
  <c r="J737"/>
  <c r="G737"/>
  <c r="F737"/>
  <c r="E737"/>
  <c r="D737"/>
  <c r="C737"/>
  <c r="N736"/>
  <c r="J736"/>
  <c r="G736"/>
  <c r="F736"/>
  <c r="E736"/>
  <c r="D736"/>
  <c r="C736"/>
  <c r="N735"/>
  <c r="J735"/>
  <c r="G735"/>
  <c r="F735"/>
  <c r="E735"/>
  <c r="D735"/>
  <c r="C735"/>
  <c r="N734"/>
  <c r="J734"/>
  <c r="G734"/>
  <c r="F734"/>
  <c r="E734"/>
  <c r="D734"/>
  <c r="C734"/>
  <c r="N733"/>
  <c r="J733"/>
  <c r="G733"/>
  <c r="F733"/>
  <c r="E733"/>
  <c r="D733"/>
  <c r="C733"/>
  <c r="N732"/>
  <c r="J732"/>
  <c r="G732"/>
  <c r="F732"/>
  <c r="E732"/>
  <c r="D732"/>
  <c r="C732"/>
  <c r="N731"/>
  <c r="J731"/>
  <c r="G731"/>
  <c r="F731"/>
  <c r="E731"/>
  <c r="D731"/>
  <c r="C731"/>
  <c r="N730"/>
  <c r="J730"/>
  <c r="G730"/>
  <c r="F730"/>
  <c r="E730"/>
  <c r="D730"/>
  <c r="C730"/>
  <c r="N729"/>
  <c r="J729"/>
  <c r="G729"/>
  <c r="F729"/>
  <c r="E729"/>
  <c r="D729"/>
  <c r="C729"/>
  <c r="N728"/>
  <c r="J728"/>
  <c r="G728"/>
  <c r="F728"/>
  <c r="E728"/>
  <c r="D728"/>
  <c r="C728"/>
  <c r="N727"/>
  <c r="J727"/>
  <c r="G727"/>
  <c r="F727"/>
  <c r="E727"/>
  <c r="D727"/>
  <c r="C727"/>
  <c r="N726"/>
  <c r="J726"/>
  <c r="G726"/>
  <c r="F726"/>
  <c r="E726"/>
  <c r="D726"/>
  <c r="C726"/>
  <c r="N725"/>
  <c r="J725"/>
  <c r="G725"/>
  <c r="F725"/>
  <c r="E725"/>
  <c r="D725"/>
  <c r="C725"/>
  <c r="N724"/>
  <c r="J724"/>
  <c r="G724"/>
  <c r="F724"/>
  <c r="E724"/>
  <c r="D724"/>
  <c r="C724"/>
  <c r="N723"/>
  <c r="J723"/>
  <c r="G723"/>
  <c r="F723"/>
  <c r="E723"/>
  <c r="D723"/>
  <c r="C723"/>
  <c r="N722"/>
  <c r="J722"/>
  <c r="G722"/>
  <c r="F722"/>
  <c r="E722"/>
  <c r="D722"/>
  <c r="C722"/>
  <c r="N721"/>
  <c r="J721"/>
  <c r="G721"/>
  <c r="F721"/>
  <c r="E721"/>
  <c r="D721"/>
  <c r="C721"/>
  <c r="N720"/>
  <c r="J720"/>
  <c r="G720"/>
  <c r="F720"/>
  <c r="E720"/>
  <c r="D720"/>
  <c r="C720"/>
  <c r="N719"/>
  <c r="J719"/>
  <c r="G719"/>
  <c r="F719"/>
  <c r="E719"/>
  <c r="D719"/>
  <c r="C719"/>
  <c r="N718"/>
  <c r="J718"/>
  <c r="G718"/>
  <c r="F718"/>
  <c r="E718"/>
  <c r="D718"/>
  <c r="C718"/>
  <c r="N717"/>
  <c r="J717"/>
  <c r="G717"/>
  <c r="F717"/>
  <c r="E717"/>
  <c r="D717"/>
  <c r="C717"/>
  <c r="N716"/>
  <c r="J716"/>
  <c r="G716"/>
  <c r="F716"/>
  <c r="E716"/>
  <c r="D716"/>
  <c r="C716"/>
  <c r="N715"/>
  <c r="J715"/>
  <c r="G715"/>
  <c r="F715"/>
  <c r="E715"/>
  <c r="D715"/>
  <c r="C715"/>
  <c r="N714"/>
  <c r="J714"/>
  <c r="G714"/>
  <c r="F714"/>
  <c r="E714"/>
  <c r="D714"/>
  <c r="C714"/>
  <c r="N713"/>
  <c r="J713"/>
  <c r="G713"/>
  <c r="F713"/>
  <c r="E713"/>
  <c r="D713"/>
  <c r="C713"/>
  <c r="N712"/>
  <c r="J712"/>
  <c r="G712"/>
  <c r="F712"/>
  <c r="E712"/>
  <c r="D712"/>
  <c r="C712"/>
  <c r="N711"/>
  <c r="J711"/>
  <c r="G711"/>
  <c r="F711"/>
  <c r="E711"/>
  <c r="D711"/>
  <c r="C711"/>
  <c r="N710"/>
  <c r="J710"/>
  <c r="G710"/>
  <c r="F710"/>
  <c r="E710"/>
  <c r="D710"/>
  <c r="C710"/>
  <c r="N709"/>
  <c r="J709"/>
  <c r="G709"/>
  <c r="F709"/>
  <c r="E709"/>
  <c r="D709"/>
  <c r="C709"/>
  <c r="N708"/>
  <c r="J708"/>
  <c r="G708"/>
  <c r="F708"/>
  <c r="E708"/>
  <c r="D708"/>
  <c r="C708"/>
  <c r="N707"/>
  <c r="J707"/>
  <c r="G707"/>
  <c r="F707"/>
  <c r="E707"/>
  <c r="D707"/>
  <c r="C707"/>
  <c r="N706"/>
  <c r="J706"/>
  <c r="G706"/>
  <c r="F706"/>
  <c r="E706"/>
  <c r="D706"/>
  <c r="C706"/>
  <c r="N705"/>
  <c r="J705"/>
  <c r="G705"/>
  <c r="F705"/>
  <c r="E705"/>
  <c r="D705"/>
  <c r="C705"/>
  <c r="N704"/>
  <c r="J704"/>
  <c r="G704"/>
  <c r="F704"/>
  <c r="E704"/>
  <c r="D704"/>
  <c r="C704"/>
  <c r="N703"/>
  <c r="J703"/>
  <c r="G703"/>
  <c r="F703"/>
  <c r="E703"/>
  <c r="D703"/>
  <c r="C703"/>
  <c r="N702"/>
  <c r="J702"/>
  <c r="G702"/>
  <c r="F702"/>
  <c r="E702"/>
  <c r="D702"/>
  <c r="C702"/>
  <c r="N701"/>
  <c r="J701"/>
  <c r="G701"/>
  <c r="F701"/>
  <c r="E701"/>
  <c r="D701"/>
  <c r="C701"/>
  <c r="N700"/>
  <c r="J700"/>
  <c r="G700"/>
  <c r="F700"/>
  <c r="E700"/>
  <c r="D700"/>
  <c r="C700"/>
  <c r="N699"/>
  <c r="J699"/>
  <c r="G699"/>
  <c r="F699"/>
  <c r="E699"/>
  <c r="D699"/>
  <c r="C699"/>
  <c r="N698"/>
  <c r="J698"/>
  <c r="G698"/>
  <c r="F698"/>
  <c r="E698"/>
  <c r="D698"/>
  <c r="C698"/>
  <c r="N697"/>
  <c r="J697"/>
  <c r="G697"/>
  <c r="F697"/>
  <c r="E697"/>
  <c r="D697"/>
  <c r="C697"/>
  <c r="N696"/>
  <c r="J696"/>
  <c r="G696"/>
  <c r="F696"/>
  <c r="E696"/>
  <c r="D696"/>
  <c r="C696"/>
  <c r="N695"/>
  <c r="J695"/>
  <c r="G695"/>
  <c r="F695"/>
  <c r="E695"/>
  <c r="D695"/>
  <c r="C695"/>
  <c r="N694"/>
  <c r="J694"/>
  <c r="G694"/>
  <c r="F694"/>
  <c r="E694"/>
  <c r="D694"/>
  <c r="C694"/>
  <c r="N693"/>
  <c r="J693"/>
  <c r="G693"/>
  <c r="F693"/>
  <c r="E693"/>
  <c r="D693"/>
  <c r="C693"/>
  <c r="N692"/>
  <c r="J692"/>
  <c r="G692"/>
  <c r="F692"/>
  <c r="E692"/>
  <c r="D692"/>
  <c r="C692"/>
  <c r="N691"/>
  <c r="J691"/>
  <c r="G691"/>
  <c r="G746" s="1"/>
  <c r="F691"/>
  <c r="F746" s="1"/>
  <c r="E691"/>
  <c r="E746" s="1"/>
  <c r="D691"/>
  <c r="C691"/>
  <c r="N690"/>
  <c r="D690"/>
  <c r="C690"/>
  <c r="N689"/>
  <c r="D689"/>
  <c r="C689"/>
  <c r="B689"/>
  <c r="A689"/>
  <c r="L688"/>
  <c r="I688"/>
  <c r="I951" s="1"/>
  <c r="H688"/>
  <c r="H951" s="1"/>
  <c r="D688"/>
  <c r="N687"/>
  <c r="J687"/>
  <c r="D687"/>
  <c r="C687"/>
  <c r="N686"/>
  <c r="J686"/>
  <c r="D686"/>
  <c r="C686"/>
  <c r="N685"/>
  <c r="J685"/>
  <c r="D685"/>
  <c r="C685"/>
  <c r="N684"/>
  <c r="J684"/>
  <c r="D684"/>
  <c r="C684"/>
  <c r="N683"/>
  <c r="J683"/>
  <c r="D683"/>
  <c r="C683"/>
  <c r="N682"/>
  <c r="J682"/>
  <c r="D682"/>
  <c r="C682"/>
  <c r="N681"/>
  <c r="J681"/>
  <c r="D681"/>
  <c r="C681"/>
  <c r="N680"/>
  <c r="J680"/>
  <c r="D680"/>
  <c r="C680"/>
  <c r="N679"/>
  <c r="J679"/>
  <c r="D679"/>
  <c r="C679"/>
  <c r="N678"/>
  <c r="J678"/>
  <c r="D678"/>
  <c r="C678"/>
  <c r="N677"/>
  <c r="J677"/>
  <c r="D677"/>
  <c r="C677"/>
  <c r="N676"/>
  <c r="J676"/>
  <c r="D676"/>
  <c r="C676"/>
  <c r="N675"/>
  <c r="J675"/>
  <c r="D675"/>
  <c r="C675"/>
  <c r="N674"/>
  <c r="J674"/>
  <c r="D674"/>
  <c r="C674"/>
  <c r="N673"/>
  <c r="J673"/>
  <c r="D673"/>
  <c r="C673"/>
  <c r="N672"/>
  <c r="J672"/>
  <c r="D672"/>
  <c r="C672"/>
  <c r="N671"/>
  <c r="J671"/>
  <c r="D671"/>
  <c r="C671"/>
  <c r="N670"/>
  <c r="J670"/>
  <c r="D670"/>
  <c r="C670"/>
  <c r="N669"/>
  <c r="J669"/>
  <c r="D669"/>
  <c r="C669"/>
  <c r="N668"/>
  <c r="J668"/>
  <c r="D668"/>
  <c r="C668"/>
  <c r="N667"/>
  <c r="J667"/>
  <c r="D667"/>
  <c r="C667"/>
  <c r="N666"/>
  <c r="J666"/>
  <c r="D666"/>
  <c r="C666"/>
  <c r="N665"/>
  <c r="J665"/>
  <c r="D665"/>
  <c r="C665"/>
  <c r="N664"/>
  <c r="J664"/>
  <c r="D664"/>
  <c r="C664"/>
  <c r="N663"/>
  <c r="J663"/>
  <c r="D663"/>
  <c r="C663"/>
  <c r="N662"/>
  <c r="J662"/>
  <c r="D662"/>
  <c r="C662"/>
  <c r="N661"/>
  <c r="J661"/>
  <c r="D661"/>
  <c r="C661"/>
  <c r="N660"/>
  <c r="J660"/>
  <c r="D660"/>
  <c r="C660"/>
  <c r="N659"/>
  <c r="J659"/>
  <c r="D659"/>
  <c r="C659"/>
  <c r="N658"/>
  <c r="J658"/>
  <c r="D658"/>
  <c r="C658"/>
  <c r="N657"/>
  <c r="J657"/>
  <c r="D657"/>
  <c r="C657"/>
  <c r="N656"/>
  <c r="I656"/>
  <c r="H656"/>
  <c r="G656"/>
  <c r="F656"/>
  <c r="E656"/>
  <c r="D656"/>
  <c r="C656"/>
  <c r="B656"/>
  <c r="A656"/>
  <c r="N655"/>
  <c r="I655"/>
  <c r="I950" s="1"/>
  <c r="H655"/>
  <c r="H950" s="1"/>
  <c r="D655"/>
  <c r="N654"/>
  <c r="J654"/>
  <c r="O654" s="1"/>
  <c r="G654"/>
  <c r="F654"/>
  <c r="E654"/>
  <c r="D654"/>
  <c r="C654"/>
  <c r="N653"/>
  <c r="J653"/>
  <c r="G653"/>
  <c r="F653"/>
  <c r="E653"/>
  <c r="D653"/>
  <c r="C653"/>
  <c r="N652"/>
  <c r="J652"/>
  <c r="O652" s="1"/>
  <c r="G652"/>
  <c r="F652"/>
  <c r="E652"/>
  <c r="D652"/>
  <c r="C652"/>
  <c r="N651"/>
  <c r="J651"/>
  <c r="O651" s="1"/>
  <c r="G651"/>
  <c r="F651"/>
  <c r="E651"/>
  <c r="D651"/>
  <c r="C651"/>
  <c r="N650"/>
  <c r="J650"/>
  <c r="G650"/>
  <c r="F650"/>
  <c r="E650"/>
  <c r="D650"/>
  <c r="C650"/>
  <c r="N649"/>
  <c r="J649"/>
  <c r="G649"/>
  <c r="F649"/>
  <c r="E649"/>
  <c r="D649"/>
  <c r="C649"/>
  <c r="N648"/>
  <c r="J648"/>
  <c r="G648"/>
  <c r="F648"/>
  <c r="E648"/>
  <c r="D648"/>
  <c r="C648"/>
  <c r="N647"/>
  <c r="J647"/>
  <c r="O647" s="1"/>
  <c r="G647"/>
  <c r="F647"/>
  <c r="E647"/>
  <c r="D647"/>
  <c r="C647"/>
  <c r="N646"/>
  <c r="J646"/>
  <c r="O646" s="1"/>
  <c r="G646"/>
  <c r="F646"/>
  <c r="E646"/>
  <c r="D646"/>
  <c r="C646"/>
  <c r="N645"/>
  <c r="J645"/>
  <c r="O645" s="1"/>
  <c r="G645"/>
  <c r="F645"/>
  <c r="E645"/>
  <c r="D645"/>
  <c r="C645"/>
  <c r="N644"/>
  <c r="J644"/>
  <c r="O644" s="1"/>
  <c r="G644"/>
  <c r="F644"/>
  <c r="E644"/>
  <c r="D644"/>
  <c r="C644"/>
  <c r="N643"/>
  <c r="J643"/>
  <c r="O643" s="1"/>
  <c r="G643"/>
  <c r="F643"/>
  <c r="E643"/>
  <c r="D643"/>
  <c r="C643"/>
  <c r="N642"/>
  <c r="J642"/>
  <c r="O642" s="1"/>
  <c r="G642"/>
  <c r="F642"/>
  <c r="E642"/>
  <c r="D642"/>
  <c r="C642"/>
  <c r="N641"/>
  <c r="J641"/>
  <c r="G641"/>
  <c r="F641"/>
  <c r="E641"/>
  <c r="D641"/>
  <c r="C641"/>
  <c r="N640"/>
  <c r="J640"/>
  <c r="O640" s="1"/>
  <c r="G640"/>
  <c r="F640"/>
  <c r="E640"/>
  <c r="D640"/>
  <c r="C640"/>
  <c r="N639"/>
  <c r="J639"/>
  <c r="O639" s="1"/>
  <c r="G639"/>
  <c r="F639"/>
  <c r="E639"/>
  <c r="D639"/>
  <c r="C639"/>
  <c r="N638"/>
  <c r="J638"/>
  <c r="O638" s="1"/>
  <c r="G638"/>
  <c r="F638"/>
  <c r="E638"/>
  <c r="D638"/>
  <c r="C638"/>
  <c r="N637"/>
  <c r="J637"/>
  <c r="O637" s="1"/>
  <c r="G637"/>
  <c r="F637"/>
  <c r="E637"/>
  <c r="D637"/>
  <c r="C637"/>
  <c r="N636"/>
  <c r="J636"/>
  <c r="O636" s="1"/>
  <c r="G636"/>
  <c r="F636"/>
  <c r="E636"/>
  <c r="D636"/>
  <c r="C636"/>
  <c r="N635"/>
  <c r="J635"/>
  <c r="O635" s="1"/>
  <c r="G635"/>
  <c r="F635"/>
  <c r="E635"/>
  <c r="D635"/>
  <c r="C635"/>
  <c r="O634"/>
  <c r="N634"/>
  <c r="D634"/>
  <c r="C634"/>
  <c r="B634"/>
  <c r="A634"/>
  <c r="I633"/>
  <c r="I949" s="1"/>
  <c r="H633"/>
  <c r="H949" s="1"/>
  <c r="D633"/>
  <c r="C633"/>
  <c r="N632"/>
  <c r="J632"/>
  <c r="O632" s="1"/>
  <c r="G632"/>
  <c r="F632"/>
  <c r="E632"/>
  <c r="D632"/>
  <c r="C632"/>
  <c r="N631"/>
  <c r="J631"/>
  <c r="G631"/>
  <c r="F631"/>
  <c r="E631"/>
  <c r="D631"/>
  <c r="C631"/>
  <c r="N630"/>
  <c r="J630"/>
  <c r="O630" s="1"/>
  <c r="G630"/>
  <c r="F630"/>
  <c r="D630"/>
  <c r="C630"/>
  <c r="N629"/>
  <c r="J629"/>
  <c r="O629" s="1"/>
  <c r="G629"/>
  <c r="F629"/>
  <c r="E629"/>
  <c r="D629"/>
  <c r="C629"/>
  <c r="N628"/>
  <c r="J628"/>
  <c r="O628" s="1"/>
  <c r="G628"/>
  <c r="F628"/>
  <c r="D628"/>
  <c r="C628"/>
  <c r="N627"/>
  <c r="J627"/>
  <c r="O627" s="1"/>
  <c r="G627"/>
  <c r="F627"/>
  <c r="D627"/>
  <c r="C627"/>
  <c r="N626"/>
  <c r="J626"/>
  <c r="G626"/>
  <c r="F626"/>
  <c r="E626"/>
  <c r="D626"/>
  <c r="C626"/>
  <c r="N625"/>
  <c r="J625"/>
  <c r="O625" s="1"/>
  <c r="G625"/>
  <c r="F625"/>
  <c r="E625"/>
  <c r="D625"/>
  <c r="C625"/>
  <c r="N624"/>
  <c r="J624"/>
  <c r="O624" s="1"/>
  <c r="G624"/>
  <c r="F624"/>
  <c r="D624"/>
  <c r="C624"/>
  <c r="N623"/>
  <c r="J623"/>
  <c r="G623"/>
  <c r="F623"/>
  <c r="E623"/>
  <c r="D623"/>
  <c r="C623"/>
  <c r="N622"/>
  <c r="J622"/>
  <c r="O622" s="1"/>
  <c r="G622"/>
  <c r="F622"/>
  <c r="D622"/>
  <c r="C622"/>
  <c r="N621"/>
  <c r="J621"/>
  <c r="O621" s="1"/>
  <c r="G621"/>
  <c r="F621"/>
  <c r="D621"/>
  <c r="C621"/>
  <c r="N620"/>
  <c r="J620"/>
  <c r="O620" s="1"/>
  <c r="G620"/>
  <c r="F620"/>
  <c r="D620"/>
  <c r="C620"/>
  <c r="N619"/>
  <c r="J619"/>
  <c r="G619"/>
  <c r="F619"/>
  <c r="E619"/>
  <c r="D619"/>
  <c r="C619"/>
  <c r="N618"/>
  <c r="J618"/>
  <c r="O618" s="1"/>
  <c r="G618"/>
  <c r="F618"/>
  <c r="D618"/>
  <c r="C618"/>
  <c r="N617"/>
  <c r="J617"/>
  <c r="O617" s="1"/>
  <c r="G617"/>
  <c r="F617"/>
  <c r="E617"/>
  <c r="D617"/>
  <c r="C617"/>
  <c r="N616"/>
  <c r="J616"/>
  <c r="O616" s="1"/>
  <c r="G616"/>
  <c r="F616"/>
  <c r="D616"/>
  <c r="C616"/>
  <c r="N615"/>
  <c r="J615"/>
  <c r="G615"/>
  <c r="F615"/>
  <c r="E615"/>
  <c r="D615"/>
  <c r="C615"/>
  <c r="N614"/>
  <c r="J614"/>
  <c r="O614" s="1"/>
  <c r="G614"/>
  <c r="F614"/>
  <c r="D614"/>
  <c r="C614"/>
  <c r="N613"/>
  <c r="J613"/>
  <c r="O613" s="1"/>
  <c r="G613"/>
  <c r="F613"/>
  <c r="D613"/>
  <c r="C613"/>
  <c r="N612"/>
  <c r="J612"/>
  <c r="O612" s="1"/>
  <c r="G612"/>
  <c r="F612"/>
  <c r="D612"/>
  <c r="C612"/>
  <c r="N611"/>
  <c r="J611"/>
  <c r="G611"/>
  <c r="F611"/>
  <c r="D611"/>
  <c r="C611"/>
  <c r="N610"/>
  <c r="J610"/>
  <c r="O610" s="1"/>
  <c r="G610"/>
  <c r="F610"/>
  <c r="D610"/>
  <c r="C610"/>
  <c r="N609"/>
  <c r="J609"/>
  <c r="O609" s="1"/>
  <c r="G609"/>
  <c r="F609"/>
  <c r="D609"/>
  <c r="C609"/>
  <c r="N608"/>
  <c r="J608"/>
  <c r="O608" s="1"/>
  <c r="G608"/>
  <c r="F608"/>
  <c r="D608"/>
  <c r="C608"/>
  <c r="N607"/>
  <c r="J607"/>
  <c r="O607" s="1"/>
  <c r="G607"/>
  <c r="F607"/>
  <c r="D607"/>
  <c r="C607"/>
  <c r="O606"/>
  <c r="N606"/>
  <c r="D606"/>
  <c r="B606"/>
  <c r="A606"/>
  <c r="N605"/>
  <c r="I605"/>
  <c r="H605"/>
  <c r="D605"/>
  <c r="N604"/>
  <c r="J604"/>
  <c r="O604" s="1"/>
  <c r="F604"/>
  <c r="E604"/>
  <c r="D604"/>
  <c r="C604"/>
  <c r="N603"/>
  <c r="J603"/>
  <c r="O603" s="1"/>
  <c r="F603"/>
  <c r="E603"/>
  <c r="D603"/>
  <c r="C603"/>
  <c r="N602"/>
  <c r="J602"/>
  <c r="O602" s="1"/>
  <c r="F602"/>
  <c r="E602"/>
  <c r="D602"/>
  <c r="C602"/>
  <c r="N601"/>
  <c r="J601"/>
  <c r="F601"/>
  <c r="E601"/>
  <c r="D601"/>
  <c r="C601"/>
  <c r="O600"/>
  <c r="N600"/>
  <c r="F600"/>
  <c r="E600"/>
  <c r="D600"/>
  <c r="C600"/>
  <c r="N599"/>
  <c r="J599"/>
  <c r="F599"/>
  <c r="E599"/>
  <c r="D599"/>
  <c r="C599"/>
  <c r="N598"/>
  <c r="J598"/>
  <c r="O598" s="1"/>
  <c r="F598"/>
  <c r="E598"/>
  <c r="D598"/>
  <c r="C598"/>
  <c r="N597"/>
  <c r="J597"/>
  <c r="O597" s="1"/>
  <c r="F597"/>
  <c r="E597"/>
  <c r="D597"/>
  <c r="C597"/>
  <c r="N596"/>
  <c r="J596"/>
  <c r="O596" s="1"/>
  <c r="F596"/>
  <c r="E596"/>
  <c r="D596"/>
  <c r="C596"/>
  <c r="N595"/>
  <c r="J595"/>
  <c r="O595" s="1"/>
  <c r="F595"/>
  <c r="E595"/>
  <c r="D595"/>
  <c r="C595"/>
  <c r="N594"/>
  <c r="J594"/>
  <c r="O594" s="1"/>
  <c r="F594"/>
  <c r="E594"/>
  <c r="D594"/>
  <c r="C594"/>
  <c r="N593"/>
  <c r="J593"/>
  <c r="O593" s="1"/>
  <c r="F593"/>
  <c r="E593"/>
  <c r="D593"/>
  <c r="C593"/>
  <c r="N592"/>
  <c r="J592"/>
  <c r="O592" s="1"/>
  <c r="F592"/>
  <c r="E592"/>
  <c r="D592"/>
  <c r="C592"/>
  <c r="N591"/>
  <c r="J591"/>
  <c r="F591"/>
  <c r="E591"/>
  <c r="D591"/>
  <c r="C591"/>
  <c r="N590"/>
  <c r="J590"/>
  <c r="O590" s="1"/>
  <c r="F590"/>
  <c r="E590"/>
  <c r="D590"/>
  <c r="C590"/>
  <c r="N589"/>
  <c r="J589"/>
  <c r="O589" s="1"/>
  <c r="F589"/>
  <c r="E589"/>
  <c r="D589"/>
  <c r="C589"/>
  <c r="N588"/>
  <c r="J588"/>
  <c r="O588" s="1"/>
  <c r="F588"/>
  <c r="E588"/>
  <c r="D588"/>
  <c r="C588"/>
  <c r="N587"/>
  <c r="J587"/>
  <c r="F587"/>
  <c r="E587"/>
  <c r="D587"/>
  <c r="C587"/>
  <c r="N586"/>
  <c r="J586"/>
  <c r="F586"/>
  <c r="E586"/>
  <c r="D586"/>
  <c r="C586"/>
  <c r="N585"/>
  <c r="J585"/>
  <c r="O585" s="1"/>
  <c r="F585"/>
  <c r="E585"/>
  <c r="D585"/>
  <c r="C585"/>
  <c r="N584"/>
  <c r="J584"/>
  <c r="O584" s="1"/>
  <c r="F584"/>
  <c r="E584"/>
  <c r="D584"/>
  <c r="C584"/>
  <c r="N583"/>
  <c r="J583"/>
  <c r="O583" s="1"/>
  <c r="F583"/>
  <c r="E583"/>
  <c r="D583"/>
  <c r="C583"/>
  <c r="N582"/>
  <c r="J582"/>
  <c r="O582" s="1"/>
  <c r="F582"/>
  <c r="E582"/>
  <c r="D582"/>
  <c r="C582"/>
  <c r="N581"/>
  <c r="J581"/>
  <c r="O581" s="1"/>
  <c r="F581"/>
  <c r="E581"/>
  <c r="D581"/>
  <c r="C581"/>
  <c r="N580"/>
  <c r="J580"/>
  <c r="O580" s="1"/>
  <c r="F580"/>
  <c r="E580"/>
  <c r="D580"/>
  <c r="C580"/>
  <c r="N579"/>
  <c r="J579"/>
  <c r="O579" s="1"/>
  <c r="F579"/>
  <c r="E579"/>
  <c r="D579"/>
  <c r="C579"/>
  <c r="N578"/>
  <c r="J578"/>
  <c r="O578" s="1"/>
  <c r="F578"/>
  <c r="E578"/>
  <c r="D578"/>
  <c r="C578"/>
  <c r="N577"/>
  <c r="J577"/>
  <c r="F577"/>
  <c r="E577"/>
  <c r="D577"/>
  <c r="C577"/>
  <c r="N576"/>
  <c r="J576"/>
  <c r="F576"/>
  <c r="E576"/>
  <c r="D576"/>
  <c r="C576"/>
  <c r="N575"/>
  <c r="J575"/>
  <c r="F575"/>
  <c r="E575"/>
  <c r="D575"/>
  <c r="C575"/>
  <c r="N574"/>
  <c r="J574"/>
  <c r="O574" s="1"/>
  <c r="F574"/>
  <c r="E574"/>
  <c r="D574"/>
  <c r="C574"/>
  <c r="N573"/>
  <c r="J573"/>
  <c r="O573" s="1"/>
  <c r="F573"/>
  <c r="F605" s="1"/>
  <c r="F948" s="1"/>
  <c r="E573"/>
  <c r="D573"/>
  <c r="C573"/>
  <c r="O572"/>
  <c r="N572"/>
  <c r="D572"/>
  <c r="C572"/>
  <c r="O571"/>
  <c r="N571"/>
  <c r="D571"/>
  <c r="B571"/>
  <c r="A571"/>
  <c r="N570"/>
  <c r="I570"/>
  <c r="I947" s="1"/>
  <c r="H570"/>
  <c r="H947" s="1"/>
  <c r="D570"/>
  <c r="N569"/>
  <c r="J569"/>
  <c r="F569"/>
  <c r="F570" s="1"/>
  <c r="F947" s="1"/>
  <c r="E569"/>
  <c r="D569"/>
  <c r="C569"/>
  <c r="O568"/>
  <c r="N568"/>
  <c r="D568"/>
  <c r="B568"/>
  <c r="A568"/>
  <c r="N567"/>
  <c r="I567"/>
  <c r="I946" s="1"/>
  <c r="H567"/>
  <c r="H946" s="1"/>
  <c r="D567"/>
  <c r="N566"/>
  <c r="J566"/>
  <c r="F566"/>
  <c r="E566"/>
  <c r="D566"/>
  <c r="C566"/>
  <c r="J565"/>
  <c r="O565" s="1"/>
  <c r="F565"/>
  <c r="E565"/>
  <c r="D565"/>
  <c r="C565"/>
  <c r="J564"/>
  <c r="F564"/>
  <c r="E564"/>
  <c r="D564"/>
  <c r="C564"/>
  <c r="N563"/>
  <c r="J563"/>
  <c r="O563" s="1"/>
  <c r="F563"/>
  <c r="E563"/>
  <c r="D563"/>
  <c r="C563"/>
  <c r="N562"/>
  <c r="J562"/>
  <c r="O562" s="1"/>
  <c r="F562"/>
  <c r="E562"/>
  <c r="E567" s="1"/>
  <c r="E946" s="1"/>
  <c r="D21" i="124" s="1"/>
  <c r="D562" i="105"/>
  <c r="C562"/>
  <c r="O561"/>
  <c r="N561"/>
  <c r="D561"/>
  <c r="B561"/>
  <c r="A561"/>
  <c r="N560"/>
  <c r="I560"/>
  <c r="I945" s="1"/>
  <c r="H560"/>
  <c r="H945" s="1"/>
  <c r="D560"/>
  <c r="N559"/>
  <c r="J559"/>
  <c r="O559" s="1"/>
  <c r="F559"/>
  <c r="E559"/>
  <c r="D559"/>
  <c r="C559"/>
  <c r="N558"/>
  <c r="J558"/>
  <c r="F558"/>
  <c r="E558"/>
  <c r="D558"/>
  <c r="C558"/>
  <c r="N557"/>
  <c r="J557"/>
  <c r="F557"/>
  <c r="E557"/>
  <c r="D557"/>
  <c r="C557"/>
  <c r="N556"/>
  <c r="J556"/>
  <c r="O556" s="1"/>
  <c r="F556"/>
  <c r="E556"/>
  <c r="D556"/>
  <c r="C556"/>
  <c r="N555"/>
  <c r="J555"/>
  <c r="O555" s="1"/>
  <c r="F555"/>
  <c r="E555"/>
  <c r="D555"/>
  <c r="C555"/>
  <c r="N554"/>
  <c r="J554"/>
  <c r="F554"/>
  <c r="E554"/>
  <c r="D554"/>
  <c r="C554"/>
  <c r="N553"/>
  <c r="J553"/>
  <c r="O553" s="1"/>
  <c r="F553"/>
  <c r="E553"/>
  <c r="D553"/>
  <c r="C553"/>
  <c r="N552"/>
  <c r="J552"/>
  <c r="O552" s="1"/>
  <c r="F552"/>
  <c r="E552"/>
  <c r="D552"/>
  <c r="C552"/>
  <c r="N551"/>
  <c r="J551"/>
  <c r="O551" s="1"/>
  <c r="F551"/>
  <c r="E551"/>
  <c r="D551"/>
  <c r="C551"/>
  <c r="N550"/>
  <c r="J550"/>
  <c r="F550"/>
  <c r="E550"/>
  <c r="D550"/>
  <c r="C550"/>
  <c r="N549"/>
  <c r="J549"/>
  <c r="F549"/>
  <c r="E549"/>
  <c r="D549"/>
  <c r="C549"/>
  <c r="N548"/>
  <c r="J548"/>
  <c r="O548" s="1"/>
  <c r="F548"/>
  <c r="E548"/>
  <c r="D548"/>
  <c r="C548"/>
  <c r="N547"/>
  <c r="J547"/>
  <c r="O547" s="1"/>
  <c r="F547"/>
  <c r="E547"/>
  <c r="D547"/>
  <c r="C547"/>
  <c r="N546"/>
  <c r="J546"/>
  <c r="O546" s="1"/>
  <c r="F546"/>
  <c r="E546"/>
  <c r="D546"/>
  <c r="C546"/>
  <c r="N545"/>
  <c r="J545"/>
  <c r="O545" s="1"/>
  <c r="F545"/>
  <c r="E545"/>
  <c r="D545"/>
  <c r="C545"/>
  <c r="N544"/>
  <c r="J544"/>
  <c r="O544" s="1"/>
  <c r="F544"/>
  <c r="E544"/>
  <c r="D544"/>
  <c r="C544"/>
  <c r="N543"/>
  <c r="J543"/>
  <c r="O543" s="1"/>
  <c r="F543"/>
  <c r="E543"/>
  <c r="D543"/>
  <c r="C543"/>
  <c r="N542"/>
  <c r="J542"/>
  <c r="F542"/>
  <c r="E542"/>
  <c r="D542"/>
  <c r="C542"/>
  <c r="N541"/>
  <c r="J541"/>
  <c r="O541" s="1"/>
  <c r="F541"/>
  <c r="E541"/>
  <c r="D541"/>
  <c r="C541"/>
  <c r="N540"/>
  <c r="J540"/>
  <c r="O540" s="1"/>
  <c r="F540"/>
  <c r="E540"/>
  <c r="D540"/>
  <c r="C540"/>
  <c r="N539"/>
  <c r="J539"/>
  <c r="O539" s="1"/>
  <c r="F539"/>
  <c r="E539"/>
  <c r="D539"/>
  <c r="C539"/>
  <c r="N538"/>
  <c r="J538"/>
  <c r="O538" s="1"/>
  <c r="F538"/>
  <c r="E538"/>
  <c r="D538"/>
  <c r="C538"/>
  <c r="N537"/>
  <c r="J537"/>
  <c r="O537" s="1"/>
  <c r="F537"/>
  <c r="E537"/>
  <c r="D537"/>
  <c r="C537"/>
  <c r="N536"/>
  <c r="J536"/>
  <c r="O536" s="1"/>
  <c r="F536"/>
  <c r="E536"/>
  <c r="D536"/>
  <c r="C536"/>
  <c r="N535"/>
  <c r="J535"/>
  <c r="O535" s="1"/>
  <c r="F535"/>
  <c r="E535"/>
  <c r="D535"/>
  <c r="C535"/>
  <c r="N534"/>
  <c r="J534"/>
  <c r="F534"/>
  <c r="E534"/>
  <c r="D534"/>
  <c r="C534"/>
  <c r="N533"/>
  <c r="J533"/>
  <c r="O533" s="1"/>
  <c r="F533"/>
  <c r="E533"/>
  <c r="D533"/>
  <c r="C533"/>
  <c r="N532"/>
  <c r="J532"/>
  <c r="O532" s="1"/>
  <c r="F532"/>
  <c r="E532"/>
  <c r="D532"/>
  <c r="C532"/>
  <c r="N531"/>
  <c r="J531"/>
  <c r="O531" s="1"/>
  <c r="F531"/>
  <c r="E531"/>
  <c r="D531"/>
  <c r="C531"/>
  <c r="N530"/>
  <c r="J530"/>
  <c r="F530"/>
  <c r="E530"/>
  <c r="D530"/>
  <c r="C530"/>
  <c r="N529"/>
  <c r="J529"/>
  <c r="F529"/>
  <c r="E529"/>
  <c r="D529"/>
  <c r="C529"/>
  <c r="N528"/>
  <c r="J528"/>
  <c r="O528" s="1"/>
  <c r="F528"/>
  <c r="E528"/>
  <c r="D528"/>
  <c r="C528"/>
  <c r="N527"/>
  <c r="J527"/>
  <c r="O527" s="1"/>
  <c r="F527"/>
  <c r="E527"/>
  <c r="D527"/>
  <c r="C527"/>
  <c r="N526"/>
  <c r="J526"/>
  <c r="F526"/>
  <c r="E526"/>
  <c r="D526"/>
  <c r="C526"/>
  <c r="N525"/>
  <c r="J525"/>
  <c r="F525"/>
  <c r="E525"/>
  <c r="D525"/>
  <c r="C525"/>
  <c r="N524"/>
  <c r="J524"/>
  <c r="O524" s="1"/>
  <c r="F524"/>
  <c r="E524"/>
  <c r="D524"/>
  <c r="C524"/>
  <c r="N523"/>
  <c r="J523"/>
  <c r="O523" s="1"/>
  <c r="F523"/>
  <c r="E523"/>
  <c r="D523"/>
  <c r="C523"/>
  <c r="N522"/>
  <c r="J522"/>
  <c r="F522"/>
  <c r="E522"/>
  <c r="D522"/>
  <c r="C522"/>
  <c r="N521"/>
  <c r="J521"/>
  <c r="F521"/>
  <c r="E521"/>
  <c r="D521"/>
  <c r="C521"/>
  <c r="N520"/>
  <c r="J520"/>
  <c r="O520" s="1"/>
  <c r="F520"/>
  <c r="E520"/>
  <c r="D520"/>
  <c r="C520"/>
  <c r="N519"/>
  <c r="J519"/>
  <c r="O519" s="1"/>
  <c r="F519"/>
  <c r="E519"/>
  <c r="D519"/>
  <c r="C519"/>
  <c r="N518"/>
  <c r="J518"/>
  <c r="F518"/>
  <c r="E518"/>
  <c r="D518"/>
  <c r="C518"/>
  <c r="N517"/>
  <c r="J517"/>
  <c r="F517"/>
  <c r="E517"/>
  <c r="D517"/>
  <c r="C517"/>
  <c r="N516"/>
  <c r="J516"/>
  <c r="O516" s="1"/>
  <c r="F516"/>
  <c r="E516"/>
  <c r="D516"/>
  <c r="C516"/>
  <c r="N515"/>
  <c r="J515"/>
  <c r="O515" s="1"/>
  <c r="F515"/>
  <c r="E515"/>
  <c r="D515"/>
  <c r="C515"/>
  <c r="N514"/>
  <c r="J514"/>
  <c r="F514"/>
  <c r="E514"/>
  <c r="D514"/>
  <c r="C514"/>
  <c r="N513"/>
  <c r="J513"/>
  <c r="O513" s="1"/>
  <c r="F513"/>
  <c r="E513"/>
  <c r="D513"/>
  <c r="C513"/>
  <c r="N512"/>
  <c r="J512"/>
  <c r="O512" s="1"/>
  <c r="F512"/>
  <c r="E512"/>
  <c r="D512"/>
  <c r="C512"/>
  <c r="N511"/>
  <c r="J511"/>
  <c r="O511" s="1"/>
  <c r="F511"/>
  <c r="E511"/>
  <c r="D511"/>
  <c r="C511"/>
  <c r="N510"/>
  <c r="J510"/>
  <c r="F510"/>
  <c r="E510"/>
  <c r="D510"/>
  <c r="C510"/>
  <c r="O509"/>
  <c r="N509"/>
  <c r="D509"/>
  <c r="B509"/>
  <c r="A509"/>
  <c r="N508"/>
  <c r="I508"/>
  <c r="I944" s="1"/>
  <c r="H508"/>
  <c r="H944" s="1"/>
  <c r="D508"/>
  <c r="N507"/>
  <c r="J507"/>
  <c r="F507"/>
  <c r="E507"/>
  <c r="D507"/>
  <c r="C507"/>
  <c r="N506"/>
  <c r="J506"/>
  <c r="O506" s="1"/>
  <c r="F506"/>
  <c r="D506"/>
  <c r="C506"/>
  <c r="N505"/>
  <c r="J505"/>
  <c r="O505" s="1"/>
  <c r="F505"/>
  <c r="D505"/>
  <c r="C505"/>
  <c r="N504"/>
  <c r="J504"/>
  <c r="O504" s="1"/>
  <c r="F504"/>
  <c r="D504"/>
  <c r="C504"/>
  <c r="N503"/>
  <c r="J503"/>
  <c r="F503"/>
  <c r="D503"/>
  <c r="C503"/>
  <c r="N502"/>
  <c r="J502"/>
  <c r="O502" s="1"/>
  <c r="F502"/>
  <c r="D502"/>
  <c r="C502"/>
  <c r="N501"/>
  <c r="J501"/>
  <c r="O501" s="1"/>
  <c r="F501"/>
  <c r="D501"/>
  <c r="C501"/>
  <c r="N500"/>
  <c r="J500"/>
  <c r="O500" s="1"/>
  <c r="F500"/>
  <c r="D500"/>
  <c r="C500"/>
  <c r="N499"/>
  <c r="J499"/>
  <c r="F499"/>
  <c r="D499"/>
  <c r="C499"/>
  <c r="N498"/>
  <c r="J498"/>
  <c r="O498" s="1"/>
  <c r="F498"/>
  <c r="D498"/>
  <c r="C498"/>
  <c r="N497"/>
  <c r="J497"/>
  <c r="O497" s="1"/>
  <c r="F497"/>
  <c r="D497"/>
  <c r="C497"/>
  <c r="N496"/>
  <c r="J496"/>
  <c r="O496" s="1"/>
  <c r="F496"/>
  <c r="D496"/>
  <c r="C496"/>
  <c r="N495"/>
  <c r="J495"/>
  <c r="O495" s="1"/>
  <c r="F495"/>
  <c r="D495"/>
  <c r="C495"/>
  <c r="N494"/>
  <c r="J494"/>
  <c r="F494"/>
  <c r="D494"/>
  <c r="C494"/>
  <c r="N493"/>
  <c r="J493"/>
  <c r="O493" s="1"/>
  <c r="F493"/>
  <c r="D493"/>
  <c r="C493"/>
  <c r="N492"/>
  <c r="J492"/>
  <c r="O492" s="1"/>
  <c r="F492"/>
  <c r="D492"/>
  <c r="C492"/>
  <c r="N491"/>
  <c r="J491"/>
  <c r="O491" s="1"/>
  <c r="F491"/>
  <c r="D491"/>
  <c r="C491"/>
  <c r="N490"/>
  <c r="J490"/>
  <c r="O490" s="1"/>
  <c r="F490"/>
  <c r="D490"/>
  <c r="C490"/>
  <c r="N489"/>
  <c r="J489"/>
  <c r="O489" s="1"/>
  <c r="F489"/>
  <c r="D489"/>
  <c r="C489"/>
  <c r="N488"/>
  <c r="J488"/>
  <c r="O488" s="1"/>
  <c r="F488"/>
  <c r="D488"/>
  <c r="C488"/>
  <c r="N487"/>
  <c r="J487"/>
  <c r="F487"/>
  <c r="D487"/>
  <c r="C487"/>
  <c r="N486"/>
  <c r="J486"/>
  <c r="O486" s="1"/>
  <c r="F486"/>
  <c r="D486"/>
  <c r="C486"/>
  <c r="N485"/>
  <c r="J485"/>
  <c r="F485"/>
  <c r="D485"/>
  <c r="C485"/>
  <c r="N484"/>
  <c r="J484"/>
  <c r="O484" s="1"/>
  <c r="F484"/>
  <c r="D484"/>
  <c r="C484"/>
  <c r="N483"/>
  <c r="J483"/>
  <c r="F483"/>
  <c r="D483"/>
  <c r="C483"/>
  <c r="N482"/>
  <c r="J482"/>
  <c r="O482" s="1"/>
  <c r="F482"/>
  <c r="D482"/>
  <c r="C482"/>
  <c r="N481"/>
  <c r="J481"/>
  <c r="F481"/>
  <c r="D481"/>
  <c r="C481"/>
  <c r="N480"/>
  <c r="J480"/>
  <c r="O480" s="1"/>
  <c r="F480"/>
  <c r="D480"/>
  <c r="C480"/>
  <c r="N479"/>
  <c r="J479"/>
  <c r="F479"/>
  <c r="D479"/>
  <c r="C479"/>
  <c r="N478"/>
  <c r="J478"/>
  <c r="O478" s="1"/>
  <c r="F478"/>
  <c r="D478"/>
  <c r="C478"/>
  <c r="N477"/>
  <c r="J477"/>
  <c r="F477"/>
  <c r="D477"/>
  <c r="C477"/>
  <c r="N476"/>
  <c r="J476"/>
  <c r="O476" s="1"/>
  <c r="F476"/>
  <c r="D476"/>
  <c r="C476"/>
  <c r="N475"/>
  <c r="J475"/>
  <c r="F475"/>
  <c r="D475"/>
  <c r="C475"/>
  <c r="N474"/>
  <c r="J474"/>
  <c r="O474" s="1"/>
  <c r="F474"/>
  <c r="D474"/>
  <c r="C474"/>
  <c r="N473"/>
  <c r="J473"/>
  <c r="F473"/>
  <c r="D473"/>
  <c r="C473"/>
  <c r="N472"/>
  <c r="J472"/>
  <c r="O472" s="1"/>
  <c r="F472"/>
  <c r="D472"/>
  <c r="C472"/>
  <c r="N471"/>
  <c r="J471"/>
  <c r="F471"/>
  <c r="D471"/>
  <c r="C471"/>
  <c r="N470"/>
  <c r="J470"/>
  <c r="O470" s="1"/>
  <c r="F470"/>
  <c r="D470"/>
  <c r="C470"/>
  <c r="N469"/>
  <c r="J469"/>
  <c r="F469"/>
  <c r="D469"/>
  <c r="C469"/>
  <c r="N468"/>
  <c r="J468"/>
  <c r="O468" s="1"/>
  <c r="F468"/>
  <c r="D468"/>
  <c r="C468"/>
  <c r="N467"/>
  <c r="J467"/>
  <c r="F467"/>
  <c r="D467"/>
  <c r="C467"/>
  <c r="N466"/>
  <c r="J466"/>
  <c r="O466" s="1"/>
  <c r="F466"/>
  <c r="D466"/>
  <c r="C466"/>
  <c r="N465"/>
  <c r="J465"/>
  <c r="F465"/>
  <c r="D465"/>
  <c r="C465"/>
  <c r="N464"/>
  <c r="J464"/>
  <c r="O464" s="1"/>
  <c r="F464"/>
  <c r="D464"/>
  <c r="C464"/>
  <c r="N463"/>
  <c r="J463"/>
  <c r="F463"/>
  <c r="D463"/>
  <c r="C463"/>
  <c r="N462"/>
  <c r="J462"/>
  <c r="O462" s="1"/>
  <c r="F462"/>
  <c r="D462"/>
  <c r="C462"/>
  <c r="N461"/>
  <c r="J461"/>
  <c r="F461"/>
  <c r="D461"/>
  <c r="C461"/>
  <c r="N460"/>
  <c r="J460"/>
  <c r="O460" s="1"/>
  <c r="F460"/>
  <c r="D460"/>
  <c r="C460"/>
  <c r="N459"/>
  <c r="J459"/>
  <c r="F459"/>
  <c r="D459"/>
  <c r="C459"/>
  <c r="N458"/>
  <c r="J458"/>
  <c r="O458" s="1"/>
  <c r="F458"/>
  <c r="D458"/>
  <c r="C458"/>
  <c r="N457"/>
  <c r="J457"/>
  <c r="F457"/>
  <c r="D457"/>
  <c r="C457"/>
  <c r="N456"/>
  <c r="J456"/>
  <c r="O456" s="1"/>
  <c r="F456"/>
  <c r="D456"/>
  <c r="C456"/>
  <c r="N455"/>
  <c r="J455"/>
  <c r="F455"/>
  <c r="D455"/>
  <c r="C455"/>
  <c r="N454"/>
  <c r="J454"/>
  <c r="O454" s="1"/>
  <c r="F454"/>
  <c r="D454"/>
  <c r="C454"/>
  <c r="N453"/>
  <c r="J453"/>
  <c r="F453"/>
  <c r="D453"/>
  <c r="C453"/>
  <c r="N452"/>
  <c r="J452"/>
  <c r="O452" s="1"/>
  <c r="F452"/>
  <c r="D452"/>
  <c r="C452"/>
  <c r="N451"/>
  <c r="J451"/>
  <c r="F451"/>
  <c r="D451"/>
  <c r="C451"/>
  <c r="N450"/>
  <c r="J450"/>
  <c r="O450" s="1"/>
  <c r="F450"/>
  <c r="D450"/>
  <c r="C450"/>
  <c r="N449"/>
  <c r="J449"/>
  <c r="F449"/>
  <c r="D449"/>
  <c r="C449"/>
  <c r="N448"/>
  <c r="J448"/>
  <c r="O448" s="1"/>
  <c r="F448"/>
  <c r="D448"/>
  <c r="C448"/>
  <c r="N447"/>
  <c r="J447"/>
  <c r="F447"/>
  <c r="D447"/>
  <c r="C447"/>
  <c r="N446"/>
  <c r="J446"/>
  <c r="O446" s="1"/>
  <c r="F446"/>
  <c r="D446"/>
  <c r="C446"/>
  <c r="N445"/>
  <c r="J445"/>
  <c r="F445"/>
  <c r="D445"/>
  <c r="C445"/>
  <c r="N444"/>
  <c r="J444"/>
  <c r="O444" s="1"/>
  <c r="F444"/>
  <c r="D444"/>
  <c r="C444"/>
  <c r="N443"/>
  <c r="J443"/>
  <c r="F443"/>
  <c r="D443"/>
  <c r="C443"/>
  <c r="N442"/>
  <c r="J442"/>
  <c r="O442" s="1"/>
  <c r="F442"/>
  <c r="D442"/>
  <c r="C442"/>
  <c r="N441"/>
  <c r="J441"/>
  <c r="F441"/>
  <c r="D441"/>
  <c r="C441"/>
  <c r="N440"/>
  <c r="J440"/>
  <c r="O440" s="1"/>
  <c r="F440"/>
  <c r="D440"/>
  <c r="C440"/>
  <c r="N439"/>
  <c r="J439"/>
  <c r="F439"/>
  <c r="D439"/>
  <c r="C439"/>
  <c r="N438"/>
  <c r="J438"/>
  <c r="O438" s="1"/>
  <c r="F438"/>
  <c r="D438"/>
  <c r="C438"/>
  <c r="N437"/>
  <c r="J437"/>
  <c r="F437"/>
  <c r="D437"/>
  <c r="C437"/>
  <c r="N436"/>
  <c r="J436"/>
  <c r="O436" s="1"/>
  <c r="F436"/>
  <c r="D436"/>
  <c r="C436"/>
  <c r="N435"/>
  <c r="J435"/>
  <c r="F435"/>
  <c r="D435"/>
  <c r="C435"/>
  <c r="N434"/>
  <c r="J434"/>
  <c r="O434" s="1"/>
  <c r="F434"/>
  <c r="D434"/>
  <c r="C434"/>
  <c r="N433"/>
  <c r="J433"/>
  <c r="F433"/>
  <c r="D433"/>
  <c r="C433"/>
  <c r="N432"/>
  <c r="J432"/>
  <c r="O432" s="1"/>
  <c r="F432"/>
  <c r="D432"/>
  <c r="C432"/>
  <c r="N431"/>
  <c r="J431"/>
  <c r="F431"/>
  <c r="D431"/>
  <c r="C431"/>
  <c r="N430"/>
  <c r="J430"/>
  <c r="O430" s="1"/>
  <c r="F430"/>
  <c r="D430"/>
  <c r="C430"/>
  <c r="N429"/>
  <c r="J429"/>
  <c r="F429"/>
  <c r="D429"/>
  <c r="C429"/>
  <c r="N428"/>
  <c r="J428"/>
  <c r="O428" s="1"/>
  <c r="F428"/>
  <c r="D428"/>
  <c r="C428"/>
  <c r="N427"/>
  <c r="J427"/>
  <c r="F427"/>
  <c r="D427"/>
  <c r="C427"/>
  <c r="N426"/>
  <c r="J426"/>
  <c r="O426" s="1"/>
  <c r="F426"/>
  <c r="E426"/>
  <c r="D426"/>
  <c r="N425"/>
  <c r="J425"/>
  <c r="F425"/>
  <c r="E425"/>
  <c r="D425"/>
  <c r="C425"/>
  <c r="O424"/>
  <c r="N424"/>
  <c r="D424"/>
  <c r="B424"/>
  <c r="A424"/>
  <c r="N423"/>
  <c r="I423"/>
  <c r="I943" s="1"/>
  <c r="H423"/>
  <c r="H943" s="1"/>
  <c r="D423"/>
  <c r="N422"/>
  <c r="J422"/>
  <c r="F422"/>
  <c r="E422"/>
  <c r="D422"/>
  <c r="C422"/>
  <c r="N421"/>
  <c r="J421"/>
  <c r="O421" s="1"/>
  <c r="F421"/>
  <c r="E421"/>
  <c r="D421"/>
  <c r="C421"/>
  <c r="N420"/>
  <c r="J420"/>
  <c r="F420"/>
  <c r="E420"/>
  <c r="D420"/>
  <c r="C420"/>
  <c r="N419"/>
  <c r="J419"/>
  <c r="O419" s="1"/>
  <c r="F419"/>
  <c r="E419"/>
  <c r="D419"/>
  <c r="C419"/>
  <c r="O418"/>
  <c r="N418"/>
  <c r="D418"/>
  <c r="B418"/>
  <c r="A418"/>
  <c r="N417"/>
  <c r="I417"/>
  <c r="I942" s="1"/>
  <c r="H417"/>
  <c r="H942" s="1"/>
  <c r="D417"/>
  <c r="N416"/>
  <c r="J416"/>
  <c r="F416"/>
  <c r="E416"/>
  <c r="D416"/>
  <c r="C416"/>
  <c r="N415"/>
  <c r="J415"/>
  <c r="F415"/>
  <c r="E415"/>
  <c r="D415"/>
  <c r="C415"/>
  <c r="N414"/>
  <c r="J414"/>
  <c r="F414"/>
  <c r="E414"/>
  <c r="D414"/>
  <c r="C414"/>
  <c r="N413"/>
  <c r="J413"/>
  <c r="O413" s="1"/>
  <c r="F413"/>
  <c r="E413"/>
  <c r="D413"/>
  <c r="C413"/>
  <c r="N412"/>
  <c r="J412"/>
  <c r="F412"/>
  <c r="E412"/>
  <c r="D412"/>
  <c r="C412"/>
  <c r="N411"/>
  <c r="J411"/>
  <c r="O411" s="1"/>
  <c r="F411"/>
  <c r="E411"/>
  <c r="D411"/>
  <c r="C411"/>
  <c r="N410"/>
  <c r="J410"/>
  <c r="F410"/>
  <c r="E410"/>
  <c r="D410"/>
  <c r="C410"/>
  <c r="N409"/>
  <c r="J409"/>
  <c r="O409" s="1"/>
  <c r="F409"/>
  <c r="E409"/>
  <c r="D409"/>
  <c r="C409"/>
  <c r="N408"/>
  <c r="J408"/>
  <c r="F408"/>
  <c r="E408"/>
  <c r="D408"/>
  <c r="C408"/>
  <c r="N407"/>
  <c r="J407"/>
  <c r="O407" s="1"/>
  <c r="F407"/>
  <c r="E407"/>
  <c r="D407"/>
  <c r="C407"/>
  <c r="N406"/>
  <c r="J406"/>
  <c r="F406"/>
  <c r="E406"/>
  <c r="D406"/>
  <c r="C406"/>
  <c r="N405"/>
  <c r="J405"/>
  <c r="O405" s="1"/>
  <c r="F405"/>
  <c r="E405"/>
  <c r="D405"/>
  <c r="C405"/>
  <c r="N404"/>
  <c r="J404"/>
  <c r="F404"/>
  <c r="E404"/>
  <c r="D404"/>
  <c r="C404"/>
  <c r="N403"/>
  <c r="J403"/>
  <c r="O403" s="1"/>
  <c r="F403"/>
  <c r="E403"/>
  <c r="D403"/>
  <c r="C403"/>
  <c r="N402"/>
  <c r="J402"/>
  <c r="F402"/>
  <c r="E402"/>
  <c r="D402"/>
  <c r="C402"/>
  <c r="N401"/>
  <c r="J401"/>
  <c r="O401" s="1"/>
  <c r="F401"/>
  <c r="E401"/>
  <c r="D401"/>
  <c r="C401"/>
  <c r="N400"/>
  <c r="J400"/>
  <c r="F400"/>
  <c r="E400"/>
  <c r="D400"/>
  <c r="C400"/>
  <c r="N399"/>
  <c r="J399"/>
  <c r="O399" s="1"/>
  <c r="F399"/>
  <c r="E399"/>
  <c r="D399"/>
  <c r="C399"/>
  <c r="N398"/>
  <c r="J398"/>
  <c r="F398"/>
  <c r="E398"/>
  <c r="D398"/>
  <c r="C398"/>
  <c r="N397"/>
  <c r="J397"/>
  <c r="O397" s="1"/>
  <c r="F397"/>
  <c r="E397"/>
  <c r="D397"/>
  <c r="C397"/>
  <c r="N396"/>
  <c r="J396"/>
  <c r="F396"/>
  <c r="E396"/>
  <c r="D396"/>
  <c r="C396"/>
  <c r="N395"/>
  <c r="J395"/>
  <c r="O395" s="1"/>
  <c r="F395"/>
  <c r="E395"/>
  <c r="D395"/>
  <c r="C395"/>
  <c r="N394"/>
  <c r="J394"/>
  <c r="F394"/>
  <c r="E394"/>
  <c r="D394"/>
  <c r="C394"/>
  <c r="N393"/>
  <c r="J393"/>
  <c r="O393" s="1"/>
  <c r="F393"/>
  <c r="E393"/>
  <c r="D393"/>
  <c r="C393"/>
  <c r="N392"/>
  <c r="J392"/>
  <c r="F392"/>
  <c r="E392"/>
  <c r="D392"/>
  <c r="C392"/>
  <c r="N391"/>
  <c r="J391"/>
  <c r="O391" s="1"/>
  <c r="F391"/>
  <c r="E391"/>
  <c r="D391"/>
  <c r="C391"/>
  <c r="N390"/>
  <c r="J390"/>
  <c r="F390"/>
  <c r="E390"/>
  <c r="D390"/>
  <c r="C390"/>
  <c r="N389"/>
  <c r="J389"/>
  <c r="O389" s="1"/>
  <c r="F389"/>
  <c r="E389"/>
  <c r="D389"/>
  <c r="C389"/>
  <c r="N388"/>
  <c r="J388"/>
  <c r="F388"/>
  <c r="E388"/>
  <c r="D388"/>
  <c r="C388"/>
  <c r="N387"/>
  <c r="J387"/>
  <c r="O387" s="1"/>
  <c r="F387"/>
  <c r="E387"/>
  <c r="D387"/>
  <c r="C387"/>
  <c r="N386"/>
  <c r="J386"/>
  <c r="F386"/>
  <c r="E386"/>
  <c r="D386"/>
  <c r="C386"/>
  <c r="N385"/>
  <c r="J385"/>
  <c r="O385" s="1"/>
  <c r="F385"/>
  <c r="E385"/>
  <c r="D385"/>
  <c r="C385"/>
  <c r="N384"/>
  <c r="J384"/>
  <c r="F384"/>
  <c r="E384"/>
  <c r="D384"/>
  <c r="C384"/>
  <c r="N383"/>
  <c r="J383"/>
  <c r="O383" s="1"/>
  <c r="F383"/>
  <c r="E383"/>
  <c r="D383"/>
  <c r="C383"/>
  <c r="N382"/>
  <c r="J382"/>
  <c r="F382"/>
  <c r="E382"/>
  <c r="D382"/>
  <c r="C382"/>
  <c r="O381"/>
  <c r="N381"/>
  <c r="D381"/>
  <c r="B381"/>
  <c r="A381"/>
  <c r="N380"/>
  <c r="I380"/>
  <c r="I941" s="1"/>
  <c r="H380"/>
  <c r="H941" s="1"/>
  <c r="D380"/>
  <c r="N379"/>
  <c r="J379"/>
  <c r="O379" s="1"/>
  <c r="F379"/>
  <c r="D379"/>
  <c r="C379"/>
  <c r="N378"/>
  <c r="J378"/>
  <c r="O378" s="1"/>
  <c r="F378"/>
  <c r="D378"/>
  <c r="C378"/>
  <c r="N377"/>
  <c r="J377"/>
  <c r="O377" s="1"/>
  <c r="F377"/>
  <c r="D377"/>
  <c r="C377"/>
  <c r="N376"/>
  <c r="J376"/>
  <c r="O376" s="1"/>
  <c r="F376"/>
  <c r="D376"/>
  <c r="C376"/>
  <c r="N375"/>
  <c r="J375"/>
  <c r="O375" s="1"/>
  <c r="F375"/>
  <c r="D375"/>
  <c r="C375"/>
  <c r="N374"/>
  <c r="J374"/>
  <c r="O374" s="1"/>
  <c r="F374"/>
  <c r="E374"/>
  <c r="D374"/>
  <c r="C374"/>
  <c r="N373"/>
  <c r="J373"/>
  <c r="F373"/>
  <c r="E373"/>
  <c r="D373"/>
  <c r="C373"/>
  <c r="O372"/>
  <c r="N372"/>
  <c r="D372"/>
  <c r="B372"/>
  <c r="A372"/>
  <c r="N371"/>
  <c r="I371"/>
  <c r="I940" s="1"/>
  <c r="H371"/>
  <c r="H940" s="1"/>
  <c r="D371"/>
  <c r="N370"/>
  <c r="J370"/>
  <c r="O370" s="1"/>
  <c r="F370"/>
  <c r="E370"/>
  <c r="D370"/>
  <c r="C370"/>
  <c r="N369"/>
  <c r="J369"/>
  <c r="F369"/>
  <c r="E369"/>
  <c r="D369"/>
  <c r="C369"/>
  <c r="N368"/>
  <c r="J368"/>
  <c r="F368"/>
  <c r="E368"/>
  <c r="D368"/>
  <c r="C368"/>
  <c r="N367"/>
  <c r="J367"/>
  <c r="O367" s="1"/>
  <c r="F367"/>
  <c r="E367"/>
  <c r="D367"/>
  <c r="C367"/>
  <c r="N366"/>
  <c r="J366"/>
  <c r="O366" s="1"/>
  <c r="F366"/>
  <c r="E366"/>
  <c r="D366"/>
  <c r="C366"/>
  <c r="N365"/>
  <c r="J365"/>
  <c r="O365" s="1"/>
  <c r="F365"/>
  <c r="E365"/>
  <c r="D365"/>
  <c r="C365"/>
  <c r="N364"/>
  <c r="J364"/>
  <c r="F364"/>
  <c r="E364"/>
  <c r="D364"/>
  <c r="C364"/>
  <c r="N363"/>
  <c r="J363"/>
  <c r="F363"/>
  <c r="E363"/>
  <c r="D363"/>
  <c r="C363"/>
  <c r="N362"/>
  <c r="J362"/>
  <c r="O362" s="1"/>
  <c r="F362"/>
  <c r="E362"/>
  <c r="D362"/>
  <c r="C362"/>
  <c r="N361"/>
  <c r="J361"/>
  <c r="O361" s="1"/>
  <c r="F361"/>
  <c r="E361"/>
  <c r="D361"/>
  <c r="C361"/>
  <c r="N360"/>
  <c r="J360"/>
  <c r="F360"/>
  <c r="E360"/>
  <c r="D360"/>
  <c r="C360"/>
  <c r="N359"/>
  <c r="J359"/>
  <c r="F359"/>
  <c r="E359"/>
  <c r="D359"/>
  <c r="C359"/>
  <c r="N358"/>
  <c r="J358"/>
  <c r="O358" s="1"/>
  <c r="F358"/>
  <c r="E358"/>
  <c r="D358"/>
  <c r="C358"/>
  <c r="N357"/>
  <c r="J357"/>
  <c r="O357" s="1"/>
  <c r="F357"/>
  <c r="E357"/>
  <c r="D357"/>
  <c r="C357"/>
  <c r="N356"/>
  <c r="J356"/>
  <c r="F356"/>
  <c r="E356"/>
  <c r="D356"/>
  <c r="C356"/>
  <c r="N355"/>
  <c r="J355"/>
  <c r="O355" s="1"/>
  <c r="F355"/>
  <c r="E355"/>
  <c r="D355"/>
  <c r="C355"/>
  <c r="N354"/>
  <c r="J354"/>
  <c r="O354" s="1"/>
  <c r="F354"/>
  <c r="E354"/>
  <c r="D354"/>
  <c r="C354"/>
  <c r="N353"/>
  <c r="J353"/>
  <c r="F353"/>
  <c r="E353"/>
  <c r="D353"/>
  <c r="C353"/>
  <c r="N352"/>
  <c r="J352"/>
  <c r="F352"/>
  <c r="E352"/>
  <c r="D352"/>
  <c r="C352"/>
  <c r="N351"/>
  <c r="J351"/>
  <c r="O351" s="1"/>
  <c r="F351"/>
  <c r="E351"/>
  <c r="D351"/>
  <c r="C351"/>
  <c r="N350"/>
  <c r="J350"/>
  <c r="O350" s="1"/>
  <c r="F350"/>
  <c r="E350"/>
  <c r="D350"/>
  <c r="C350"/>
  <c r="N349"/>
  <c r="J349"/>
  <c r="O349" s="1"/>
  <c r="F349"/>
  <c r="E349"/>
  <c r="D349"/>
  <c r="C349"/>
  <c r="N348"/>
  <c r="J348"/>
  <c r="F348"/>
  <c r="E348"/>
  <c r="D348"/>
  <c r="C348"/>
  <c r="N347"/>
  <c r="J347"/>
  <c r="F347"/>
  <c r="E347"/>
  <c r="D347"/>
  <c r="C347"/>
  <c r="N346"/>
  <c r="J346"/>
  <c r="O346" s="1"/>
  <c r="F346"/>
  <c r="E346"/>
  <c r="D346"/>
  <c r="C346"/>
  <c r="N345"/>
  <c r="J345"/>
  <c r="O345" s="1"/>
  <c r="F345"/>
  <c r="E345"/>
  <c r="D345"/>
  <c r="C345"/>
  <c r="N344"/>
  <c r="J344"/>
  <c r="F344"/>
  <c r="E344"/>
  <c r="D344"/>
  <c r="C344"/>
  <c r="N343"/>
  <c r="J343"/>
  <c r="F343"/>
  <c r="E343"/>
  <c r="D343"/>
  <c r="C343"/>
  <c r="N342"/>
  <c r="J342"/>
  <c r="O342" s="1"/>
  <c r="F342"/>
  <c r="E342"/>
  <c r="D342"/>
  <c r="C342"/>
  <c r="N341"/>
  <c r="J341"/>
  <c r="O341" s="1"/>
  <c r="F341"/>
  <c r="E341"/>
  <c r="D341"/>
  <c r="C341"/>
  <c r="N340"/>
  <c r="J340"/>
  <c r="F340"/>
  <c r="E340"/>
  <c r="D340"/>
  <c r="C340"/>
  <c r="N339"/>
  <c r="J339"/>
  <c r="O339" s="1"/>
  <c r="F339"/>
  <c r="E339"/>
  <c r="D339"/>
  <c r="C339"/>
  <c r="N338"/>
  <c r="J338"/>
  <c r="O338" s="1"/>
  <c r="F338"/>
  <c r="E338"/>
  <c r="D338"/>
  <c r="C338"/>
  <c r="N337"/>
  <c r="J337"/>
  <c r="F337"/>
  <c r="E337"/>
  <c r="D337"/>
  <c r="C337"/>
  <c r="N336"/>
  <c r="J336"/>
  <c r="F336"/>
  <c r="E336"/>
  <c r="D336"/>
  <c r="C336"/>
  <c r="N335"/>
  <c r="J335"/>
  <c r="O335" s="1"/>
  <c r="F335"/>
  <c r="E335"/>
  <c r="D335"/>
  <c r="C335"/>
  <c r="N334"/>
  <c r="J334"/>
  <c r="O334" s="1"/>
  <c r="F334"/>
  <c r="E334"/>
  <c r="D334"/>
  <c r="C334"/>
  <c r="N333"/>
  <c r="J333"/>
  <c r="F333"/>
  <c r="E333"/>
  <c r="D333"/>
  <c r="C333"/>
  <c r="N332"/>
  <c r="J332"/>
  <c r="F332"/>
  <c r="E332"/>
  <c r="D332"/>
  <c r="C332"/>
  <c r="N331"/>
  <c r="J331"/>
  <c r="O331" s="1"/>
  <c r="F331"/>
  <c r="E331"/>
  <c r="D331"/>
  <c r="C331"/>
  <c r="N330"/>
  <c r="J330"/>
  <c r="O330" s="1"/>
  <c r="F330"/>
  <c r="E330"/>
  <c r="D330"/>
  <c r="C330"/>
  <c r="N329"/>
  <c r="J329"/>
  <c r="O329" s="1"/>
  <c r="F329"/>
  <c r="E329"/>
  <c r="D329"/>
  <c r="C329"/>
  <c r="N328"/>
  <c r="J328"/>
  <c r="F328"/>
  <c r="E328"/>
  <c r="D328"/>
  <c r="C328"/>
  <c r="N327"/>
  <c r="J327"/>
  <c r="F327"/>
  <c r="E327"/>
  <c r="D327"/>
  <c r="C327"/>
  <c r="N326"/>
  <c r="J326"/>
  <c r="O326" s="1"/>
  <c r="F326"/>
  <c r="E326"/>
  <c r="D326"/>
  <c r="C326"/>
  <c r="N325"/>
  <c r="J325"/>
  <c r="F325"/>
  <c r="E325"/>
  <c r="D325"/>
  <c r="C325"/>
  <c r="N324"/>
  <c r="J324"/>
  <c r="F324"/>
  <c r="E324"/>
  <c r="D324"/>
  <c r="C324"/>
  <c r="N323"/>
  <c r="J323"/>
  <c r="O323" s="1"/>
  <c r="F323"/>
  <c r="E323"/>
  <c r="D323"/>
  <c r="C323"/>
  <c r="N322"/>
  <c r="J322"/>
  <c r="O322" s="1"/>
  <c r="F322"/>
  <c r="E322"/>
  <c r="D322"/>
  <c r="C322"/>
  <c r="N321"/>
  <c r="J321"/>
  <c r="F321"/>
  <c r="E321"/>
  <c r="D321"/>
  <c r="C321"/>
  <c r="N320"/>
  <c r="J320"/>
  <c r="F320"/>
  <c r="E320"/>
  <c r="D320"/>
  <c r="C320"/>
  <c r="N319"/>
  <c r="J319"/>
  <c r="O319" s="1"/>
  <c r="F319"/>
  <c r="E319"/>
  <c r="D319"/>
  <c r="C319"/>
  <c r="N318"/>
  <c r="J318"/>
  <c r="O318" s="1"/>
  <c r="F318"/>
  <c r="E318"/>
  <c r="D318"/>
  <c r="C318"/>
  <c r="N317"/>
  <c r="J317"/>
  <c r="F317"/>
  <c r="E317"/>
  <c r="D317"/>
  <c r="C317"/>
  <c r="N316"/>
  <c r="J316"/>
  <c r="F316"/>
  <c r="E316"/>
  <c r="D316"/>
  <c r="C316"/>
  <c r="N315"/>
  <c r="J315"/>
  <c r="O315" s="1"/>
  <c r="F315"/>
  <c r="E315"/>
  <c r="D315"/>
  <c r="C315"/>
  <c r="N314"/>
  <c r="J314"/>
  <c r="O314" s="1"/>
  <c r="F314"/>
  <c r="E314"/>
  <c r="D314"/>
  <c r="C314"/>
  <c r="N313"/>
  <c r="J313"/>
  <c r="F313"/>
  <c r="E313"/>
  <c r="D313"/>
  <c r="C313"/>
  <c r="N312"/>
  <c r="J312"/>
  <c r="F312"/>
  <c r="E312"/>
  <c r="D312"/>
  <c r="C312"/>
  <c r="N311"/>
  <c r="J311"/>
  <c r="O311" s="1"/>
  <c r="F311"/>
  <c r="E311"/>
  <c r="D311"/>
  <c r="C311"/>
  <c r="N310"/>
  <c r="J310"/>
  <c r="O310" s="1"/>
  <c r="F310"/>
  <c r="E310"/>
  <c r="D310"/>
  <c r="C310"/>
  <c r="N309"/>
  <c r="J309"/>
  <c r="F309"/>
  <c r="E309"/>
  <c r="D309"/>
  <c r="C309"/>
  <c r="N308"/>
  <c r="J308"/>
  <c r="F308"/>
  <c r="E308"/>
  <c r="D308"/>
  <c r="C308"/>
  <c r="N307"/>
  <c r="J307"/>
  <c r="O307" s="1"/>
  <c r="F307"/>
  <c r="E307"/>
  <c r="D307"/>
  <c r="C307"/>
  <c r="N306"/>
  <c r="J306"/>
  <c r="O306" s="1"/>
  <c r="F306"/>
  <c r="E306"/>
  <c r="D306"/>
  <c r="C306"/>
  <c r="N305"/>
  <c r="J305"/>
  <c r="F305"/>
  <c r="E305"/>
  <c r="D305"/>
  <c r="C305"/>
  <c r="N304"/>
  <c r="J304"/>
  <c r="F304"/>
  <c r="E304"/>
  <c r="D304"/>
  <c r="C304"/>
  <c r="N303"/>
  <c r="J303"/>
  <c r="O303" s="1"/>
  <c r="F303"/>
  <c r="E303"/>
  <c r="D303"/>
  <c r="C303"/>
  <c r="N302"/>
  <c r="J302"/>
  <c r="O302" s="1"/>
  <c r="F302"/>
  <c r="E302"/>
  <c r="D302"/>
  <c r="C302"/>
  <c r="N301"/>
  <c r="J301"/>
  <c r="F301"/>
  <c r="E301"/>
  <c r="D301"/>
  <c r="C301"/>
  <c r="N300"/>
  <c r="J300"/>
  <c r="F300"/>
  <c r="E300"/>
  <c r="D300"/>
  <c r="C300"/>
  <c r="N299"/>
  <c r="J299"/>
  <c r="O299" s="1"/>
  <c r="F299"/>
  <c r="E299"/>
  <c r="D299"/>
  <c r="C299"/>
  <c r="N298"/>
  <c r="J298"/>
  <c r="O298" s="1"/>
  <c r="F298"/>
  <c r="E298"/>
  <c r="D298"/>
  <c r="C298"/>
  <c r="N297"/>
  <c r="J297"/>
  <c r="F297"/>
  <c r="E297"/>
  <c r="D297"/>
  <c r="C297"/>
  <c r="N296"/>
  <c r="J296"/>
  <c r="F296"/>
  <c r="E296"/>
  <c r="D296"/>
  <c r="C296"/>
  <c r="N295"/>
  <c r="J295"/>
  <c r="O295" s="1"/>
  <c r="F295"/>
  <c r="E295"/>
  <c r="D295"/>
  <c r="C295"/>
  <c r="N294"/>
  <c r="J294"/>
  <c r="F294"/>
  <c r="E294"/>
  <c r="D294"/>
  <c r="C294"/>
  <c r="O293"/>
  <c r="N293"/>
  <c r="D293"/>
  <c r="B293"/>
  <c r="A293"/>
  <c r="N292"/>
  <c r="I292"/>
  <c r="I939" s="1"/>
  <c r="H292"/>
  <c r="H939" s="1"/>
  <c r="D292"/>
  <c r="N291"/>
  <c r="J291"/>
  <c r="F291"/>
  <c r="E291"/>
  <c r="D291"/>
  <c r="C291"/>
  <c r="N290"/>
  <c r="J290"/>
  <c r="F290"/>
  <c r="E290"/>
  <c r="D290"/>
  <c r="C290"/>
  <c r="N289"/>
  <c r="J289"/>
  <c r="O289" s="1"/>
  <c r="F289"/>
  <c r="E289"/>
  <c r="D289"/>
  <c r="C289"/>
  <c r="N288"/>
  <c r="J288"/>
  <c r="O288" s="1"/>
  <c r="F288"/>
  <c r="E288"/>
  <c r="D288"/>
  <c r="C288"/>
  <c r="N287"/>
  <c r="J287"/>
  <c r="O287" s="1"/>
  <c r="F287"/>
  <c r="E287"/>
  <c r="D287"/>
  <c r="C287"/>
  <c r="N286"/>
  <c r="J286"/>
  <c r="F286"/>
  <c r="E286"/>
  <c r="D286"/>
  <c r="C286"/>
  <c r="N285"/>
  <c r="J285"/>
  <c r="F285"/>
  <c r="E285"/>
  <c r="D285"/>
  <c r="C285"/>
  <c r="N284"/>
  <c r="J284"/>
  <c r="F284"/>
  <c r="E284"/>
  <c r="D284"/>
  <c r="C284"/>
  <c r="N283"/>
  <c r="J283"/>
  <c r="O283" s="1"/>
  <c r="F283"/>
  <c r="E283"/>
  <c r="D283"/>
  <c r="C283"/>
  <c r="N282"/>
  <c r="J282"/>
  <c r="F282"/>
  <c r="E282"/>
  <c r="D282"/>
  <c r="C282"/>
  <c r="N281"/>
  <c r="J281"/>
  <c r="O281" s="1"/>
  <c r="F281"/>
  <c r="E281"/>
  <c r="D281"/>
  <c r="C281"/>
  <c r="N280"/>
  <c r="J280"/>
  <c r="F280"/>
  <c r="E280"/>
  <c r="D280"/>
  <c r="C280"/>
  <c r="N279"/>
  <c r="J279"/>
  <c r="O279" s="1"/>
  <c r="F279"/>
  <c r="E279"/>
  <c r="D279"/>
  <c r="C279"/>
  <c r="N278"/>
  <c r="J278"/>
  <c r="F278"/>
  <c r="E278"/>
  <c r="D278"/>
  <c r="C278"/>
  <c r="O277"/>
  <c r="N277"/>
  <c r="F277"/>
  <c r="E277"/>
  <c r="D277"/>
  <c r="C277"/>
  <c r="N276"/>
  <c r="J276"/>
  <c r="F276"/>
  <c r="E276"/>
  <c r="D276"/>
  <c r="C276"/>
  <c r="N275"/>
  <c r="J275"/>
  <c r="O275" s="1"/>
  <c r="F275"/>
  <c r="E275"/>
  <c r="D275"/>
  <c r="C275"/>
  <c r="N274"/>
  <c r="J274"/>
  <c r="O274" s="1"/>
  <c r="F274"/>
  <c r="E274"/>
  <c r="D274"/>
  <c r="C274"/>
  <c r="N273"/>
  <c r="J273"/>
  <c r="F273"/>
  <c r="E273"/>
  <c r="D273"/>
  <c r="C273"/>
  <c r="N272"/>
  <c r="J272"/>
  <c r="F272"/>
  <c r="E272"/>
  <c r="D272"/>
  <c r="C272"/>
  <c r="N271"/>
  <c r="J271"/>
  <c r="O271" s="1"/>
  <c r="F271"/>
  <c r="E271"/>
  <c r="D271"/>
  <c r="C271"/>
  <c r="N270"/>
  <c r="J270"/>
  <c r="O270" s="1"/>
  <c r="F270"/>
  <c r="E270"/>
  <c r="D270"/>
  <c r="C270"/>
  <c r="N269"/>
  <c r="J269"/>
  <c r="F269"/>
  <c r="E269"/>
  <c r="D269"/>
  <c r="C269"/>
  <c r="N268"/>
  <c r="J268"/>
  <c r="F268"/>
  <c r="E268"/>
  <c r="D268"/>
  <c r="C268"/>
  <c r="N267"/>
  <c r="J267"/>
  <c r="O267" s="1"/>
  <c r="F267"/>
  <c r="E267"/>
  <c r="D267"/>
  <c r="C267"/>
  <c r="N266"/>
  <c r="J266"/>
  <c r="O266" s="1"/>
  <c r="F266"/>
  <c r="E266"/>
  <c r="D266"/>
  <c r="C266"/>
  <c r="N265"/>
  <c r="J265"/>
  <c r="F265"/>
  <c r="E265"/>
  <c r="D265"/>
  <c r="C265"/>
  <c r="N264"/>
  <c r="J264"/>
  <c r="F264"/>
  <c r="E264"/>
  <c r="D264"/>
  <c r="C264"/>
  <c r="N263"/>
  <c r="J263"/>
  <c r="O263" s="1"/>
  <c r="F263"/>
  <c r="E263"/>
  <c r="D263"/>
  <c r="C263"/>
  <c r="N262"/>
  <c r="J262"/>
  <c r="O262" s="1"/>
  <c r="F262"/>
  <c r="E262"/>
  <c r="D262"/>
  <c r="C262"/>
  <c r="N261"/>
  <c r="J261"/>
  <c r="F261"/>
  <c r="E261"/>
  <c r="D261"/>
  <c r="C261"/>
  <c r="N260"/>
  <c r="J260"/>
  <c r="F260"/>
  <c r="E260"/>
  <c r="D260"/>
  <c r="C260"/>
  <c r="N259"/>
  <c r="J259"/>
  <c r="O259" s="1"/>
  <c r="F259"/>
  <c r="E259"/>
  <c r="D259"/>
  <c r="C259"/>
  <c r="N258"/>
  <c r="J258"/>
  <c r="O258" s="1"/>
  <c r="F258"/>
  <c r="E258"/>
  <c r="D258"/>
  <c r="C258"/>
  <c r="N257"/>
  <c r="J257"/>
  <c r="F257"/>
  <c r="E257"/>
  <c r="D257"/>
  <c r="C257"/>
  <c r="N256"/>
  <c r="J256"/>
  <c r="F256"/>
  <c r="E256"/>
  <c r="D256"/>
  <c r="C256"/>
  <c r="N255"/>
  <c r="J255"/>
  <c r="O255" s="1"/>
  <c r="F255"/>
  <c r="E255"/>
  <c r="D255"/>
  <c r="C255"/>
  <c r="N254"/>
  <c r="J254"/>
  <c r="O254" s="1"/>
  <c r="F254"/>
  <c r="E254"/>
  <c r="D254"/>
  <c r="C254"/>
  <c r="N253"/>
  <c r="J253"/>
  <c r="O253" s="1"/>
  <c r="F253"/>
  <c r="E253"/>
  <c r="D253"/>
  <c r="C253"/>
  <c r="O252"/>
  <c r="N252"/>
  <c r="D252"/>
  <c r="B252"/>
  <c r="A252"/>
  <c r="N251"/>
  <c r="I251"/>
  <c r="I938" s="1"/>
  <c r="H251"/>
  <c r="H938" s="1"/>
  <c r="D251"/>
  <c r="N250"/>
  <c r="J250"/>
  <c r="F250"/>
  <c r="D250"/>
  <c r="C250"/>
  <c r="N249"/>
  <c r="J249"/>
  <c r="O249" s="1"/>
  <c r="F249"/>
  <c r="D249"/>
  <c r="C249"/>
  <c r="N248"/>
  <c r="J248"/>
  <c r="O248" s="1"/>
  <c r="F248"/>
  <c r="D248"/>
  <c r="C248"/>
  <c r="N247"/>
  <c r="J247"/>
  <c r="O247" s="1"/>
  <c r="F247"/>
  <c r="D247"/>
  <c r="C247"/>
  <c r="N246"/>
  <c r="J246"/>
  <c r="F246"/>
  <c r="D246"/>
  <c r="C246"/>
  <c r="N245"/>
  <c r="J245"/>
  <c r="O245" s="1"/>
  <c r="F245"/>
  <c r="D245"/>
  <c r="C245"/>
  <c r="N244"/>
  <c r="J244"/>
  <c r="O244" s="1"/>
  <c r="F244"/>
  <c r="D244"/>
  <c r="C244"/>
  <c r="N243"/>
  <c r="J243"/>
  <c r="O243" s="1"/>
  <c r="F243"/>
  <c r="D243"/>
  <c r="C243"/>
  <c r="N242"/>
  <c r="J242"/>
  <c r="F242"/>
  <c r="D242"/>
  <c r="C242"/>
  <c r="N241"/>
  <c r="J241"/>
  <c r="O241" s="1"/>
  <c r="F241"/>
  <c r="D241"/>
  <c r="C241"/>
  <c r="N240"/>
  <c r="J240"/>
  <c r="O240" s="1"/>
  <c r="F240"/>
  <c r="D240"/>
  <c r="C240"/>
  <c r="N239"/>
  <c r="J239"/>
  <c r="O239" s="1"/>
  <c r="F239"/>
  <c r="D239"/>
  <c r="C239"/>
  <c r="N238"/>
  <c r="J238"/>
  <c r="F238"/>
  <c r="D238"/>
  <c r="C238"/>
  <c r="O237"/>
  <c r="N237"/>
  <c r="D237"/>
  <c r="B237"/>
  <c r="A237"/>
  <c r="N236"/>
  <c r="M236"/>
  <c r="L236"/>
  <c r="H236"/>
  <c r="H937" s="1"/>
  <c r="D236"/>
  <c r="N235"/>
  <c r="J235"/>
  <c r="O235" s="1"/>
  <c r="F235"/>
  <c r="E235"/>
  <c r="D235"/>
  <c r="C235"/>
  <c r="N234"/>
  <c r="J234"/>
  <c r="F234"/>
  <c r="E234"/>
  <c r="D234"/>
  <c r="C234"/>
  <c r="N233"/>
  <c r="J233"/>
  <c r="F233"/>
  <c r="E233"/>
  <c r="D233"/>
  <c r="C233"/>
  <c r="N232"/>
  <c r="J232"/>
  <c r="F232"/>
  <c r="E232"/>
  <c r="D232"/>
  <c r="C232"/>
  <c r="N231"/>
  <c r="J231"/>
  <c r="O231" s="1"/>
  <c r="F231"/>
  <c r="E231"/>
  <c r="D231"/>
  <c r="C231"/>
  <c r="N230"/>
  <c r="J230"/>
  <c r="O230" s="1"/>
  <c r="F230"/>
  <c r="E230"/>
  <c r="D230"/>
  <c r="C230"/>
  <c r="N229"/>
  <c r="J229"/>
  <c r="F229"/>
  <c r="E229"/>
  <c r="D229"/>
  <c r="C229"/>
  <c r="N228"/>
  <c r="J228"/>
  <c r="O228" s="1"/>
  <c r="F228"/>
  <c r="E228"/>
  <c r="D228"/>
  <c r="C228"/>
  <c r="N227"/>
  <c r="J227"/>
  <c r="F227"/>
  <c r="E227"/>
  <c r="D227"/>
  <c r="C227"/>
  <c r="N226"/>
  <c r="J226"/>
  <c r="O226" s="1"/>
  <c r="F226"/>
  <c r="E226"/>
  <c r="D226"/>
  <c r="C226"/>
  <c r="N225"/>
  <c r="J225"/>
  <c r="F225"/>
  <c r="E225"/>
  <c r="D225"/>
  <c r="C225"/>
  <c r="N224"/>
  <c r="J224"/>
  <c r="O224" s="1"/>
  <c r="F224"/>
  <c r="E224"/>
  <c r="D224"/>
  <c r="C224"/>
  <c r="N223"/>
  <c r="J223"/>
  <c r="F223"/>
  <c r="E223"/>
  <c r="D223"/>
  <c r="C223"/>
  <c r="N222"/>
  <c r="J222"/>
  <c r="F222"/>
  <c r="E222"/>
  <c r="D222"/>
  <c r="C222"/>
  <c r="N221"/>
  <c r="J221"/>
  <c r="F221"/>
  <c r="E221"/>
  <c r="D221"/>
  <c r="C221"/>
  <c r="N220"/>
  <c r="J220"/>
  <c r="O220" s="1"/>
  <c r="F220"/>
  <c r="E220"/>
  <c r="D220"/>
  <c r="C220"/>
  <c r="N219"/>
  <c r="J219"/>
  <c r="F219"/>
  <c r="E219"/>
  <c r="D219"/>
  <c r="C219"/>
  <c r="N218"/>
  <c r="J218"/>
  <c r="F218"/>
  <c r="E218"/>
  <c r="D218"/>
  <c r="C218"/>
  <c r="N217"/>
  <c r="J217"/>
  <c r="F217"/>
  <c r="E217"/>
  <c r="D217"/>
  <c r="C217"/>
  <c r="N216"/>
  <c r="J216"/>
  <c r="O216" s="1"/>
  <c r="F216"/>
  <c r="E216"/>
  <c r="D216"/>
  <c r="C216"/>
  <c r="N215"/>
  <c r="J215"/>
  <c r="O215" s="1"/>
  <c r="F215"/>
  <c r="E215"/>
  <c r="D215"/>
  <c r="C215"/>
  <c r="N214"/>
  <c r="J214"/>
  <c r="F214"/>
  <c r="E214"/>
  <c r="D214"/>
  <c r="C214"/>
  <c r="N213"/>
  <c r="J213"/>
  <c r="F213"/>
  <c r="E213"/>
  <c r="D213"/>
  <c r="C213"/>
  <c r="N212"/>
  <c r="J212"/>
  <c r="F212"/>
  <c r="E212"/>
  <c r="D212"/>
  <c r="C212"/>
  <c r="N211"/>
  <c r="J211"/>
  <c r="O211" s="1"/>
  <c r="F211"/>
  <c r="E211"/>
  <c r="D211"/>
  <c r="C211"/>
  <c r="N210"/>
  <c r="J210"/>
  <c r="O210" s="1"/>
  <c r="F210"/>
  <c r="E210"/>
  <c r="D210"/>
  <c r="C210"/>
  <c r="N209"/>
  <c r="J209"/>
  <c r="F209"/>
  <c r="E209"/>
  <c r="D209"/>
  <c r="C209"/>
  <c r="N208"/>
  <c r="J208"/>
  <c r="F208"/>
  <c r="E208"/>
  <c r="D208"/>
  <c r="C208"/>
  <c r="N207"/>
  <c r="J207"/>
  <c r="O207" s="1"/>
  <c r="F207"/>
  <c r="E207"/>
  <c r="D207"/>
  <c r="C207"/>
  <c r="N206"/>
  <c r="J206"/>
  <c r="O206" s="1"/>
  <c r="F206"/>
  <c r="E206"/>
  <c r="D206"/>
  <c r="C206"/>
  <c r="N205"/>
  <c r="J205"/>
  <c r="F205"/>
  <c r="E205"/>
  <c r="D205"/>
  <c r="C205"/>
  <c r="N204"/>
  <c r="J204"/>
  <c r="O204" s="1"/>
  <c r="F204"/>
  <c r="E204"/>
  <c r="D204"/>
  <c r="C204"/>
  <c r="N203"/>
  <c r="J203"/>
  <c r="O203" s="1"/>
  <c r="F203"/>
  <c r="E203"/>
  <c r="D203"/>
  <c r="C203"/>
  <c r="N202"/>
  <c r="J202"/>
  <c r="O202" s="1"/>
  <c r="F202"/>
  <c r="E202"/>
  <c r="D202"/>
  <c r="C202"/>
  <c r="N201"/>
  <c r="J201"/>
  <c r="F201"/>
  <c r="E201"/>
  <c r="D201"/>
  <c r="C201"/>
  <c r="N200"/>
  <c r="J200"/>
  <c r="O200" s="1"/>
  <c r="F200"/>
  <c r="E200"/>
  <c r="D200"/>
  <c r="C200"/>
  <c r="N199"/>
  <c r="J199"/>
  <c r="F199"/>
  <c r="E199"/>
  <c r="D199"/>
  <c r="C199"/>
  <c r="N198"/>
  <c r="J198"/>
  <c r="F198"/>
  <c r="E198"/>
  <c r="D198"/>
  <c r="C198"/>
  <c r="N197"/>
  <c r="J197"/>
  <c r="F197"/>
  <c r="E197"/>
  <c r="D197"/>
  <c r="C197"/>
  <c r="N196"/>
  <c r="J196"/>
  <c r="O196" s="1"/>
  <c r="F196"/>
  <c r="E196"/>
  <c r="D196"/>
  <c r="C196"/>
  <c r="N195"/>
  <c r="J195"/>
  <c r="O195" s="1"/>
  <c r="F195"/>
  <c r="E195"/>
  <c r="D195"/>
  <c r="C195"/>
  <c r="N194"/>
  <c r="J194"/>
  <c r="F194"/>
  <c r="E194"/>
  <c r="D194"/>
  <c r="C194"/>
  <c r="N193"/>
  <c r="J193"/>
  <c r="F193"/>
  <c r="E193"/>
  <c r="D193"/>
  <c r="C193"/>
  <c r="N192"/>
  <c r="J192"/>
  <c r="O192" s="1"/>
  <c r="F192"/>
  <c r="E192"/>
  <c r="D192"/>
  <c r="C192"/>
  <c r="N191"/>
  <c r="J191"/>
  <c r="O191" s="1"/>
  <c r="F191"/>
  <c r="E191"/>
  <c r="D191"/>
  <c r="C191"/>
  <c r="N190"/>
  <c r="J190"/>
  <c r="F190"/>
  <c r="E190"/>
  <c r="D190"/>
  <c r="C190"/>
  <c r="N189"/>
  <c r="J189"/>
  <c r="F189"/>
  <c r="E189"/>
  <c r="D189"/>
  <c r="C189"/>
  <c r="N188"/>
  <c r="J188"/>
  <c r="O188" s="1"/>
  <c r="F188"/>
  <c r="E188"/>
  <c r="D188"/>
  <c r="C188"/>
  <c r="N187"/>
  <c r="J187"/>
  <c r="O187" s="1"/>
  <c r="F187"/>
  <c r="E187"/>
  <c r="D187"/>
  <c r="C187"/>
  <c r="N186"/>
  <c r="J186"/>
  <c r="O186" s="1"/>
  <c r="F186"/>
  <c r="E186"/>
  <c r="D186"/>
  <c r="C186"/>
  <c r="N185"/>
  <c r="J185"/>
  <c r="F185"/>
  <c r="E185"/>
  <c r="D185"/>
  <c r="C185"/>
  <c r="N184"/>
  <c r="J184"/>
  <c r="O184" s="1"/>
  <c r="F184"/>
  <c r="E184"/>
  <c r="D184"/>
  <c r="C184"/>
  <c r="N183"/>
  <c r="J183"/>
  <c r="F183"/>
  <c r="E183"/>
  <c r="D183"/>
  <c r="C183"/>
  <c r="N182"/>
  <c r="J182"/>
  <c r="O182" s="1"/>
  <c r="F182"/>
  <c r="E182"/>
  <c r="D182"/>
  <c r="C182"/>
  <c r="N181"/>
  <c r="J181"/>
  <c r="F181"/>
  <c r="E181"/>
  <c r="D181"/>
  <c r="C181"/>
  <c r="N180"/>
  <c r="J180"/>
  <c r="O180" s="1"/>
  <c r="F180"/>
  <c r="E180"/>
  <c r="D180"/>
  <c r="C180"/>
  <c r="N179"/>
  <c r="J179"/>
  <c r="F179"/>
  <c r="E179"/>
  <c r="D179"/>
  <c r="C179"/>
  <c r="N178"/>
  <c r="J178"/>
  <c r="F178"/>
  <c r="E178"/>
  <c r="D178"/>
  <c r="C178"/>
  <c r="N177"/>
  <c r="J177"/>
  <c r="F177"/>
  <c r="E177"/>
  <c r="D177"/>
  <c r="C177"/>
  <c r="N176"/>
  <c r="J176"/>
  <c r="O176" s="1"/>
  <c r="F176"/>
  <c r="E176"/>
  <c r="D176"/>
  <c r="C176"/>
  <c r="N175"/>
  <c r="J175"/>
  <c r="O175" s="1"/>
  <c r="F175"/>
  <c r="E175"/>
  <c r="D175"/>
  <c r="C175"/>
  <c r="N174"/>
  <c r="J174"/>
  <c r="O174" s="1"/>
  <c r="F174"/>
  <c r="E174"/>
  <c r="D174"/>
  <c r="C174"/>
  <c r="N173"/>
  <c r="J173"/>
  <c r="F173"/>
  <c r="E173"/>
  <c r="D173"/>
  <c r="C173"/>
  <c r="N172"/>
  <c r="J172"/>
  <c r="O172" s="1"/>
  <c r="F172"/>
  <c r="E172"/>
  <c r="D172"/>
  <c r="C172"/>
  <c r="N171"/>
  <c r="J171"/>
  <c r="O171" s="1"/>
  <c r="F171"/>
  <c r="E171"/>
  <c r="D171"/>
  <c r="C171"/>
  <c r="N170"/>
  <c r="J170"/>
  <c r="O170" s="1"/>
  <c r="F170"/>
  <c r="E170"/>
  <c r="D170"/>
  <c r="C170"/>
  <c r="N169"/>
  <c r="J169"/>
  <c r="F169"/>
  <c r="E169"/>
  <c r="D169"/>
  <c r="C169"/>
  <c r="N168"/>
  <c r="J168"/>
  <c r="F168"/>
  <c r="E168"/>
  <c r="D168"/>
  <c r="C168"/>
  <c r="N167"/>
  <c r="J167"/>
  <c r="F167"/>
  <c r="E167"/>
  <c r="D167"/>
  <c r="C167"/>
  <c r="N166"/>
  <c r="J166"/>
  <c r="O166" s="1"/>
  <c r="F166"/>
  <c r="E166"/>
  <c r="D166"/>
  <c r="C166"/>
  <c r="N165"/>
  <c r="J165"/>
  <c r="F165"/>
  <c r="E165"/>
  <c r="D165"/>
  <c r="C165"/>
  <c r="N164"/>
  <c r="J164"/>
  <c r="F164"/>
  <c r="E164"/>
  <c r="D164"/>
  <c r="C164"/>
  <c r="N163"/>
  <c r="J163"/>
  <c r="O163" s="1"/>
  <c r="F163"/>
  <c r="E163"/>
  <c r="D163"/>
  <c r="C163"/>
  <c r="N162"/>
  <c r="J162"/>
  <c r="O162" s="1"/>
  <c r="F162"/>
  <c r="E162"/>
  <c r="D162"/>
  <c r="C162"/>
  <c r="N161"/>
  <c r="J161"/>
  <c r="F161"/>
  <c r="E161"/>
  <c r="D161"/>
  <c r="C161"/>
  <c r="O160"/>
  <c r="N160"/>
  <c r="D160"/>
  <c r="N159"/>
  <c r="J159"/>
  <c r="F159"/>
  <c r="E159"/>
  <c r="D159"/>
  <c r="C159"/>
  <c r="N158"/>
  <c r="J158"/>
  <c r="F158"/>
  <c r="E158"/>
  <c r="D158"/>
  <c r="C158"/>
  <c r="N157"/>
  <c r="J157"/>
  <c r="O157" s="1"/>
  <c r="F157"/>
  <c r="E157"/>
  <c r="D157"/>
  <c r="C157"/>
  <c r="N156"/>
  <c r="J156"/>
  <c r="F156"/>
  <c r="E156"/>
  <c r="D156"/>
  <c r="C156"/>
  <c r="N155"/>
  <c r="J155"/>
  <c r="F155"/>
  <c r="E155"/>
  <c r="D155"/>
  <c r="C155"/>
  <c r="N154"/>
  <c r="J154"/>
  <c r="O154" s="1"/>
  <c r="F154"/>
  <c r="E154"/>
  <c r="D154"/>
  <c r="C154"/>
  <c r="N153"/>
  <c r="J153"/>
  <c r="O153" s="1"/>
  <c r="F153"/>
  <c r="E153"/>
  <c r="D153"/>
  <c r="C153"/>
  <c r="N152"/>
  <c r="J152"/>
  <c r="F152"/>
  <c r="E152"/>
  <c r="D152"/>
  <c r="C152"/>
  <c r="N151"/>
  <c r="J151"/>
  <c r="F151"/>
  <c r="E151"/>
  <c r="D151"/>
  <c r="C151"/>
  <c r="N150"/>
  <c r="J150"/>
  <c r="O150" s="1"/>
  <c r="F150"/>
  <c r="E150"/>
  <c r="D150"/>
  <c r="C150"/>
  <c r="N149"/>
  <c r="J149"/>
  <c r="O149" s="1"/>
  <c r="F149"/>
  <c r="E149"/>
  <c r="D149"/>
  <c r="C149"/>
  <c r="N148"/>
  <c r="J148"/>
  <c r="F148"/>
  <c r="E148"/>
  <c r="D148"/>
  <c r="C148"/>
  <c r="N147"/>
  <c r="J147"/>
  <c r="F147"/>
  <c r="E147"/>
  <c r="D147"/>
  <c r="C147"/>
  <c r="N146"/>
  <c r="I146"/>
  <c r="I236" s="1"/>
  <c r="I937" s="1"/>
  <c r="F146"/>
  <c r="E146"/>
  <c r="D146"/>
  <c r="C146"/>
  <c r="O145"/>
  <c r="N145"/>
  <c r="D145"/>
  <c r="B145"/>
  <c r="A145"/>
  <c r="N144"/>
  <c r="I144"/>
  <c r="I936" s="1"/>
  <c r="H144"/>
  <c r="H936" s="1"/>
  <c r="D144"/>
  <c r="N143"/>
  <c r="J143"/>
  <c r="O143" s="1"/>
  <c r="F143"/>
  <c r="E143"/>
  <c r="D143"/>
  <c r="C143"/>
  <c r="N142"/>
  <c r="J142"/>
  <c r="O142" s="1"/>
  <c r="F142"/>
  <c r="E142"/>
  <c r="D142"/>
  <c r="C142"/>
  <c r="N141"/>
  <c r="J141"/>
  <c r="F141"/>
  <c r="E141"/>
  <c r="D141"/>
  <c r="C141"/>
  <c r="N140"/>
  <c r="J140"/>
  <c r="O140" s="1"/>
  <c r="F140"/>
  <c r="E140"/>
  <c r="D140"/>
  <c r="C140"/>
  <c r="N139"/>
  <c r="J139"/>
  <c r="O139" s="1"/>
  <c r="F139"/>
  <c r="E139"/>
  <c r="D139"/>
  <c r="C139"/>
  <c r="N138"/>
  <c r="J138"/>
  <c r="O138" s="1"/>
  <c r="F138"/>
  <c r="E138"/>
  <c r="D138"/>
  <c r="C138"/>
  <c r="N137"/>
  <c r="J137"/>
  <c r="F137"/>
  <c r="E137"/>
  <c r="D137"/>
  <c r="C137"/>
  <c r="N136"/>
  <c r="J136"/>
  <c r="O136" s="1"/>
  <c r="F136"/>
  <c r="E136"/>
  <c r="D136"/>
  <c r="C136"/>
  <c r="N135"/>
  <c r="J135"/>
  <c r="O135" s="1"/>
  <c r="F135"/>
  <c r="D135"/>
  <c r="C135"/>
  <c r="N134"/>
  <c r="J134"/>
  <c r="O134" s="1"/>
  <c r="F134"/>
  <c r="D134"/>
  <c r="C134"/>
  <c r="N133"/>
  <c r="J133"/>
  <c r="F133"/>
  <c r="D133"/>
  <c r="C133"/>
  <c r="N132"/>
  <c r="J132"/>
  <c r="O132" s="1"/>
  <c r="F132"/>
  <c r="D132"/>
  <c r="C132"/>
  <c r="N131"/>
  <c r="J131"/>
  <c r="O131" s="1"/>
  <c r="F131"/>
  <c r="D131"/>
  <c r="C131"/>
  <c r="N130"/>
  <c r="J130"/>
  <c r="O130" s="1"/>
  <c r="F130"/>
  <c r="D130"/>
  <c r="C130"/>
  <c r="N129"/>
  <c r="J129"/>
  <c r="F129"/>
  <c r="D129"/>
  <c r="C129"/>
  <c r="N128"/>
  <c r="J128"/>
  <c r="O128" s="1"/>
  <c r="F128"/>
  <c r="D128"/>
  <c r="C128"/>
  <c r="N127"/>
  <c r="J127"/>
  <c r="O127" s="1"/>
  <c r="F127"/>
  <c r="D127"/>
  <c r="C127"/>
  <c r="N126"/>
  <c r="J126"/>
  <c r="O126" s="1"/>
  <c r="F126"/>
  <c r="D126"/>
  <c r="C126"/>
  <c r="N125"/>
  <c r="J125"/>
  <c r="F125"/>
  <c r="D125"/>
  <c r="C125"/>
  <c r="N124"/>
  <c r="J124"/>
  <c r="O124" s="1"/>
  <c r="F124"/>
  <c r="D124"/>
  <c r="C124"/>
  <c r="O123"/>
  <c r="N123"/>
  <c r="F123"/>
  <c r="E123"/>
  <c r="D123"/>
  <c r="N122"/>
  <c r="J122"/>
  <c r="O122" s="1"/>
  <c r="F122"/>
  <c r="D122"/>
  <c r="C122"/>
  <c r="N121"/>
  <c r="J121"/>
  <c r="O121" s="1"/>
  <c r="F121"/>
  <c r="D121"/>
  <c r="C121"/>
  <c r="N120"/>
  <c r="J120"/>
  <c r="O120" s="1"/>
  <c r="F120"/>
  <c r="D120"/>
  <c r="C120"/>
  <c r="N119"/>
  <c r="J119"/>
  <c r="O119" s="1"/>
  <c r="F119"/>
  <c r="D119"/>
  <c r="C119"/>
  <c r="N118"/>
  <c r="J118"/>
  <c r="O118" s="1"/>
  <c r="F118"/>
  <c r="D118"/>
  <c r="C118"/>
  <c r="N117"/>
  <c r="J117"/>
  <c r="O117" s="1"/>
  <c r="F117"/>
  <c r="D117"/>
  <c r="C117"/>
  <c r="N116"/>
  <c r="J116"/>
  <c r="O116" s="1"/>
  <c r="F116"/>
  <c r="D116"/>
  <c r="C116"/>
  <c r="N115"/>
  <c r="J115"/>
  <c r="O115" s="1"/>
  <c r="F115"/>
  <c r="D115"/>
  <c r="C115"/>
  <c r="N114"/>
  <c r="J114"/>
  <c r="O114" s="1"/>
  <c r="F114"/>
  <c r="D114"/>
  <c r="C114"/>
  <c r="N113"/>
  <c r="J113"/>
  <c r="O113" s="1"/>
  <c r="F113"/>
  <c r="D113"/>
  <c r="C113"/>
  <c r="N112"/>
  <c r="J112"/>
  <c r="O112" s="1"/>
  <c r="F112"/>
  <c r="D112"/>
  <c r="C112"/>
  <c r="N111"/>
  <c r="J111"/>
  <c r="O111" s="1"/>
  <c r="F111"/>
  <c r="D111"/>
  <c r="C111"/>
  <c r="N110"/>
  <c r="J110"/>
  <c r="O110" s="1"/>
  <c r="F110"/>
  <c r="D110"/>
  <c r="C110"/>
  <c r="N109"/>
  <c r="J109"/>
  <c r="O109" s="1"/>
  <c r="F109"/>
  <c r="D109"/>
  <c r="C109"/>
  <c r="N108"/>
  <c r="J108"/>
  <c r="O108" s="1"/>
  <c r="F108"/>
  <c r="D108"/>
  <c r="C108"/>
  <c r="O107"/>
  <c r="N107"/>
  <c r="D107"/>
  <c r="C107"/>
  <c r="B107"/>
  <c r="A107"/>
  <c r="N106"/>
  <c r="I106"/>
  <c r="I935" s="1"/>
  <c r="H106"/>
  <c r="H935" s="1"/>
  <c r="D106"/>
  <c r="N105"/>
  <c r="J105"/>
  <c r="O105" s="1"/>
  <c r="F105"/>
  <c r="E105"/>
  <c r="D105"/>
  <c r="C105"/>
  <c r="N104"/>
  <c r="J104"/>
  <c r="O104" s="1"/>
  <c r="F104"/>
  <c r="E104"/>
  <c r="D104"/>
  <c r="C104"/>
  <c r="N103"/>
  <c r="J103"/>
  <c r="F103"/>
  <c r="E103"/>
  <c r="D103"/>
  <c r="C103"/>
  <c r="N102"/>
  <c r="J102"/>
  <c r="O102" s="1"/>
  <c r="F102"/>
  <c r="E102"/>
  <c r="D102"/>
  <c r="C102"/>
  <c r="N101"/>
  <c r="J101"/>
  <c r="F101"/>
  <c r="E101"/>
  <c r="D101"/>
  <c r="C101"/>
  <c r="N100"/>
  <c r="J100"/>
  <c r="O100" s="1"/>
  <c r="F100"/>
  <c r="E100"/>
  <c r="D100"/>
  <c r="C100"/>
  <c r="N99"/>
  <c r="J99"/>
  <c r="O99" s="1"/>
  <c r="F99"/>
  <c r="E99"/>
  <c r="D99"/>
  <c r="C99"/>
  <c r="N98"/>
  <c r="J98"/>
  <c r="O98" s="1"/>
  <c r="F98"/>
  <c r="E98"/>
  <c r="D98"/>
  <c r="C98"/>
  <c r="N97"/>
  <c r="J97"/>
  <c r="O97" s="1"/>
  <c r="F97"/>
  <c r="E97"/>
  <c r="D97"/>
  <c r="C97"/>
  <c r="N96"/>
  <c r="J96"/>
  <c r="O96" s="1"/>
  <c r="F96"/>
  <c r="E96"/>
  <c r="D96"/>
  <c r="C96"/>
  <c r="N95"/>
  <c r="J95"/>
  <c r="F95"/>
  <c r="E95"/>
  <c r="D95"/>
  <c r="C95"/>
  <c r="N94"/>
  <c r="J94"/>
  <c r="O94" s="1"/>
  <c r="F94"/>
  <c r="E94"/>
  <c r="D94"/>
  <c r="C94"/>
  <c r="N93"/>
  <c r="J93"/>
  <c r="F93"/>
  <c r="E93"/>
  <c r="D93"/>
  <c r="C93"/>
  <c r="O92"/>
  <c r="N92"/>
  <c r="D92"/>
  <c r="B92"/>
  <c r="A92"/>
  <c r="N91"/>
  <c r="I91"/>
  <c r="I934" s="1"/>
  <c r="H91"/>
  <c r="H934" s="1"/>
  <c r="D91"/>
  <c r="N90"/>
  <c r="J90"/>
  <c r="O90" s="1"/>
  <c r="F90"/>
  <c r="E90"/>
  <c r="D90"/>
  <c r="C90"/>
  <c r="N89"/>
  <c r="J89"/>
  <c r="O89" s="1"/>
  <c r="F89"/>
  <c r="E89"/>
  <c r="D89"/>
  <c r="C89"/>
  <c r="N88"/>
  <c r="J88"/>
  <c r="F88"/>
  <c r="E88"/>
  <c r="D88"/>
  <c r="C88"/>
  <c r="N87"/>
  <c r="J87"/>
  <c r="F87"/>
  <c r="E87"/>
  <c r="D87"/>
  <c r="C87"/>
  <c r="N86"/>
  <c r="J86"/>
  <c r="O86" s="1"/>
  <c r="F86"/>
  <c r="E86"/>
  <c r="D86"/>
  <c r="C86"/>
  <c r="N85"/>
  <c r="J85"/>
  <c r="O85" s="1"/>
  <c r="F85"/>
  <c r="E85"/>
  <c r="D85"/>
  <c r="C85"/>
  <c r="N84"/>
  <c r="J84"/>
  <c r="F84"/>
  <c r="E84"/>
  <c r="D84"/>
  <c r="C84"/>
  <c r="N83"/>
  <c r="J83"/>
  <c r="F83"/>
  <c r="E83"/>
  <c r="D83"/>
  <c r="C83"/>
  <c r="N82"/>
  <c r="J82"/>
  <c r="F82"/>
  <c r="E82"/>
  <c r="D82"/>
  <c r="C82"/>
  <c r="N81"/>
  <c r="J81"/>
  <c r="F81"/>
  <c r="E81"/>
  <c r="D81"/>
  <c r="C81"/>
  <c r="N80"/>
  <c r="J80"/>
  <c r="O80" s="1"/>
  <c r="F80"/>
  <c r="E80"/>
  <c r="D80"/>
  <c r="C80"/>
  <c r="N79"/>
  <c r="J79"/>
  <c r="F79"/>
  <c r="E79"/>
  <c r="D79"/>
  <c r="C79"/>
  <c r="N78"/>
  <c r="J78"/>
  <c r="O78" s="1"/>
  <c r="F78"/>
  <c r="E78"/>
  <c r="D78"/>
  <c r="C78"/>
  <c r="N77"/>
  <c r="J77"/>
  <c r="O77" s="1"/>
  <c r="F77"/>
  <c r="E77"/>
  <c r="D77"/>
  <c r="C77"/>
  <c r="N76"/>
  <c r="J76"/>
  <c r="O76" s="1"/>
  <c r="F76"/>
  <c r="E76"/>
  <c r="D76"/>
  <c r="C76"/>
  <c r="N75"/>
  <c r="J75"/>
  <c r="F75"/>
  <c r="E75"/>
  <c r="D75"/>
  <c r="C75"/>
  <c r="N74"/>
  <c r="J74"/>
  <c r="F74"/>
  <c r="E74"/>
  <c r="D74"/>
  <c r="C74"/>
  <c r="N73"/>
  <c r="J73"/>
  <c r="O73" s="1"/>
  <c r="F73"/>
  <c r="E73"/>
  <c r="D73"/>
  <c r="C73"/>
  <c r="N72"/>
  <c r="J72"/>
  <c r="O72" s="1"/>
  <c r="F72"/>
  <c r="E72"/>
  <c r="D72"/>
  <c r="C72"/>
  <c r="N71"/>
  <c r="J71"/>
  <c r="F71"/>
  <c r="E71"/>
  <c r="D71"/>
  <c r="C71"/>
  <c r="N70"/>
  <c r="J70"/>
  <c r="F70"/>
  <c r="E70"/>
  <c r="D70"/>
  <c r="C70"/>
  <c r="N69"/>
  <c r="J69"/>
  <c r="F69"/>
  <c r="E69"/>
  <c r="D69"/>
  <c r="C69"/>
  <c r="N68"/>
  <c r="J68"/>
  <c r="F68"/>
  <c r="E68"/>
  <c r="D68"/>
  <c r="C68"/>
  <c r="N67"/>
  <c r="J67"/>
  <c r="O67" s="1"/>
  <c r="F67"/>
  <c r="E67"/>
  <c r="D67"/>
  <c r="C67"/>
  <c r="N66"/>
  <c r="J66"/>
  <c r="F66"/>
  <c r="E66"/>
  <c r="D66"/>
  <c r="C66"/>
  <c r="N65"/>
  <c r="J65"/>
  <c r="O65" s="1"/>
  <c r="F65"/>
  <c r="E65"/>
  <c r="D65"/>
  <c r="C65"/>
  <c r="N64"/>
  <c r="J64"/>
  <c r="F64"/>
  <c r="E64"/>
  <c r="D64"/>
  <c r="C64"/>
  <c r="N63"/>
  <c r="J63"/>
  <c r="O63" s="1"/>
  <c r="F63"/>
  <c r="E63"/>
  <c r="D63"/>
  <c r="C63"/>
  <c r="N62"/>
  <c r="J62"/>
  <c r="F62"/>
  <c r="E62"/>
  <c r="D62"/>
  <c r="C62"/>
  <c r="N61"/>
  <c r="J61"/>
  <c r="O61" s="1"/>
  <c r="F61"/>
  <c r="E61"/>
  <c r="D61"/>
  <c r="C61"/>
  <c r="N60"/>
  <c r="J60"/>
  <c r="F60"/>
  <c r="E60"/>
  <c r="D60"/>
  <c r="C60"/>
  <c r="N59"/>
  <c r="J59"/>
  <c r="O59" s="1"/>
  <c r="F59"/>
  <c r="E59"/>
  <c r="D59"/>
  <c r="C59"/>
  <c r="N58"/>
  <c r="J58"/>
  <c r="O58" s="1"/>
  <c r="F58"/>
  <c r="E58"/>
  <c r="D58"/>
  <c r="C58"/>
  <c r="N57"/>
  <c r="J57"/>
  <c r="O57" s="1"/>
  <c r="F57"/>
  <c r="E57"/>
  <c r="D57"/>
  <c r="C57"/>
  <c r="N56"/>
  <c r="J56"/>
  <c r="O56" s="1"/>
  <c r="F56"/>
  <c r="E56"/>
  <c r="D56"/>
  <c r="C56"/>
  <c r="N55"/>
  <c r="J55"/>
  <c r="F55"/>
  <c r="E55"/>
  <c r="D55"/>
  <c r="C55"/>
  <c r="N54"/>
  <c r="J54"/>
  <c r="F54"/>
  <c r="E54"/>
  <c r="D54"/>
  <c r="C54"/>
  <c r="N53"/>
  <c r="J53"/>
  <c r="O53" s="1"/>
  <c r="F53"/>
  <c r="E53"/>
  <c r="D53"/>
  <c r="C53"/>
  <c r="N52"/>
  <c r="J52"/>
  <c r="O52" s="1"/>
  <c r="F52"/>
  <c r="E52"/>
  <c r="D52"/>
  <c r="C52"/>
  <c r="N51"/>
  <c r="J51"/>
  <c r="O51" s="1"/>
  <c r="F51"/>
  <c r="E51"/>
  <c r="D51"/>
  <c r="C51"/>
  <c r="N50"/>
  <c r="J50"/>
  <c r="F50"/>
  <c r="E50"/>
  <c r="D50"/>
  <c r="C50"/>
  <c r="N49"/>
  <c r="J49"/>
  <c r="O49" s="1"/>
  <c r="F49"/>
  <c r="E49"/>
  <c r="D49"/>
  <c r="C49"/>
  <c r="N48"/>
  <c r="J48"/>
  <c r="O48" s="1"/>
  <c r="F48"/>
  <c r="E48"/>
  <c r="D48"/>
  <c r="C48"/>
  <c r="N47"/>
  <c r="J47"/>
  <c r="O47" s="1"/>
  <c r="F47"/>
  <c r="E47"/>
  <c r="D47"/>
  <c r="C47"/>
  <c r="N46"/>
  <c r="J46"/>
  <c r="F46"/>
  <c r="E46"/>
  <c r="D46"/>
  <c r="C46"/>
  <c r="N45"/>
  <c r="J45"/>
  <c r="O45" s="1"/>
  <c r="F45"/>
  <c r="E45"/>
  <c r="D45"/>
  <c r="C45"/>
  <c r="N44"/>
  <c r="J44"/>
  <c r="O44" s="1"/>
  <c r="F44"/>
  <c r="E44"/>
  <c r="D44"/>
  <c r="C44"/>
  <c r="N43"/>
  <c r="J43"/>
  <c r="O43" s="1"/>
  <c r="F43"/>
  <c r="E43"/>
  <c r="D43"/>
  <c r="C43"/>
  <c r="N42"/>
  <c r="J42"/>
  <c r="O42" s="1"/>
  <c r="F42"/>
  <c r="E42"/>
  <c r="D42"/>
  <c r="C42"/>
  <c r="N41"/>
  <c r="J41"/>
  <c r="O41" s="1"/>
  <c r="F41"/>
  <c r="E41"/>
  <c r="D41"/>
  <c r="C41"/>
  <c r="N40"/>
  <c r="J40"/>
  <c r="O40" s="1"/>
  <c r="F40"/>
  <c r="E40"/>
  <c r="D40"/>
  <c r="C40"/>
  <c r="N39"/>
  <c r="J39"/>
  <c r="O39" s="1"/>
  <c r="F39"/>
  <c r="E39"/>
  <c r="D39"/>
  <c r="C39"/>
  <c r="N38"/>
  <c r="J38"/>
  <c r="O38" s="1"/>
  <c r="F38"/>
  <c r="E38"/>
  <c r="D38"/>
  <c r="C38"/>
  <c r="N37"/>
  <c r="J37"/>
  <c r="O37" s="1"/>
  <c r="F37"/>
  <c r="E37"/>
  <c r="D37"/>
  <c r="C37"/>
  <c r="N36"/>
  <c r="J36"/>
  <c r="F36"/>
  <c r="E36"/>
  <c r="D36"/>
  <c r="C36"/>
  <c r="N35"/>
  <c r="J35"/>
  <c r="O35" s="1"/>
  <c r="F35"/>
  <c r="E35"/>
  <c r="D35"/>
  <c r="C35"/>
  <c r="N34"/>
  <c r="J34"/>
  <c r="F34"/>
  <c r="E34"/>
  <c r="D34"/>
  <c r="C34"/>
  <c r="N33"/>
  <c r="J33"/>
  <c r="O33" s="1"/>
  <c r="F33"/>
  <c r="E33"/>
  <c r="D33"/>
  <c r="C33"/>
  <c r="N32"/>
  <c r="J32"/>
  <c r="O32" s="1"/>
  <c r="F32"/>
  <c r="E32"/>
  <c r="D32"/>
  <c r="C32"/>
  <c r="N31"/>
  <c r="J31"/>
  <c r="O31" s="1"/>
  <c r="F31"/>
  <c r="E31"/>
  <c r="D31"/>
  <c r="C31"/>
  <c r="N30"/>
  <c r="J30"/>
  <c r="O30" s="1"/>
  <c r="F30"/>
  <c r="E30"/>
  <c r="D30"/>
  <c r="C30"/>
  <c r="N29"/>
  <c r="J29"/>
  <c r="O29" s="1"/>
  <c r="F29"/>
  <c r="E29"/>
  <c r="D29"/>
  <c r="C29"/>
  <c r="N28"/>
  <c r="J28"/>
  <c r="O28" s="1"/>
  <c r="F28"/>
  <c r="E28"/>
  <c r="D28"/>
  <c r="C28"/>
  <c r="N27"/>
  <c r="J27"/>
  <c r="O27" s="1"/>
  <c r="F27"/>
  <c r="E27"/>
  <c r="D27"/>
  <c r="C27"/>
  <c r="N26"/>
  <c r="J26"/>
  <c r="O26" s="1"/>
  <c r="F26"/>
  <c r="E26"/>
  <c r="D26"/>
  <c r="C26"/>
  <c r="N25"/>
  <c r="J25"/>
  <c r="O25" s="1"/>
  <c r="F25"/>
  <c r="E25"/>
  <c r="D25"/>
  <c r="C25"/>
  <c r="N24"/>
  <c r="J24"/>
  <c r="O24" s="1"/>
  <c r="F24"/>
  <c r="E24"/>
  <c r="D24"/>
  <c r="C24"/>
  <c r="N23"/>
  <c r="J23"/>
  <c r="F23"/>
  <c r="E23"/>
  <c r="D23"/>
  <c r="C23"/>
  <c r="N22"/>
  <c r="J22"/>
  <c r="O22" s="1"/>
  <c r="F22"/>
  <c r="E22"/>
  <c r="D22"/>
  <c r="C22"/>
  <c r="N21"/>
  <c r="J21"/>
  <c r="O21" s="1"/>
  <c r="F21"/>
  <c r="E21"/>
  <c r="D21"/>
  <c r="C21"/>
  <c r="N20"/>
  <c r="J20"/>
  <c r="O20" s="1"/>
  <c r="F20"/>
  <c r="E20"/>
  <c r="D20"/>
  <c r="C20"/>
  <c r="N19"/>
  <c r="J19"/>
  <c r="O19" s="1"/>
  <c r="F19"/>
  <c r="E19"/>
  <c r="D19"/>
  <c r="C19"/>
  <c r="N18"/>
  <c r="J18"/>
  <c r="O18" s="1"/>
  <c r="F18"/>
  <c r="E18"/>
  <c r="D18"/>
  <c r="C18"/>
  <c r="N17"/>
  <c r="J17"/>
  <c r="O17" s="1"/>
  <c r="F17"/>
  <c r="E17"/>
  <c r="D17"/>
  <c r="C17"/>
  <c r="N16"/>
  <c r="J16"/>
  <c r="O16" s="1"/>
  <c r="F16"/>
  <c r="E16"/>
  <c r="D16"/>
  <c r="C16"/>
  <c r="N15"/>
  <c r="J15"/>
  <c r="O15" s="1"/>
  <c r="F15"/>
  <c r="E15"/>
  <c r="D15"/>
  <c r="C15"/>
  <c r="N14"/>
  <c r="J14"/>
  <c r="O14" s="1"/>
  <c r="F14"/>
  <c r="E14"/>
  <c r="D14"/>
  <c r="C14"/>
  <c r="N13"/>
  <c r="J13"/>
  <c r="O13" s="1"/>
  <c r="F13"/>
  <c r="E13"/>
  <c r="D13"/>
  <c r="C13"/>
  <c r="N12"/>
  <c r="J12"/>
  <c r="O12" s="1"/>
  <c r="F12"/>
  <c r="E12"/>
  <c r="D12"/>
  <c r="C12"/>
  <c r="N11"/>
  <c r="J11"/>
  <c r="O11" s="1"/>
  <c r="F11"/>
  <c r="E11"/>
  <c r="D11"/>
  <c r="C11"/>
  <c r="N10"/>
  <c r="J10"/>
  <c r="O10" s="1"/>
  <c r="F10"/>
  <c r="E10"/>
  <c r="D10"/>
  <c r="C10"/>
  <c r="N9"/>
  <c r="J9"/>
  <c r="O9" s="1"/>
  <c r="F9"/>
  <c r="E9"/>
  <c r="D9"/>
  <c r="C9"/>
  <c r="N8"/>
  <c r="D8"/>
  <c r="C8"/>
  <c r="B8"/>
  <c r="A8"/>
  <c r="C998" i="104"/>
  <c r="C40" i="117" s="1"/>
  <c r="D987" i="104"/>
  <c r="D31" i="117" s="1"/>
  <c r="C987" i="104"/>
  <c r="C31" i="117" s="1"/>
  <c r="B987" i="104"/>
  <c r="B31" i="117" s="1"/>
  <c r="A987" i="104"/>
  <c r="A31" i="117" s="1"/>
  <c r="D986" i="104"/>
  <c r="D30" i="117" s="1"/>
  <c r="C986" i="104"/>
  <c r="C30" i="117" s="1"/>
  <c r="B986" i="104"/>
  <c r="B30" i="117" s="1"/>
  <c r="A986" i="104"/>
  <c r="A30" i="117" s="1"/>
  <c r="A985" i="104"/>
  <c r="A29" i="117" s="1"/>
  <c r="A984" i="104"/>
  <c r="A28" i="117" s="1"/>
  <c r="A983" i="104"/>
  <c r="A27" i="117" s="1"/>
  <c r="A982" i="104"/>
  <c r="A26" i="117" s="1"/>
  <c r="A981" i="104"/>
  <c r="A25" i="117" s="1"/>
  <c r="D980" i="104"/>
  <c r="D24" i="117" s="1"/>
  <c r="C980" i="104"/>
  <c r="C24" i="117" s="1"/>
  <c r="B980" i="104"/>
  <c r="B24" i="117" s="1"/>
  <c r="A980" i="104"/>
  <c r="A24" i="117" s="1"/>
  <c r="A979" i="104"/>
  <c r="A23" i="117" s="1"/>
  <c r="C978" i="104"/>
  <c r="C22" i="117" s="1"/>
  <c r="A978" i="104"/>
  <c r="A22" i="117" s="1"/>
  <c r="A977" i="104"/>
  <c r="A21" i="117" s="1"/>
  <c r="A976" i="104"/>
  <c r="A20" i="117" s="1"/>
  <c r="A975" i="104"/>
  <c r="A19" i="117" s="1"/>
  <c r="A974" i="104"/>
  <c r="A18" i="117" s="1"/>
  <c r="A973" i="104"/>
  <c r="A16" i="117" s="1"/>
  <c r="A972" i="104"/>
  <c r="A15" i="117" s="1"/>
  <c r="A970" i="104"/>
  <c r="A13" i="117" s="1"/>
  <c r="A969" i="104"/>
  <c r="A12" i="117" s="1"/>
  <c r="A968" i="104"/>
  <c r="A11" i="117" s="1"/>
  <c r="K965" i="104"/>
  <c r="I965"/>
  <c r="H965"/>
  <c r="G965"/>
  <c r="F965"/>
  <c r="E965"/>
  <c r="D965"/>
  <c r="B965"/>
  <c r="A965"/>
  <c r="A963"/>
  <c r="A962"/>
  <c r="A961"/>
  <c r="F952"/>
  <c r="G951" s="1"/>
  <c r="I951" s="1"/>
  <c r="D952"/>
  <c r="L951"/>
  <c r="E951"/>
  <c r="D951"/>
  <c r="C951"/>
  <c r="L950"/>
  <c r="E950"/>
  <c r="D950"/>
  <c r="C950"/>
  <c r="L949"/>
  <c r="E949"/>
  <c r="D949"/>
  <c r="C949"/>
  <c r="L948"/>
  <c r="E948"/>
  <c r="D948"/>
  <c r="C948"/>
  <c r="L947"/>
  <c r="E947"/>
  <c r="D947"/>
  <c r="C947"/>
  <c r="L946"/>
  <c r="E946"/>
  <c r="D946"/>
  <c r="C946"/>
  <c r="L945"/>
  <c r="E945"/>
  <c r="D945"/>
  <c r="C945"/>
  <c r="L944"/>
  <c r="E944"/>
  <c r="D944"/>
  <c r="C944"/>
  <c r="L943"/>
  <c r="E943"/>
  <c r="D943"/>
  <c r="C943"/>
  <c r="L942"/>
  <c r="E942"/>
  <c r="D942"/>
  <c r="C942"/>
  <c r="L941"/>
  <c r="E941"/>
  <c r="D941"/>
  <c r="C941"/>
  <c r="L940"/>
  <c r="E940"/>
  <c r="D940"/>
  <c r="C940"/>
  <c r="L939"/>
  <c r="E939"/>
  <c r="D939"/>
  <c r="C939"/>
  <c r="L938"/>
  <c r="E938"/>
  <c r="D938"/>
  <c r="C938"/>
  <c r="L937"/>
  <c r="E937"/>
  <c r="D937"/>
  <c r="C937"/>
  <c r="L936"/>
  <c r="E936"/>
  <c r="D936"/>
  <c r="C936"/>
  <c r="L935"/>
  <c r="E935"/>
  <c r="D935"/>
  <c r="C935"/>
  <c r="L934"/>
  <c r="E934"/>
  <c r="D934"/>
  <c r="C934"/>
  <c r="L933"/>
  <c r="E933"/>
  <c r="D933"/>
  <c r="C933"/>
  <c r="L932"/>
  <c r="E932"/>
  <c r="D932"/>
  <c r="C932"/>
  <c r="L931"/>
  <c r="E931"/>
  <c r="D931"/>
  <c r="C931"/>
  <c r="L930"/>
  <c r="E930"/>
  <c r="D930"/>
  <c r="C930"/>
  <c r="L929"/>
  <c r="E929"/>
  <c r="D929"/>
  <c r="C929"/>
  <c r="L928"/>
  <c r="E928"/>
  <c r="D928"/>
  <c r="C928"/>
  <c r="L927"/>
  <c r="D927"/>
  <c r="C927"/>
  <c r="L926"/>
  <c r="D926"/>
  <c r="C926"/>
  <c r="L925"/>
  <c r="D925"/>
  <c r="C925"/>
  <c r="L924"/>
  <c r="D924"/>
  <c r="C924"/>
  <c r="L923"/>
  <c r="D923"/>
  <c r="C923"/>
  <c r="L922"/>
  <c r="D922"/>
  <c r="C922"/>
  <c r="L921"/>
  <c r="D921"/>
  <c r="C921"/>
  <c r="L920"/>
  <c r="D920"/>
  <c r="C920"/>
  <c r="L919"/>
  <c r="D919"/>
  <c r="C919"/>
  <c r="L918"/>
  <c r="D918"/>
  <c r="C918"/>
  <c r="L917"/>
  <c r="D917"/>
  <c r="C917"/>
  <c r="L916"/>
  <c r="D916"/>
  <c r="C916"/>
  <c r="L915"/>
  <c r="D915"/>
  <c r="C915"/>
  <c r="L914"/>
  <c r="D914"/>
  <c r="C914"/>
  <c r="L913"/>
  <c r="D913"/>
  <c r="C913"/>
  <c r="L912"/>
  <c r="D912"/>
  <c r="C912"/>
  <c r="L911"/>
  <c r="E911"/>
  <c r="D911"/>
  <c r="C911"/>
  <c r="L910"/>
  <c r="E910"/>
  <c r="D910"/>
  <c r="C910"/>
  <c r="L909"/>
  <c r="E909"/>
  <c r="D909"/>
  <c r="C909"/>
  <c r="L908"/>
  <c r="E908"/>
  <c r="D908"/>
  <c r="C908"/>
  <c r="L907"/>
  <c r="E907"/>
  <c r="D907"/>
  <c r="C907"/>
  <c r="L906"/>
  <c r="E906"/>
  <c r="D906"/>
  <c r="C906"/>
  <c r="L905"/>
  <c r="E905"/>
  <c r="D905"/>
  <c r="C905"/>
  <c r="L904"/>
  <c r="E904"/>
  <c r="D904"/>
  <c r="C904"/>
  <c r="L903"/>
  <c r="E903"/>
  <c r="D903"/>
  <c r="C903"/>
  <c r="L902"/>
  <c r="E902"/>
  <c r="D902"/>
  <c r="C902"/>
  <c r="L901"/>
  <c r="E901"/>
  <c r="D901"/>
  <c r="C901"/>
  <c r="L900"/>
  <c r="E900"/>
  <c r="D900"/>
  <c r="C900"/>
  <c r="L899"/>
  <c r="E899"/>
  <c r="D899"/>
  <c r="C899"/>
  <c r="L898"/>
  <c r="E898"/>
  <c r="D898"/>
  <c r="C898"/>
  <c r="L897"/>
  <c r="E897"/>
  <c r="D897"/>
  <c r="C897"/>
  <c r="L896"/>
  <c r="E896"/>
  <c r="D896"/>
  <c r="C896"/>
  <c r="L895"/>
  <c r="E895"/>
  <c r="D895"/>
  <c r="C895"/>
  <c r="L894"/>
  <c r="E894"/>
  <c r="D894"/>
  <c r="C894"/>
  <c r="L893"/>
  <c r="E893"/>
  <c r="D893"/>
  <c r="C893"/>
  <c r="L892"/>
  <c r="E892"/>
  <c r="D892"/>
  <c r="C892"/>
  <c r="L891"/>
  <c r="E891"/>
  <c r="D891"/>
  <c r="C891"/>
  <c r="L890"/>
  <c r="E890"/>
  <c r="D890"/>
  <c r="C890"/>
  <c r="L889"/>
  <c r="E889"/>
  <c r="D889"/>
  <c r="C889"/>
  <c r="L888"/>
  <c r="E888"/>
  <c r="D888"/>
  <c r="C888"/>
  <c r="L887"/>
  <c r="E887"/>
  <c r="D887"/>
  <c r="C887"/>
  <c r="L886"/>
  <c r="E886"/>
  <c r="D886"/>
  <c r="C886"/>
  <c r="L885"/>
  <c r="E885"/>
  <c r="D885"/>
  <c r="C885"/>
  <c r="L884"/>
  <c r="E884"/>
  <c r="D884"/>
  <c r="C884"/>
  <c r="L883"/>
  <c r="E883"/>
  <c r="D883"/>
  <c r="C883"/>
  <c r="L882"/>
  <c r="E882"/>
  <c r="D882"/>
  <c r="C882"/>
  <c r="L881"/>
  <c r="E881"/>
  <c r="D881"/>
  <c r="C881"/>
  <c r="L880"/>
  <c r="E880"/>
  <c r="D880"/>
  <c r="C880"/>
  <c r="L879"/>
  <c r="E879"/>
  <c r="D879"/>
  <c r="C879"/>
  <c r="L878"/>
  <c r="E878"/>
  <c r="D878"/>
  <c r="C878"/>
  <c r="L877"/>
  <c r="E877"/>
  <c r="D877"/>
  <c r="C877"/>
  <c r="L876"/>
  <c r="D876"/>
  <c r="B876"/>
  <c r="A876"/>
  <c r="D874"/>
  <c r="L873"/>
  <c r="E873"/>
  <c r="F873" s="1"/>
  <c r="D873"/>
  <c r="C873"/>
  <c r="L872"/>
  <c r="E872"/>
  <c r="F872" s="1"/>
  <c r="D872"/>
  <c r="C872"/>
  <c r="L871"/>
  <c r="E871"/>
  <c r="F871" s="1"/>
  <c r="D871"/>
  <c r="C871"/>
  <c r="L870"/>
  <c r="E870"/>
  <c r="F870" s="1"/>
  <c r="D870"/>
  <c r="C870"/>
  <c r="L869"/>
  <c r="E869"/>
  <c r="F869" s="1"/>
  <c r="D869"/>
  <c r="C869"/>
  <c r="L868"/>
  <c r="E868"/>
  <c r="F868" s="1"/>
  <c r="D868"/>
  <c r="C868"/>
  <c r="L867"/>
  <c r="E867"/>
  <c r="F867" s="1"/>
  <c r="D867"/>
  <c r="C867"/>
  <c r="L866"/>
  <c r="D866"/>
  <c r="B866"/>
  <c r="A866"/>
  <c r="A865"/>
  <c r="D860"/>
  <c r="L859"/>
  <c r="E859"/>
  <c r="F859" s="1"/>
  <c r="D859"/>
  <c r="C859"/>
  <c r="L858"/>
  <c r="E858"/>
  <c r="F858" s="1"/>
  <c r="D858"/>
  <c r="C858"/>
  <c r="L857"/>
  <c r="E857"/>
  <c r="F857" s="1"/>
  <c r="D857"/>
  <c r="C857"/>
  <c r="L856"/>
  <c r="E856"/>
  <c r="F856" s="1"/>
  <c r="D856"/>
  <c r="C856"/>
  <c r="L855"/>
  <c r="E855"/>
  <c r="F855" s="1"/>
  <c r="D855"/>
  <c r="C855"/>
  <c r="L854"/>
  <c r="E854"/>
  <c r="F854" s="1"/>
  <c r="D854"/>
  <c r="C854"/>
  <c r="L853"/>
  <c r="E853"/>
  <c r="F853" s="1"/>
  <c r="D853"/>
  <c r="C853"/>
  <c r="L852"/>
  <c r="D852"/>
  <c r="B852"/>
  <c r="A852"/>
  <c r="D850"/>
  <c r="L849"/>
  <c r="E849"/>
  <c r="F849" s="1"/>
  <c r="D849"/>
  <c r="C849"/>
  <c r="L848"/>
  <c r="E848"/>
  <c r="F848" s="1"/>
  <c r="D848"/>
  <c r="C848"/>
  <c r="L847"/>
  <c r="E847"/>
  <c r="F847" s="1"/>
  <c r="D847"/>
  <c r="C847"/>
  <c r="L846"/>
  <c r="E846"/>
  <c r="F846" s="1"/>
  <c r="D846"/>
  <c r="C846"/>
  <c r="L845"/>
  <c r="E845"/>
  <c r="F845" s="1"/>
  <c r="D845"/>
  <c r="C845"/>
  <c r="L844"/>
  <c r="E844"/>
  <c r="F844" s="1"/>
  <c r="D844"/>
  <c r="C844"/>
  <c r="L843"/>
  <c r="E843"/>
  <c r="F843" s="1"/>
  <c r="D843"/>
  <c r="C843"/>
  <c r="L842"/>
  <c r="E842"/>
  <c r="F842" s="1"/>
  <c r="D842"/>
  <c r="C842"/>
  <c r="L841"/>
  <c r="E841"/>
  <c r="F841" s="1"/>
  <c r="D841"/>
  <c r="C841"/>
  <c r="L840"/>
  <c r="E840"/>
  <c r="F840" s="1"/>
  <c r="D840"/>
  <c r="C840"/>
  <c r="L839"/>
  <c r="E839"/>
  <c r="F839" s="1"/>
  <c r="D839"/>
  <c r="C839"/>
  <c r="L838"/>
  <c r="E838"/>
  <c r="F838" s="1"/>
  <c r="D838"/>
  <c r="C838"/>
  <c r="L837"/>
  <c r="E837"/>
  <c r="F837" s="1"/>
  <c r="D837"/>
  <c r="C837"/>
  <c r="L836"/>
  <c r="E836"/>
  <c r="F836" s="1"/>
  <c r="D836"/>
  <c r="C836"/>
  <c r="L835"/>
  <c r="E835"/>
  <c r="F835" s="1"/>
  <c r="D835"/>
  <c r="C835"/>
  <c r="L834"/>
  <c r="E834"/>
  <c r="F834" s="1"/>
  <c r="D834"/>
  <c r="C834"/>
  <c r="L833"/>
  <c r="E833"/>
  <c r="F833" s="1"/>
  <c r="D833"/>
  <c r="C833"/>
  <c r="L832"/>
  <c r="E832"/>
  <c r="F832" s="1"/>
  <c r="D832"/>
  <c r="C832"/>
  <c r="L831"/>
  <c r="E831"/>
  <c r="F831" s="1"/>
  <c r="D831"/>
  <c r="C831"/>
  <c r="L830"/>
  <c r="E830"/>
  <c r="F830" s="1"/>
  <c r="D830"/>
  <c r="C830"/>
  <c r="L829"/>
  <c r="E829"/>
  <c r="F829" s="1"/>
  <c r="D829"/>
  <c r="C829"/>
  <c r="L828"/>
  <c r="E828"/>
  <c r="F828" s="1"/>
  <c r="D828"/>
  <c r="C828"/>
  <c r="L827"/>
  <c r="E827"/>
  <c r="F827" s="1"/>
  <c r="D827"/>
  <c r="C827"/>
  <c r="L826"/>
  <c r="D826"/>
  <c r="B826"/>
  <c r="A826"/>
  <c r="D824"/>
  <c r="L823"/>
  <c r="E823"/>
  <c r="F823" s="1"/>
  <c r="D823"/>
  <c r="C823"/>
  <c r="L822"/>
  <c r="E822"/>
  <c r="F822" s="1"/>
  <c r="D822"/>
  <c r="C822"/>
  <c r="L821"/>
  <c r="E821"/>
  <c r="F821" s="1"/>
  <c r="D821"/>
  <c r="C821"/>
  <c r="L820"/>
  <c r="E820"/>
  <c r="F820" s="1"/>
  <c r="D820"/>
  <c r="C820"/>
  <c r="L819"/>
  <c r="E819"/>
  <c r="F819" s="1"/>
  <c r="D819"/>
  <c r="C819"/>
  <c r="L818"/>
  <c r="E818"/>
  <c r="F818" s="1"/>
  <c r="D818"/>
  <c r="C818"/>
  <c r="L817"/>
  <c r="E817"/>
  <c r="F817" s="1"/>
  <c r="D817"/>
  <c r="C817"/>
  <c r="L816"/>
  <c r="E816"/>
  <c r="F816" s="1"/>
  <c r="D816"/>
  <c r="C816"/>
  <c r="L815"/>
  <c r="E815"/>
  <c r="F815" s="1"/>
  <c r="D815"/>
  <c r="C815"/>
  <c r="L814"/>
  <c r="E814"/>
  <c r="F814" s="1"/>
  <c r="D814"/>
  <c r="C814"/>
  <c r="L813"/>
  <c r="D813"/>
  <c r="B813"/>
  <c r="A813"/>
  <c r="D811"/>
  <c r="L810"/>
  <c r="E810"/>
  <c r="E991" s="1"/>
  <c r="D810"/>
  <c r="C810"/>
  <c r="L809"/>
  <c r="D809"/>
  <c r="B809"/>
  <c r="A809"/>
  <c r="D803"/>
  <c r="C803"/>
  <c r="L802"/>
  <c r="E802"/>
  <c r="F802" s="1"/>
  <c r="D802"/>
  <c r="C802"/>
  <c r="L801"/>
  <c r="E801"/>
  <c r="F801" s="1"/>
  <c r="D801"/>
  <c r="C801"/>
  <c r="L800"/>
  <c r="E800"/>
  <c r="F800" s="1"/>
  <c r="D800"/>
  <c r="C800"/>
  <c r="L799"/>
  <c r="E799"/>
  <c r="F799" s="1"/>
  <c r="D799"/>
  <c r="C799"/>
  <c r="L798"/>
  <c r="E798"/>
  <c r="F798" s="1"/>
  <c r="D798"/>
  <c r="C798"/>
  <c r="L797"/>
  <c r="E797"/>
  <c r="F797" s="1"/>
  <c r="D797"/>
  <c r="C797"/>
  <c r="L796"/>
  <c r="E796"/>
  <c r="F796" s="1"/>
  <c r="D796"/>
  <c r="C796"/>
  <c r="L795"/>
  <c r="E795"/>
  <c r="F795" s="1"/>
  <c r="D795"/>
  <c r="C795"/>
  <c r="L794"/>
  <c r="E794"/>
  <c r="F794" s="1"/>
  <c r="D794"/>
  <c r="C794"/>
  <c r="L793"/>
  <c r="E793"/>
  <c r="F793" s="1"/>
  <c r="D793"/>
  <c r="C793"/>
  <c r="L792"/>
  <c r="E792"/>
  <c r="E803" s="1"/>
  <c r="E987" s="1"/>
  <c r="D792"/>
  <c r="C792"/>
  <c r="L791"/>
  <c r="D791"/>
  <c r="C791"/>
  <c r="B791"/>
  <c r="A791"/>
  <c r="D789"/>
  <c r="C789"/>
  <c r="D788"/>
  <c r="C788"/>
  <c r="L787"/>
  <c r="E787"/>
  <c r="F787" s="1"/>
  <c r="D787"/>
  <c r="C787"/>
  <c r="L786"/>
  <c r="E786"/>
  <c r="F786" s="1"/>
  <c r="D786"/>
  <c r="C786"/>
  <c r="L785"/>
  <c r="E785"/>
  <c r="F785" s="1"/>
  <c r="D785"/>
  <c r="C785"/>
  <c r="L784"/>
  <c r="E784"/>
  <c r="F784" s="1"/>
  <c r="D784"/>
  <c r="C784"/>
  <c r="L783"/>
  <c r="E783"/>
  <c r="F783" s="1"/>
  <c r="D783"/>
  <c r="C783"/>
  <c r="L782"/>
  <c r="E782"/>
  <c r="F782" s="1"/>
  <c r="D782"/>
  <c r="C782"/>
  <c r="L781"/>
  <c r="E781"/>
  <c r="F781" s="1"/>
  <c r="D781"/>
  <c r="C781"/>
  <c r="L780"/>
  <c r="E780"/>
  <c r="F780" s="1"/>
  <c r="D780"/>
  <c r="C780"/>
  <c r="L779"/>
  <c r="E779"/>
  <c r="F779" s="1"/>
  <c r="D779"/>
  <c r="C779"/>
  <c r="L778"/>
  <c r="E778"/>
  <c r="E788" s="1"/>
  <c r="D778"/>
  <c r="C778"/>
  <c r="L777"/>
  <c r="D777"/>
  <c r="C777"/>
  <c r="D776"/>
  <c r="C776"/>
  <c r="L775"/>
  <c r="E775"/>
  <c r="F775" s="1"/>
  <c r="D775"/>
  <c r="C775"/>
  <c r="L774"/>
  <c r="E774"/>
  <c r="F774" s="1"/>
  <c r="D774"/>
  <c r="C774"/>
  <c r="L773"/>
  <c r="E773"/>
  <c r="F773" s="1"/>
  <c r="D773"/>
  <c r="C773"/>
  <c r="L772"/>
  <c r="E772"/>
  <c r="F772" s="1"/>
  <c r="D772"/>
  <c r="C772"/>
  <c r="L771"/>
  <c r="E771"/>
  <c r="F771" s="1"/>
  <c r="D771"/>
  <c r="C771"/>
  <c r="L770"/>
  <c r="E770"/>
  <c r="F770" s="1"/>
  <c r="D770"/>
  <c r="C770"/>
  <c r="L769"/>
  <c r="E769"/>
  <c r="F769" s="1"/>
  <c r="D769"/>
  <c r="C769"/>
  <c r="L768"/>
  <c r="E768"/>
  <c r="F768" s="1"/>
  <c r="D768"/>
  <c r="C768"/>
  <c r="L767"/>
  <c r="E767"/>
  <c r="F767" s="1"/>
  <c r="D767"/>
  <c r="C767"/>
  <c r="L766"/>
  <c r="E766"/>
  <c r="D766"/>
  <c r="C766"/>
  <c r="L765"/>
  <c r="D765"/>
  <c r="C765"/>
  <c r="L764"/>
  <c r="D764"/>
  <c r="C764"/>
  <c r="L763"/>
  <c r="E763"/>
  <c r="F763" s="1"/>
  <c r="D763"/>
  <c r="C763"/>
  <c r="L762"/>
  <c r="E762"/>
  <c r="F762" s="1"/>
  <c r="D762"/>
  <c r="C762"/>
  <c r="L761"/>
  <c r="E761"/>
  <c r="F761" s="1"/>
  <c r="D761"/>
  <c r="C761"/>
  <c r="L760"/>
  <c r="E760"/>
  <c r="F760" s="1"/>
  <c r="D760"/>
  <c r="C760"/>
  <c r="L759"/>
  <c r="E759"/>
  <c r="F759" s="1"/>
  <c r="D759"/>
  <c r="C759"/>
  <c r="L758"/>
  <c r="E758"/>
  <c r="F758" s="1"/>
  <c r="D758"/>
  <c r="C758"/>
  <c r="L757"/>
  <c r="E757"/>
  <c r="F757" s="1"/>
  <c r="D757"/>
  <c r="C757"/>
  <c r="L756"/>
  <c r="E756"/>
  <c r="F756" s="1"/>
  <c r="D756"/>
  <c r="C756"/>
  <c r="L755"/>
  <c r="E755"/>
  <c r="F755" s="1"/>
  <c r="D755"/>
  <c r="C755"/>
  <c r="L754"/>
  <c r="E754"/>
  <c r="F754" s="1"/>
  <c r="D754"/>
  <c r="C754"/>
  <c r="L753"/>
  <c r="E753"/>
  <c r="F753" s="1"/>
  <c r="D753"/>
  <c r="C753"/>
  <c r="L752"/>
  <c r="E752"/>
  <c r="F752" s="1"/>
  <c r="D752"/>
  <c r="C752"/>
  <c r="L751"/>
  <c r="E751"/>
  <c r="F751" s="1"/>
  <c r="D751"/>
  <c r="C751"/>
  <c r="L750"/>
  <c r="E750"/>
  <c r="F750" s="1"/>
  <c r="D750"/>
  <c r="C750"/>
  <c r="L749"/>
  <c r="E749"/>
  <c r="F749" s="1"/>
  <c r="D749"/>
  <c r="C749"/>
  <c r="L748"/>
  <c r="E748"/>
  <c r="F748" s="1"/>
  <c r="D748"/>
  <c r="C748"/>
  <c r="L747"/>
  <c r="E747"/>
  <c r="F747" s="1"/>
  <c r="D747"/>
  <c r="C747"/>
  <c r="L746"/>
  <c r="E746"/>
  <c r="F746" s="1"/>
  <c r="D746"/>
  <c r="C746"/>
  <c r="L745"/>
  <c r="E745"/>
  <c r="F745" s="1"/>
  <c r="D745"/>
  <c r="C745"/>
  <c r="L744"/>
  <c r="E744"/>
  <c r="F744" s="1"/>
  <c r="D744"/>
  <c r="C744"/>
  <c r="L743"/>
  <c r="E743"/>
  <c r="F743" s="1"/>
  <c r="D743"/>
  <c r="C743"/>
  <c r="L742"/>
  <c r="E742"/>
  <c r="F742" s="1"/>
  <c r="D742"/>
  <c r="C742"/>
  <c r="L741"/>
  <c r="E741"/>
  <c r="F741" s="1"/>
  <c r="D741"/>
  <c r="C741"/>
  <c r="L740"/>
  <c r="E740"/>
  <c r="F740" s="1"/>
  <c r="D740"/>
  <c r="C740"/>
  <c r="L739"/>
  <c r="E739"/>
  <c r="F739" s="1"/>
  <c r="D739"/>
  <c r="C739"/>
  <c r="L738"/>
  <c r="E738"/>
  <c r="F738" s="1"/>
  <c r="D738"/>
  <c r="C738"/>
  <c r="L737"/>
  <c r="E737"/>
  <c r="F737" s="1"/>
  <c r="D737"/>
  <c r="C737"/>
  <c r="L736"/>
  <c r="E736"/>
  <c r="F736" s="1"/>
  <c r="D736"/>
  <c r="C736"/>
  <c r="L735"/>
  <c r="E735"/>
  <c r="F735" s="1"/>
  <c r="D735"/>
  <c r="C735"/>
  <c r="L734"/>
  <c r="E734"/>
  <c r="F734" s="1"/>
  <c r="D734"/>
  <c r="C734"/>
  <c r="L733"/>
  <c r="E733"/>
  <c r="F733" s="1"/>
  <c r="D733"/>
  <c r="C733"/>
  <c r="L732"/>
  <c r="E732"/>
  <c r="F732" s="1"/>
  <c r="D732"/>
  <c r="C732"/>
  <c r="L731"/>
  <c r="E731"/>
  <c r="F731" s="1"/>
  <c r="D731"/>
  <c r="C731"/>
  <c r="L730"/>
  <c r="E730"/>
  <c r="F730" s="1"/>
  <c r="D730"/>
  <c r="C730"/>
  <c r="L729"/>
  <c r="E729"/>
  <c r="F729" s="1"/>
  <c r="D729"/>
  <c r="C729"/>
  <c r="L728"/>
  <c r="E728"/>
  <c r="F728" s="1"/>
  <c r="D728"/>
  <c r="C728"/>
  <c r="L727"/>
  <c r="E727"/>
  <c r="F727" s="1"/>
  <c r="D727"/>
  <c r="C727"/>
  <c r="L726"/>
  <c r="E726"/>
  <c r="F726" s="1"/>
  <c r="D726"/>
  <c r="C726"/>
  <c r="L725"/>
  <c r="E725"/>
  <c r="F725" s="1"/>
  <c r="D725"/>
  <c r="C725"/>
  <c r="L724"/>
  <c r="E724"/>
  <c r="F724" s="1"/>
  <c r="D724"/>
  <c r="C724"/>
  <c r="L723"/>
  <c r="E723"/>
  <c r="F723" s="1"/>
  <c r="D723"/>
  <c r="C723"/>
  <c r="L722"/>
  <c r="E722"/>
  <c r="F722" s="1"/>
  <c r="D722"/>
  <c r="C722"/>
  <c r="L721"/>
  <c r="E721"/>
  <c r="F721" s="1"/>
  <c r="D721"/>
  <c r="C721"/>
  <c r="L720"/>
  <c r="E720"/>
  <c r="F720" s="1"/>
  <c r="D720"/>
  <c r="C720"/>
  <c r="L719"/>
  <c r="E719"/>
  <c r="F719" s="1"/>
  <c r="D719"/>
  <c r="C719"/>
  <c r="L718"/>
  <c r="E718"/>
  <c r="F718" s="1"/>
  <c r="D718"/>
  <c r="C718"/>
  <c r="L717"/>
  <c r="E717"/>
  <c r="F717" s="1"/>
  <c r="D717"/>
  <c r="C717"/>
  <c r="L716"/>
  <c r="E716"/>
  <c r="F716" s="1"/>
  <c r="D716"/>
  <c r="C716"/>
  <c r="L715"/>
  <c r="E715"/>
  <c r="F715" s="1"/>
  <c r="D715"/>
  <c r="C715"/>
  <c r="L714"/>
  <c r="E714"/>
  <c r="F714" s="1"/>
  <c r="D714"/>
  <c r="C714"/>
  <c r="L713"/>
  <c r="E713"/>
  <c r="F713" s="1"/>
  <c r="D713"/>
  <c r="C713"/>
  <c r="L712"/>
  <c r="E712"/>
  <c r="F712" s="1"/>
  <c r="D712"/>
  <c r="C712"/>
  <c r="L711"/>
  <c r="E711"/>
  <c r="F711" s="1"/>
  <c r="D711"/>
  <c r="C711"/>
  <c r="L710"/>
  <c r="E710"/>
  <c r="F710" s="1"/>
  <c r="D710"/>
  <c r="C710"/>
  <c r="L709"/>
  <c r="E709"/>
  <c r="E764" s="1"/>
  <c r="D709"/>
  <c r="C709"/>
  <c r="L708"/>
  <c r="D708"/>
  <c r="C708"/>
  <c r="L707"/>
  <c r="D707"/>
  <c r="C707"/>
  <c r="B707"/>
  <c r="A707"/>
  <c r="D705"/>
  <c r="L704"/>
  <c r="D704"/>
  <c r="C704"/>
  <c r="L703"/>
  <c r="D703"/>
  <c r="C703"/>
  <c r="L702"/>
  <c r="D702"/>
  <c r="C702"/>
  <c r="L701"/>
  <c r="D701"/>
  <c r="C701"/>
  <c r="L700"/>
  <c r="D700"/>
  <c r="C700"/>
  <c r="L699"/>
  <c r="D699"/>
  <c r="C699"/>
  <c r="L698"/>
  <c r="D698"/>
  <c r="C698"/>
  <c r="L697"/>
  <c r="D697"/>
  <c r="C697"/>
  <c r="L696"/>
  <c r="D696"/>
  <c r="C696"/>
  <c r="L695"/>
  <c r="D695"/>
  <c r="C695"/>
  <c r="L694"/>
  <c r="D694"/>
  <c r="C694"/>
  <c r="L693"/>
  <c r="D693"/>
  <c r="C693"/>
  <c r="L692"/>
  <c r="D692"/>
  <c r="C692"/>
  <c r="L691"/>
  <c r="D691"/>
  <c r="C691"/>
  <c r="L690"/>
  <c r="D690"/>
  <c r="C690"/>
  <c r="L689"/>
  <c r="D689"/>
  <c r="C689"/>
  <c r="L688"/>
  <c r="D688"/>
  <c r="C688"/>
  <c r="L687"/>
  <c r="D687"/>
  <c r="C687"/>
  <c r="L686"/>
  <c r="D686"/>
  <c r="C686"/>
  <c r="L685"/>
  <c r="D685"/>
  <c r="C685"/>
  <c r="L684"/>
  <c r="D684"/>
  <c r="C684"/>
  <c r="L683"/>
  <c r="D683"/>
  <c r="C683"/>
  <c r="L682"/>
  <c r="D682"/>
  <c r="C682"/>
  <c r="L681"/>
  <c r="D681"/>
  <c r="C681"/>
  <c r="L680"/>
  <c r="D680"/>
  <c r="C680"/>
  <c r="L679"/>
  <c r="D679"/>
  <c r="C679"/>
  <c r="L678"/>
  <c r="D678"/>
  <c r="C678"/>
  <c r="L677"/>
  <c r="D677"/>
  <c r="C677"/>
  <c r="L676"/>
  <c r="D676"/>
  <c r="C676"/>
  <c r="L675"/>
  <c r="D675"/>
  <c r="C675"/>
  <c r="L674"/>
  <c r="D674"/>
  <c r="C674"/>
  <c r="L673"/>
  <c r="D673"/>
  <c r="C673"/>
  <c r="B673"/>
  <c r="A673"/>
  <c r="C672"/>
  <c r="L671"/>
  <c r="D671"/>
  <c r="L670"/>
  <c r="E670"/>
  <c r="F670" s="1"/>
  <c r="D670"/>
  <c r="C670"/>
  <c r="L669"/>
  <c r="E669"/>
  <c r="F669" s="1"/>
  <c r="D669"/>
  <c r="C669"/>
  <c r="L668"/>
  <c r="E668"/>
  <c r="F668" s="1"/>
  <c r="D668"/>
  <c r="C668"/>
  <c r="L667"/>
  <c r="E667"/>
  <c r="F667" s="1"/>
  <c r="D667"/>
  <c r="C667"/>
  <c r="L666"/>
  <c r="E666"/>
  <c r="F666" s="1"/>
  <c r="D666"/>
  <c r="C666"/>
  <c r="L665"/>
  <c r="E665"/>
  <c r="F665" s="1"/>
  <c r="D665"/>
  <c r="C665"/>
  <c r="L664"/>
  <c r="E664"/>
  <c r="F664" s="1"/>
  <c r="D664"/>
  <c r="C664"/>
  <c r="L663"/>
  <c r="E663"/>
  <c r="F663" s="1"/>
  <c r="D663"/>
  <c r="C663"/>
  <c r="L662"/>
  <c r="E662"/>
  <c r="F662" s="1"/>
  <c r="D662"/>
  <c r="C662"/>
  <c r="L661"/>
  <c r="E661"/>
  <c r="F661" s="1"/>
  <c r="D661"/>
  <c r="C661"/>
  <c r="L660"/>
  <c r="E660"/>
  <c r="F660" s="1"/>
  <c r="D660"/>
  <c r="C660"/>
  <c r="L659"/>
  <c r="E659"/>
  <c r="F659" s="1"/>
  <c r="D659"/>
  <c r="C659"/>
  <c r="L658"/>
  <c r="E658"/>
  <c r="F658" s="1"/>
  <c r="D658"/>
  <c r="C658"/>
  <c r="L657"/>
  <c r="E657"/>
  <c r="F657" s="1"/>
  <c r="D657"/>
  <c r="C657"/>
  <c r="L656"/>
  <c r="E656"/>
  <c r="F656" s="1"/>
  <c r="D656"/>
  <c r="C656"/>
  <c r="L655"/>
  <c r="E655"/>
  <c r="F655" s="1"/>
  <c r="D655"/>
  <c r="C655"/>
  <c r="L654"/>
  <c r="E654"/>
  <c r="F654" s="1"/>
  <c r="D654"/>
  <c r="C654"/>
  <c r="L653"/>
  <c r="E653"/>
  <c r="F653" s="1"/>
  <c r="D653"/>
  <c r="C653"/>
  <c r="L652"/>
  <c r="E652"/>
  <c r="F652" s="1"/>
  <c r="D652"/>
  <c r="C652"/>
  <c r="L651"/>
  <c r="E651"/>
  <c r="F651" s="1"/>
  <c r="D651"/>
  <c r="C651"/>
  <c r="L650"/>
  <c r="D650"/>
  <c r="C650"/>
  <c r="B650"/>
  <c r="A650"/>
  <c r="D648"/>
  <c r="C648"/>
  <c r="L647"/>
  <c r="E647"/>
  <c r="F647" s="1"/>
  <c r="D647"/>
  <c r="C647"/>
  <c r="L646"/>
  <c r="E646"/>
  <c r="F646" s="1"/>
  <c r="D646"/>
  <c r="C646"/>
  <c r="L645"/>
  <c r="D645"/>
  <c r="C645"/>
  <c r="L644"/>
  <c r="E644"/>
  <c r="F644" s="1"/>
  <c r="D644"/>
  <c r="C644"/>
  <c r="L643"/>
  <c r="D643"/>
  <c r="C643"/>
  <c r="L642"/>
  <c r="D642"/>
  <c r="C642"/>
  <c r="L641"/>
  <c r="E641"/>
  <c r="F641" s="1"/>
  <c r="D641"/>
  <c r="C641"/>
  <c r="L640"/>
  <c r="E640"/>
  <c r="F640" s="1"/>
  <c r="D640"/>
  <c r="C640"/>
  <c r="L639"/>
  <c r="D639"/>
  <c r="C639"/>
  <c r="L638"/>
  <c r="E638"/>
  <c r="F638" s="1"/>
  <c r="D638"/>
  <c r="C638"/>
  <c r="L637"/>
  <c r="D637"/>
  <c r="C637"/>
  <c r="L636"/>
  <c r="D636"/>
  <c r="C636"/>
  <c r="L635"/>
  <c r="D635"/>
  <c r="C635"/>
  <c r="L634"/>
  <c r="E634"/>
  <c r="F634" s="1"/>
  <c r="D634"/>
  <c r="C634"/>
  <c r="L633"/>
  <c r="D633"/>
  <c r="C633"/>
  <c r="L632"/>
  <c r="E632"/>
  <c r="F632" s="1"/>
  <c r="D632"/>
  <c r="C632"/>
  <c r="L631"/>
  <c r="D631"/>
  <c r="C631"/>
  <c r="L630"/>
  <c r="E630"/>
  <c r="F630" s="1"/>
  <c r="D630"/>
  <c r="C630"/>
  <c r="L629"/>
  <c r="D629"/>
  <c r="C629"/>
  <c r="L628"/>
  <c r="D628"/>
  <c r="C628"/>
  <c r="L627"/>
  <c r="D627"/>
  <c r="C627"/>
  <c r="L626"/>
  <c r="D626"/>
  <c r="C626"/>
  <c r="L625"/>
  <c r="D625"/>
  <c r="C625"/>
  <c r="L624"/>
  <c r="D624"/>
  <c r="C624"/>
  <c r="L623"/>
  <c r="D623"/>
  <c r="C623"/>
  <c r="L622"/>
  <c r="D622"/>
  <c r="C622"/>
  <c r="L621"/>
  <c r="D621"/>
  <c r="D983" s="1"/>
  <c r="D27" i="117" s="1"/>
  <c r="B621" i="104"/>
  <c r="A621"/>
  <c r="D619"/>
  <c r="L618"/>
  <c r="E618"/>
  <c r="F618" s="1"/>
  <c r="D618"/>
  <c r="C618"/>
  <c r="L617"/>
  <c r="E617"/>
  <c r="F617" s="1"/>
  <c r="D617"/>
  <c r="C617"/>
  <c r="L616"/>
  <c r="E616"/>
  <c r="F616" s="1"/>
  <c r="D616"/>
  <c r="C616"/>
  <c r="L615"/>
  <c r="E615"/>
  <c r="F615" s="1"/>
  <c r="D615"/>
  <c r="C615"/>
  <c r="L614"/>
  <c r="E614"/>
  <c r="F614" s="1"/>
  <c r="D614"/>
  <c r="C614"/>
  <c r="L613"/>
  <c r="E613"/>
  <c r="F613" s="1"/>
  <c r="D613"/>
  <c r="C613"/>
  <c r="L612"/>
  <c r="E612"/>
  <c r="F612" s="1"/>
  <c r="D612"/>
  <c r="C612"/>
  <c r="L611"/>
  <c r="E611"/>
  <c r="F611" s="1"/>
  <c r="D611"/>
  <c r="C611"/>
  <c r="L610"/>
  <c r="E610"/>
  <c r="F610" s="1"/>
  <c r="D610"/>
  <c r="C610"/>
  <c r="L609"/>
  <c r="E609"/>
  <c r="F609" s="1"/>
  <c r="D609"/>
  <c r="C609"/>
  <c r="L608"/>
  <c r="E608"/>
  <c r="F608" s="1"/>
  <c r="D608"/>
  <c r="C608"/>
  <c r="L607"/>
  <c r="E607"/>
  <c r="F607" s="1"/>
  <c r="D607"/>
  <c r="C607"/>
  <c r="L606"/>
  <c r="E606"/>
  <c r="F606" s="1"/>
  <c r="D606"/>
  <c r="C606"/>
  <c r="L605"/>
  <c r="E605"/>
  <c r="F605" s="1"/>
  <c r="D605"/>
  <c r="C605"/>
  <c r="L604"/>
  <c r="E604"/>
  <c r="F604" s="1"/>
  <c r="D604"/>
  <c r="C604"/>
  <c r="L603"/>
  <c r="E603"/>
  <c r="F603" s="1"/>
  <c r="D603"/>
  <c r="C603"/>
  <c r="L602"/>
  <c r="E602"/>
  <c r="F602" s="1"/>
  <c r="D602"/>
  <c r="C602"/>
  <c r="L601"/>
  <c r="E601"/>
  <c r="F601" s="1"/>
  <c r="D601"/>
  <c r="C601"/>
  <c r="L600"/>
  <c r="E600"/>
  <c r="F600" s="1"/>
  <c r="D600"/>
  <c r="C600"/>
  <c r="L599"/>
  <c r="E599"/>
  <c r="F599" s="1"/>
  <c r="D599"/>
  <c r="C599"/>
  <c r="L598"/>
  <c r="E598"/>
  <c r="F598" s="1"/>
  <c r="D598"/>
  <c r="C598"/>
  <c r="L597"/>
  <c r="E597"/>
  <c r="F597" s="1"/>
  <c r="D597"/>
  <c r="C597"/>
  <c r="L596"/>
  <c r="E596"/>
  <c r="F596" s="1"/>
  <c r="D596"/>
  <c r="C596"/>
  <c r="L595"/>
  <c r="E595"/>
  <c r="F595" s="1"/>
  <c r="D595"/>
  <c r="C595"/>
  <c r="L594"/>
  <c r="E594"/>
  <c r="F594" s="1"/>
  <c r="D594"/>
  <c r="C594"/>
  <c r="L593"/>
  <c r="E593"/>
  <c r="F593" s="1"/>
  <c r="D593"/>
  <c r="C593"/>
  <c r="L592"/>
  <c r="E592"/>
  <c r="F592" s="1"/>
  <c r="D592"/>
  <c r="C592"/>
  <c r="L591"/>
  <c r="E591"/>
  <c r="F591" s="1"/>
  <c r="D591"/>
  <c r="C591"/>
  <c r="L590"/>
  <c r="E590"/>
  <c r="F590" s="1"/>
  <c r="D590"/>
  <c r="C590"/>
  <c r="L589"/>
  <c r="E589"/>
  <c r="F589" s="1"/>
  <c r="D589"/>
  <c r="C589"/>
  <c r="L588"/>
  <c r="E588"/>
  <c r="E620" s="1"/>
  <c r="D588"/>
  <c r="C588"/>
  <c r="L587"/>
  <c r="E587"/>
  <c r="F587" s="1"/>
  <c r="F619" s="1"/>
  <c r="F982" s="1"/>
  <c r="D587"/>
  <c r="C587"/>
  <c r="L586"/>
  <c r="D586"/>
  <c r="C586"/>
  <c r="L585"/>
  <c r="D585"/>
  <c r="B585"/>
  <c r="A585"/>
  <c r="D583"/>
  <c r="L582"/>
  <c r="E582"/>
  <c r="E583" s="1"/>
  <c r="E981" s="1"/>
  <c r="D582"/>
  <c r="C582"/>
  <c r="L581"/>
  <c r="D581"/>
  <c r="B581"/>
  <c r="A581"/>
  <c r="D579"/>
  <c r="L578"/>
  <c r="E578"/>
  <c r="F578" s="1"/>
  <c r="D578"/>
  <c r="C578"/>
  <c r="L577"/>
  <c r="E577"/>
  <c r="F577" s="1"/>
  <c r="D577"/>
  <c r="C577"/>
  <c r="E576"/>
  <c r="F576" s="1"/>
  <c r="D576"/>
  <c r="C576"/>
  <c r="L575"/>
  <c r="E575"/>
  <c r="F575" s="1"/>
  <c r="D575"/>
  <c r="C575"/>
  <c r="L574"/>
  <c r="E574"/>
  <c r="E579" s="1"/>
  <c r="E980" s="1"/>
  <c r="D574"/>
  <c r="C574"/>
  <c r="L573"/>
  <c r="D573"/>
  <c r="B573"/>
  <c r="A573"/>
  <c r="D571"/>
  <c r="L570"/>
  <c r="E570"/>
  <c r="F570" s="1"/>
  <c r="D570"/>
  <c r="C570"/>
  <c r="L569"/>
  <c r="E569"/>
  <c r="F569" s="1"/>
  <c r="D569"/>
  <c r="C569"/>
  <c r="L568"/>
  <c r="E568"/>
  <c r="F568" s="1"/>
  <c r="D568"/>
  <c r="C568"/>
  <c r="L567"/>
  <c r="E567"/>
  <c r="F567" s="1"/>
  <c r="D567"/>
  <c r="C567"/>
  <c r="L566"/>
  <c r="E566"/>
  <c r="F566" s="1"/>
  <c r="D566"/>
  <c r="C566"/>
  <c r="L565"/>
  <c r="E565"/>
  <c r="F565" s="1"/>
  <c r="D565"/>
  <c r="C565"/>
  <c r="L564"/>
  <c r="E564"/>
  <c r="F564" s="1"/>
  <c r="D564"/>
  <c r="C564"/>
  <c r="L563"/>
  <c r="E563"/>
  <c r="F563" s="1"/>
  <c r="D563"/>
  <c r="C563"/>
  <c r="L562"/>
  <c r="E562"/>
  <c r="F562" s="1"/>
  <c r="D562"/>
  <c r="C562"/>
  <c r="L561"/>
  <c r="E561"/>
  <c r="F561" s="1"/>
  <c r="D561"/>
  <c r="C561"/>
  <c r="L560"/>
  <c r="E560"/>
  <c r="F560" s="1"/>
  <c r="D560"/>
  <c r="C560"/>
  <c r="L559"/>
  <c r="E559"/>
  <c r="F559" s="1"/>
  <c r="D559"/>
  <c r="C559"/>
  <c r="L558"/>
  <c r="E558"/>
  <c r="F558" s="1"/>
  <c r="D558"/>
  <c r="C558"/>
  <c r="L557"/>
  <c r="E557"/>
  <c r="F557" s="1"/>
  <c r="D557"/>
  <c r="C557"/>
  <c r="L556"/>
  <c r="E556"/>
  <c r="F556" s="1"/>
  <c r="D556"/>
  <c r="C556"/>
  <c r="L555"/>
  <c r="E555"/>
  <c r="F555" s="1"/>
  <c r="D555"/>
  <c r="C555"/>
  <c r="L554"/>
  <c r="E554"/>
  <c r="F554" s="1"/>
  <c r="D554"/>
  <c r="C554"/>
  <c r="L553"/>
  <c r="E553"/>
  <c r="F553" s="1"/>
  <c r="D553"/>
  <c r="C553"/>
  <c r="L552"/>
  <c r="E552"/>
  <c r="F552" s="1"/>
  <c r="D552"/>
  <c r="C552"/>
  <c r="L551"/>
  <c r="E551"/>
  <c r="F551" s="1"/>
  <c r="D551"/>
  <c r="C551"/>
  <c r="L550"/>
  <c r="E550"/>
  <c r="F550" s="1"/>
  <c r="D550"/>
  <c r="C550"/>
  <c r="L549"/>
  <c r="E549"/>
  <c r="F549" s="1"/>
  <c r="D549"/>
  <c r="C549"/>
  <c r="L548"/>
  <c r="E548"/>
  <c r="F548" s="1"/>
  <c r="D548"/>
  <c r="C548"/>
  <c r="L547"/>
  <c r="E547"/>
  <c r="F547" s="1"/>
  <c r="D547"/>
  <c r="C547"/>
  <c r="L546"/>
  <c r="E546"/>
  <c r="F546" s="1"/>
  <c r="D546"/>
  <c r="C546"/>
  <c r="L545"/>
  <c r="E545"/>
  <c r="F545" s="1"/>
  <c r="D545"/>
  <c r="C545"/>
  <c r="L544"/>
  <c r="E544"/>
  <c r="F544" s="1"/>
  <c r="D544"/>
  <c r="C544"/>
  <c r="L543"/>
  <c r="E543"/>
  <c r="F543" s="1"/>
  <c r="D543"/>
  <c r="C543"/>
  <c r="L542"/>
  <c r="E542"/>
  <c r="F542" s="1"/>
  <c r="D542"/>
  <c r="C542"/>
  <c r="L541"/>
  <c r="E541"/>
  <c r="F541" s="1"/>
  <c r="D541"/>
  <c r="C541"/>
  <c r="L540"/>
  <c r="E540"/>
  <c r="F540" s="1"/>
  <c r="D540"/>
  <c r="C540"/>
  <c r="L539"/>
  <c r="E539"/>
  <c r="F539" s="1"/>
  <c r="D539"/>
  <c r="C539"/>
  <c r="L538"/>
  <c r="E538"/>
  <c r="F538" s="1"/>
  <c r="D538"/>
  <c r="C538"/>
  <c r="L537"/>
  <c r="E537"/>
  <c r="F537" s="1"/>
  <c r="D537"/>
  <c r="C537"/>
  <c r="L536"/>
  <c r="E536"/>
  <c r="F536" s="1"/>
  <c r="D536"/>
  <c r="C536"/>
  <c r="L535"/>
  <c r="E535"/>
  <c r="F535" s="1"/>
  <c r="D535"/>
  <c r="C535"/>
  <c r="L534"/>
  <c r="E534"/>
  <c r="F534" s="1"/>
  <c r="D534"/>
  <c r="C534"/>
  <c r="L533"/>
  <c r="E533"/>
  <c r="F533" s="1"/>
  <c r="D533"/>
  <c r="C533"/>
  <c r="L532"/>
  <c r="E532"/>
  <c r="F532" s="1"/>
  <c r="D532"/>
  <c r="C532"/>
  <c r="L531"/>
  <c r="E531"/>
  <c r="F531" s="1"/>
  <c r="D531"/>
  <c r="C531"/>
  <c r="L530"/>
  <c r="E530"/>
  <c r="F530" s="1"/>
  <c r="D530"/>
  <c r="C530"/>
  <c r="L529"/>
  <c r="E529"/>
  <c r="F529" s="1"/>
  <c r="D529"/>
  <c r="C529"/>
  <c r="L528"/>
  <c r="E528"/>
  <c r="F528" s="1"/>
  <c r="D528"/>
  <c r="C528"/>
  <c r="L527"/>
  <c r="E527"/>
  <c r="F527" s="1"/>
  <c r="D527"/>
  <c r="C527"/>
  <c r="L526"/>
  <c r="E526"/>
  <c r="F526" s="1"/>
  <c r="D526"/>
  <c r="C526"/>
  <c r="L525"/>
  <c r="E525"/>
  <c r="F525" s="1"/>
  <c r="D525"/>
  <c r="C525"/>
  <c r="L524"/>
  <c r="E524"/>
  <c r="F524" s="1"/>
  <c r="D524"/>
  <c r="C524"/>
  <c r="L523"/>
  <c r="E523"/>
  <c r="F523" s="1"/>
  <c r="D523"/>
  <c r="C523"/>
  <c r="L522"/>
  <c r="E522"/>
  <c r="F522" s="1"/>
  <c r="D522"/>
  <c r="C522"/>
  <c r="L521"/>
  <c r="E521"/>
  <c r="D521"/>
  <c r="C521"/>
  <c r="L520"/>
  <c r="D520"/>
  <c r="B520"/>
  <c r="A520"/>
  <c r="D518"/>
  <c r="L517"/>
  <c r="E517"/>
  <c r="F517" s="1"/>
  <c r="D517"/>
  <c r="C517"/>
  <c r="L516"/>
  <c r="D516"/>
  <c r="C516"/>
  <c r="L515"/>
  <c r="D515"/>
  <c r="C515"/>
  <c r="L514"/>
  <c r="D514"/>
  <c r="C514"/>
  <c r="L513"/>
  <c r="D513"/>
  <c r="C513"/>
  <c r="L512"/>
  <c r="D512"/>
  <c r="C512"/>
  <c r="L511"/>
  <c r="D511"/>
  <c r="C511"/>
  <c r="L510"/>
  <c r="D510"/>
  <c r="C510"/>
  <c r="L509"/>
  <c r="D509"/>
  <c r="C509"/>
  <c r="L508"/>
  <c r="D508"/>
  <c r="C508"/>
  <c r="L507"/>
  <c r="D507"/>
  <c r="C507"/>
  <c r="L506"/>
  <c r="D506"/>
  <c r="C506"/>
  <c r="L505"/>
  <c r="D505"/>
  <c r="C505"/>
  <c r="L504"/>
  <c r="D504"/>
  <c r="C504"/>
  <c r="L503"/>
  <c r="D503"/>
  <c r="C503"/>
  <c r="L502"/>
  <c r="D502"/>
  <c r="C502"/>
  <c r="L501"/>
  <c r="D501"/>
  <c r="C501"/>
  <c r="L500"/>
  <c r="D500"/>
  <c r="C500"/>
  <c r="L499"/>
  <c r="D499"/>
  <c r="C499"/>
  <c r="L498"/>
  <c r="D498"/>
  <c r="C498"/>
  <c r="L497"/>
  <c r="D497"/>
  <c r="C497"/>
  <c r="L496"/>
  <c r="D496"/>
  <c r="C496"/>
  <c r="L495"/>
  <c r="D495"/>
  <c r="C495"/>
  <c r="L494"/>
  <c r="D494"/>
  <c r="C494"/>
  <c r="L493"/>
  <c r="D493"/>
  <c r="C493"/>
  <c r="L492"/>
  <c r="D492"/>
  <c r="C492"/>
  <c r="L491"/>
  <c r="D491"/>
  <c r="C491"/>
  <c r="L490"/>
  <c r="D490"/>
  <c r="C490"/>
  <c r="L489"/>
  <c r="D489"/>
  <c r="C489"/>
  <c r="L488"/>
  <c r="D488"/>
  <c r="C488"/>
  <c r="L487"/>
  <c r="D487"/>
  <c r="C487"/>
  <c r="L486"/>
  <c r="D486"/>
  <c r="C486"/>
  <c r="L485"/>
  <c r="D485"/>
  <c r="C485"/>
  <c r="L484"/>
  <c r="D484"/>
  <c r="C484"/>
  <c r="L483"/>
  <c r="D483"/>
  <c r="C483"/>
  <c r="L482"/>
  <c r="D482"/>
  <c r="C482"/>
  <c r="L481"/>
  <c r="D481"/>
  <c r="C481"/>
  <c r="L480"/>
  <c r="D480"/>
  <c r="C480"/>
  <c r="L479"/>
  <c r="D479"/>
  <c r="C479"/>
  <c r="L478"/>
  <c r="D478"/>
  <c r="C478"/>
  <c r="L477"/>
  <c r="D477"/>
  <c r="C477"/>
  <c r="L476"/>
  <c r="D476"/>
  <c r="C476"/>
  <c r="L475"/>
  <c r="D475"/>
  <c r="C475"/>
  <c r="L474"/>
  <c r="D474"/>
  <c r="C474"/>
  <c r="L473"/>
  <c r="D473"/>
  <c r="C473"/>
  <c r="L472"/>
  <c r="D472"/>
  <c r="C472"/>
  <c r="L471"/>
  <c r="D471"/>
  <c r="C471"/>
  <c r="L470"/>
  <c r="D470"/>
  <c r="C470"/>
  <c r="L469"/>
  <c r="D469"/>
  <c r="C469"/>
  <c r="L468"/>
  <c r="D468"/>
  <c r="C468"/>
  <c r="L467"/>
  <c r="D467"/>
  <c r="C467"/>
  <c r="L466"/>
  <c r="D466"/>
  <c r="C466"/>
  <c r="L465"/>
  <c r="D465"/>
  <c r="C465"/>
  <c r="L464"/>
  <c r="D464"/>
  <c r="C464"/>
  <c r="L463"/>
  <c r="D463"/>
  <c r="C463"/>
  <c r="L462"/>
  <c r="D462"/>
  <c r="C462"/>
  <c r="L461"/>
  <c r="D461"/>
  <c r="C461"/>
  <c r="L460"/>
  <c r="D460"/>
  <c r="C460"/>
  <c r="L459"/>
  <c r="D459"/>
  <c r="C459"/>
  <c r="L458"/>
  <c r="D458"/>
  <c r="C458"/>
  <c r="L457"/>
  <c r="D457"/>
  <c r="C457"/>
  <c r="L456"/>
  <c r="D456"/>
  <c r="C456"/>
  <c r="L455"/>
  <c r="D455"/>
  <c r="C455"/>
  <c r="L454"/>
  <c r="D454"/>
  <c r="C454"/>
  <c r="L453"/>
  <c r="D453"/>
  <c r="C453"/>
  <c r="L452"/>
  <c r="D452"/>
  <c r="C452"/>
  <c r="L451"/>
  <c r="D451"/>
  <c r="C451"/>
  <c r="L450"/>
  <c r="D450"/>
  <c r="C450"/>
  <c r="L449"/>
  <c r="D449"/>
  <c r="C449"/>
  <c r="L448"/>
  <c r="D448"/>
  <c r="C448"/>
  <c r="L447"/>
  <c r="D447"/>
  <c r="C447"/>
  <c r="L446"/>
  <c r="D446"/>
  <c r="C446"/>
  <c r="L445"/>
  <c r="D445"/>
  <c r="C445"/>
  <c r="L444"/>
  <c r="D444"/>
  <c r="C444"/>
  <c r="L443"/>
  <c r="D443"/>
  <c r="C443"/>
  <c r="L442"/>
  <c r="D442"/>
  <c r="C442"/>
  <c r="L441"/>
  <c r="D441"/>
  <c r="C441"/>
  <c r="L440"/>
  <c r="D440"/>
  <c r="C440"/>
  <c r="L439"/>
  <c r="D439"/>
  <c r="C439"/>
  <c r="L438"/>
  <c r="D438"/>
  <c r="C438"/>
  <c r="L437"/>
  <c r="D437"/>
  <c r="C437"/>
  <c r="L436"/>
  <c r="E436"/>
  <c r="F436" s="1"/>
  <c r="D436"/>
  <c r="L435"/>
  <c r="E435"/>
  <c r="D435"/>
  <c r="C435"/>
  <c r="L434"/>
  <c r="D434"/>
  <c r="B434"/>
  <c r="A434"/>
  <c r="D432"/>
  <c r="L431"/>
  <c r="E431"/>
  <c r="F431" s="1"/>
  <c r="D431"/>
  <c r="C431"/>
  <c r="L430"/>
  <c r="E430"/>
  <c r="F430" s="1"/>
  <c r="D430"/>
  <c r="C430"/>
  <c r="L429"/>
  <c r="E429"/>
  <c r="F429" s="1"/>
  <c r="D429"/>
  <c r="C429"/>
  <c r="L428"/>
  <c r="E428"/>
  <c r="D428"/>
  <c r="C428"/>
  <c r="L427"/>
  <c r="D427"/>
  <c r="B427"/>
  <c r="A427"/>
  <c r="D425"/>
  <c r="L424"/>
  <c r="E424"/>
  <c r="F424" s="1"/>
  <c r="D424"/>
  <c r="C424"/>
  <c r="L423"/>
  <c r="E423"/>
  <c r="F423" s="1"/>
  <c r="D423"/>
  <c r="C423"/>
  <c r="L422"/>
  <c r="E422"/>
  <c r="F422" s="1"/>
  <c r="D422"/>
  <c r="C422"/>
  <c r="L421"/>
  <c r="E421"/>
  <c r="F421" s="1"/>
  <c r="D421"/>
  <c r="C421"/>
  <c r="L420"/>
  <c r="E420"/>
  <c r="F420" s="1"/>
  <c r="D420"/>
  <c r="C420"/>
  <c r="L419"/>
  <c r="E419"/>
  <c r="F419" s="1"/>
  <c r="D419"/>
  <c r="C419"/>
  <c r="L418"/>
  <c r="E418"/>
  <c r="F418" s="1"/>
  <c r="D418"/>
  <c r="C418"/>
  <c r="L417"/>
  <c r="E417"/>
  <c r="F417" s="1"/>
  <c r="D417"/>
  <c r="C417"/>
  <c r="L416"/>
  <c r="E416"/>
  <c r="F416" s="1"/>
  <c r="D416"/>
  <c r="C416"/>
  <c r="L415"/>
  <c r="E415"/>
  <c r="F415" s="1"/>
  <c r="D415"/>
  <c r="C415"/>
  <c r="L414"/>
  <c r="E414"/>
  <c r="F414" s="1"/>
  <c r="D414"/>
  <c r="C414"/>
  <c r="L413"/>
  <c r="E413"/>
  <c r="F413" s="1"/>
  <c r="D413"/>
  <c r="C413"/>
  <c r="L412"/>
  <c r="E412"/>
  <c r="F412" s="1"/>
  <c r="D412"/>
  <c r="C412"/>
  <c r="L411"/>
  <c r="E411"/>
  <c r="F411" s="1"/>
  <c r="D411"/>
  <c r="C411"/>
  <c r="L410"/>
  <c r="E410"/>
  <c r="F410" s="1"/>
  <c r="D410"/>
  <c r="C410"/>
  <c r="L409"/>
  <c r="E409"/>
  <c r="F409" s="1"/>
  <c r="D409"/>
  <c r="C409"/>
  <c r="L408"/>
  <c r="E408"/>
  <c r="F408" s="1"/>
  <c r="D408"/>
  <c r="C408"/>
  <c r="L407"/>
  <c r="E407"/>
  <c r="F407" s="1"/>
  <c r="D407"/>
  <c r="C407"/>
  <c r="L406"/>
  <c r="E406"/>
  <c r="F406" s="1"/>
  <c r="D406"/>
  <c r="C406"/>
  <c r="L405"/>
  <c r="E405"/>
  <c r="F405" s="1"/>
  <c r="D405"/>
  <c r="C405"/>
  <c r="L404"/>
  <c r="E404"/>
  <c r="F404" s="1"/>
  <c r="D404"/>
  <c r="C404"/>
  <c r="L403"/>
  <c r="E403"/>
  <c r="F403" s="1"/>
  <c r="D403"/>
  <c r="C403"/>
  <c r="L402"/>
  <c r="E402"/>
  <c r="F402" s="1"/>
  <c r="D402"/>
  <c r="C402"/>
  <c r="L401"/>
  <c r="E401"/>
  <c r="F401" s="1"/>
  <c r="D401"/>
  <c r="C401"/>
  <c r="L400"/>
  <c r="E400"/>
  <c r="F400" s="1"/>
  <c r="D400"/>
  <c r="C400"/>
  <c r="L399"/>
  <c r="E399"/>
  <c r="F399" s="1"/>
  <c r="D399"/>
  <c r="C399"/>
  <c r="L398"/>
  <c r="E398"/>
  <c r="F398" s="1"/>
  <c r="D398"/>
  <c r="C398"/>
  <c r="L397"/>
  <c r="E397"/>
  <c r="F397" s="1"/>
  <c r="D397"/>
  <c r="C397"/>
  <c r="L396"/>
  <c r="E396"/>
  <c r="F396" s="1"/>
  <c r="D396"/>
  <c r="C396"/>
  <c r="L395"/>
  <c r="E395"/>
  <c r="F395" s="1"/>
  <c r="D395"/>
  <c r="C395"/>
  <c r="L394"/>
  <c r="E394"/>
  <c r="F394" s="1"/>
  <c r="D394"/>
  <c r="C394"/>
  <c r="L393"/>
  <c r="E393"/>
  <c r="F393" s="1"/>
  <c r="D393"/>
  <c r="C393"/>
  <c r="L392"/>
  <c r="E392"/>
  <c r="F392" s="1"/>
  <c r="D392"/>
  <c r="C392"/>
  <c r="L391"/>
  <c r="E391"/>
  <c r="F391" s="1"/>
  <c r="D391"/>
  <c r="C391"/>
  <c r="L390"/>
  <c r="E390"/>
  <c r="F390" s="1"/>
  <c r="D390"/>
  <c r="C390"/>
  <c r="L389"/>
  <c r="D389"/>
  <c r="B389"/>
  <c r="A389"/>
  <c r="D387"/>
  <c r="L386"/>
  <c r="D386"/>
  <c r="C386"/>
  <c r="L385"/>
  <c r="D385"/>
  <c r="C385"/>
  <c r="L384"/>
  <c r="D384"/>
  <c r="C384"/>
  <c r="L383"/>
  <c r="D383"/>
  <c r="C383"/>
  <c r="L382"/>
  <c r="D382"/>
  <c r="C382"/>
  <c r="L381"/>
  <c r="E381"/>
  <c r="F381" s="1"/>
  <c r="D381"/>
  <c r="C381"/>
  <c r="L380"/>
  <c r="E380"/>
  <c r="F380" s="1"/>
  <c r="D380"/>
  <c r="C380"/>
  <c r="L379"/>
  <c r="D379"/>
  <c r="B379"/>
  <c r="A379"/>
  <c r="D377"/>
  <c r="C377"/>
  <c r="L376"/>
  <c r="E376"/>
  <c r="F376" s="1"/>
  <c r="D376"/>
  <c r="C376"/>
  <c r="L375"/>
  <c r="E375"/>
  <c r="F375" s="1"/>
  <c r="D375"/>
  <c r="C375"/>
  <c r="L374"/>
  <c r="E374"/>
  <c r="F374" s="1"/>
  <c r="D374"/>
  <c r="C374"/>
  <c r="L373"/>
  <c r="E373"/>
  <c r="F373" s="1"/>
  <c r="D373"/>
  <c r="C373"/>
  <c r="L372"/>
  <c r="E372"/>
  <c r="F372" s="1"/>
  <c r="D372"/>
  <c r="C372"/>
  <c r="L371"/>
  <c r="E371"/>
  <c r="F371" s="1"/>
  <c r="D371"/>
  <c r="C371"/>
  <c r="L370"/>
  <c r="E370"/>
  <c r="F370" s="1"/>
  <c r="D370"/>
  <c r="C370"/>
  <c r="L369"/>
  <c r="E369"/>
  <c r="F369" s="1"/>
  <c r="D369"/>
  <c r="C369"/>
  <c r="L368"/>
  <c r="E368"/>
  <c r="F368" s="1"/>
  <c r="D368"/>
  <c r="C368"/>
  <c r="L367"/>
  <c r="E367"/>
  <c r="F367" s="1"/>
  <c r="D367"/>
  <c r="C367"/>
  <c r="L366"/>
  <c r="E366"/>
  <c r="F366" s="1"/>
  <c r="D366"/>
  <c r="C366"/>
  <c r="L365"/>
  <c r="E365"/>
  <c r="F365" s="1"/>
  <c r="D365"/>
  <c r="C365"/>
  <c r="L364"/>
  <c r="E364"/>
  <c r="F364" s="1"/>
  <c r="D364"/>
  <c r="C364"/>
  <c r="L363"/>
  <c r="E363"/>
  <c r="F363" s="1"/>
  <c r="D363"/>
  <c r="C363"/>
  <c r="L362"/>
  <c r="E362"/>
  <c r="F362" s="1"/>
  <c r="D362"/>
  <c r="C362"/>
  <c r="L361"/>
  <c r="E361"/>
  <c r="F361" s="1"/>
  <c r="D361"/>
  <c r="C361"/>
  <c r="L360"/>
  <c r="E360"/>
  <c r="F360" s="1"/>
  <c r="D360"/>
  <c r="C360"/>
  <c r="L359"/>
  <c r="E359"/>
  <c r="F359" s="1"/>
  <c r="D359"/>
  <c r="C359"/>
  <c r="L358"/>
  <c r="E358"/>
  <c r="F358" s="1"/>
  <c r="D358"/>
  <c r="C358"/>
  <c r="L357"/>
  <c r="E357"/>
  <c r="F357" s="1"/>
  <c r="D357"/>
  <c r="C357"/>
  <c r="L356"/>
  <c r="E356"/>
  <c r="F356" s="1"/>
  <c r="D356"/>
  <c r="C356"/>
  <c r="L355"/>
  <c r="E355"/>
  <c r="F355" s="1"/>
  <c r="D355"/>
  <c r="C355"/>
  <c r="L354"/>
  <c r="E354"/>
  <c r="F354" s="1"/>
  <c r="D354"/>
  <c r="C354"/>
  <c r="L353"/>
  <c r="E353"/>
  <c r="F353" s="1"/>
  <c r="D353"/>
  <c r="C353"/>
  <c r="L352"/>
  <c r="E352"/>
  <c r="F352" s="1"/>
  <c r="D352"/>
  <c r="C352"/>
  <c r="L351"/>
  <c r="E351"/>
  <c r="F351" s="1"/>
  <c r="D351"/>
  <c r="C351"/>
  <c r="L350"/>
  <c r="E350"/>
  <c r="F350" s="1"/>
  <c r="D350"/>
  <c r="C350"/>
  <c r="L349"/>
  <c r="E349"/>
  <c r="F349" s="1"/>
  <c r="D349"/>
  <c r="C349"/>
  <c r="L348"/>
  <c r="E348"/>
  <c r="F348" s="1"/>
  <c r="D348"/>
  <c r="C348"/>
  <c r="L347"/>
  <c r="E347"/>
  <c r="F347" s="1"/>
  <c r="D347"/>
  <c r="C347"/>
  <c r="L346"/>
  <c r="E346"/>
  <c r="F346" s="1"/>
  <c r="D346"/>
  <c r="C346"/>
  <c r="L345"/>
  <c r="E345"/>
  <c r="F345" s="1"/>
  <c r="D345"/>
  <c r="C345"/>
  <c r="L344"/>
  <c r="E344"/>
  <c r="F344" s="1"/>
  <c r="D344"/>
  <c r="C344"/>
  <c r="L343"/>
  <c r="E343"/>
  <c r="F343" s="1"/>
  <c r="D343"/>
  <c r="C343"/>
  <c r="L342"/>
  <c r="E342"/>
  <c r="F342" s="1"/>
  <c r="D342"/>
  <c r="C342"/>
  <c r="L341"/>
  <c r="E341"/>
  <c r="F341" s="1"/>
  <c r="D341"/>
  <c r="C341"/>
  <c r="L340"/>
  <c r="E340"/>
  <c r="F340" s="1"/>
  <c r="D340"/>
  <c r="C340"/>
  <c r="L339"/>
  <c r="E339"/>
  <c r="F339" s="1"/>
  <c r="D339"/>
  <c r="C339"/>
  <c r="L338"/>
  <c r="E338"/>
  <c r="F338" s="1"/>
  <c r="D338"/>
  <c r="C338"/>
  <c r="L337"/>
  <c r="E337"/>
  <c r="F337" s="1"/>
  <c r="D337"/>
  <c r="C337"/>
  <c r="L336"/>
  <c r="E336"/>
  <c r="F336" s="1"/>
  <c r="D336"/>
  <c r="C336"/>
  <c r="L335"/>
  <c r="E335"/>
  <c r="F335" s="1"/>
  <c r="D335"/>
  <c r="C335"/>
  <c r="L334"/>
  <c r="E334"/>
  <c r="F334" s="1"/>
  <c r="D334"/>
  <c r="C334"/>
  <c r="L333"/>
  <c r="E333"/>
  <c r="F333" s="1"/>
  <c r="D333"/>
  <c r="C333"/>
  <c r="L332"/>
  <c r="E332"/>
  <c r="F332" s="1"/>
  <c r="D332"/>
  <c r="C332"/>
  <c r="L331"/>
  <c r="E331"/>
  <c r="F331" s="1"/>
  <c r="D331"/>
  <c r="C331"/>
  <c r="L330"/>
  <c r="E330"/>
  <c r="F330" s="1"/>
  <c r="D330"/>
  <c r="C330"/>
  <c r="L329"/>
  <c r="E329"/>
  <c r="F329" s="1"/>
  <c r="D329"/>
  <c r="C329"/>
  <c r="L328"/>
  <c r="E328"/>
  <c r="F328" s="1"/>
  <c r="D328"/>
  <c r="C328"/>
  <c r="L327"/>
  <c r="E327"/>
  <c r="F327" s="1"/>
  <c r="D327"/>
  <c r="C327"/>
  <c r="L326"/>
  <c r="E326"/>
  <c r="F326" s="1"/>
  <c r="D326"/>
  <c r="C326"/>
  <c r="L325"/>
  <c r="E325"/>
  <c r="F325" s="1"/>
  <c r="D325"/>
  <c r="C325"/>
  <c r="L324"/>
  <c r="E324"/>
  <c r="F324" s="1"/>
  <c r="D324"/>
  <c r="C324"/>
  <c r="L323"/>
  <c r="E323"/>
  <c r="F323" s="1"/>
  <c r="D323"/>
  <c r="C323"/>
  <c r="L322"/>
  <c r="E322"/>
  <c r="F322" s="1"/>
  <c r="D322"/>
  <c r="C322"/>
  <c r="L321"/>
  <c r="E321"/>
  <c r="F321" s="1"/>
  <c r="D321"/>
  <c r="C321"/>
  <c r="L320"/>
  <c r="E320"/>
  <c r="F320" s="1"/>
  <c r="D320"/>
  <c r="C320"/>
  <c r="L319"/>
  <c r="E319"/>
  <c r="F319" s="1"/>
  <c r="D319"/>
  <c r="C319"/>
  <c r="L318"/>
  <c r="E318"/>
  <c r="F318" s="1"/>
  <c r="D318"/>
  <c r="C318"/>
  <c r="L317"/>
  <c r="E317"/>
  <c r="F317" s="1"/>
  <c r="D317"/>
  <c r="C317"/>
  <c r="L316"/>
  <c r="E316"/>
  <c r="F316" s="1"/>
  <c r="D316"/>
  <c r="C316"/>
  <c r="L315"/>
  <c r="E315"/>
  <c r="F315" s="1"/>
  <c r="D315"/>
  <c r="C315"/>
  <c r="L314"/>
  <c r="E314"/>
  <c r="F314" s="1"/>
  <c r="D314"/>
  <c r="C314"/>
  <c r="L313"/>
  <c r="E313"/>
  <c r="F313" s="1"/>
  <c r="D313"/>
  <c r="C313"/>
  <c r="L312"/>
  <c r="E312"/>
  <c r="F312" s="1"/>
  <c r="D312"/>
  <c r="C312"/>
  <c r="L311"/>
  <c r="E311"/>
  <c r="F311" s="1"/>
  <c r="D311"/>
  <c r="C311"/>
  <c r="L310"/>
  <c r="E310"/>
  <c r="F310" s="1"/>
  <c r="D310"/>
  <c r="C310"/>
  <c r="L309"/>
  <c r="E309"/>
  <c r="F309" s="1"/>
  <c r="D309"/>
  <c r="C309"/>
  <c r="L308"/>
  <c r="E308"/>
  <c r="F308" s="1"/>
  <c r="D308"/>
  <c r="C308"/>
  <c r="L307"/>
  <c r="E307"/>
  <c r="F307" s="1"/>
  <c r="D307"/>
  <c r="C307"/>
  <c r="L306"/>
  <c r="E306"/>
  <c r="F306" s="1"/>
  <c r="D306"/>
  <c r="C306"/>
  <c r="L305"/>
  <c r="E305"/>
  <c r="F305" s="1"/>
  <c r="D305"/>
  <c r="C305"/>
  <c r="L304"/>
  <c r="E304"/>
  <c r="F304" s="1"/>
  <c r="D304"/>
  <c r="C304"/>
  <c r="L303"/>
  <c r="E303"/>
  <c r="F303" s="1"/>
  <c r="D303"/>
  <c r="C303"/>
  <c r="L302"/>
  <c r="E302"/>
  <c r="F302" s="1"/>
  <c r="D302"/>
  <c r="C302"/>
  <c r="L301"/>
  <c r="E301"/>
  <c r="F301" s="1"/>
  <c r="D301"/>
  <c r="C301"/>
  <c r="L300"/>
  <c r="E300"/>
  <c r="F300" s="1"/>
  <c r="D300"/>
  <c r="C300"/>
  <c r="L299"/>
  <c r="D299"/>
  <c r="B299"/>
  <c r="A299"/>
  <c r="L296"/>
  <c r="E296"/>
  <c r="F296" s="1"/>
  <c r="D296"/>
  <c r="C296"/>
  <c r="L295"/>
  <c r="E295"/>
  <c r="F295" s="1"/>
  <c r="D295"/>
  <c r="C295"/>
  <c r="L294"/>
  <c r="E294"/>
  <c r="F294" s="1"/>
  <c r="D294"/>
  <c r="C294"/>
  <c r="L293"/>
  <c r="E293"/>
  <c r="F293" s="1"/>
  <c r="D293"/>
  <c r="C293"/>
  <c r="L292"/>
  <c r="E292"/>
  <c r="F292" s="1"/>
  <c r="D292"/>
  <c r="C292"/>
  <c r="L291"/>
  <c r="E291"/>
  <c r="F291" s="1"/>
  <c r="D291"/>
  <c r="C291"/>
  <c r="L290"/>
  <c r="E290"/>
  <c r="F290" s="1"/>
  <c r="D290"/>
  <c r="C290"/>
  <c r="L289"/>
  <c r="E289"/>
  <c r="F289" s="1"/>
  <c r="D289"/>
  <c r="C289"/>
  <c r="L288"/>
  <c r="E288"/>
  <c r="F288" s="1"/>
  <c r="D288"/>
  <c r="C288"/>
  <c r="L287"/>
  <c r="E287"/>
  <c r="F287" s="1"/>
  <c r="D287"/>
  <c r="C287"/>
  <c r="L286"/>
  <c r="E286"/>
  <c r="F286" s="1"/>
  <c r="D286"/>
  <c r="C286"/>
  <c r="L285"/>
  <c r="E285"/>
  <c r="F285" s="1"/>
  <c r="D285"/>
  <c r="C285"/>
  <c r="L284"/>
  <c r="E284"/>
  <c r="F284" s="1"/>
  <c r="D284"/>
  <c r="C284"/>
  <c r="L283"/>
  <c r="E283"/>
  <c r="F283" s="1"/>
  <c r="D283"/>
  <c r="C283"/>
  <c r="E282"/>
  <c r="D282"/>
  <c r="C282"/>
  <c r="L281"/>
  <c r="E281"/>
  <c r="F281" s="1"/>
  <c r="D281"/>
  <c r="C281"/>
  <c r="L280"/>
  <c r="E280"/>
  <c r="F280" s="1"/>
  <c r="D280"/>
  <c r="C280"/>
  <c r="L279"/>
  <c r="E279"/>
  <c r="F279" s="1"/>
  <c r="D279"/>
  <c r="C279"/>
  <c r="L278"/>
  <c r="E278"/>
  <c r="F278" s="1"/>
  <c r="D278"/>
  <c r="C278"/>
  <c r="L277"/>
  <c r="E277"/>
  <c r="F277" s="1"/>
  <c r="D277"/>
  <c r="C277"/>
  <c r="L276"/>
  <c r="E276"/>
  <c r="F276" s="1"/>
  <c r="D276"/>
  <c r="C276"/>
  <c r="L275"/>
  <c r="E275"/>
  <c r="F275" s="1"/>
  <c r="D275"/>
  <c r="C275"/>
  <c r="L274"/>
  <c r="E274"/>
  <c r="F274" s="1"/>
  <c r="D274"/>
  <c r="C274"/>
  <c r="L273"/>
  <c r="E273"/>
  <c r="F273" s="1"/>
  <c r="D273"/>
  <c r="C273"/>
  <c r="L272"/>
  <c r="E272"/>
  <c r="F272" s="1"/>
  <c r="D272"/>
  <c r="C272"/>
  <c r="L271"/>
  <c r="E271"/>
  <c r="F271" s="1"/>
  <c r="D271"/>
  <c r="C271"/>
  <c r="L270"/>
  <c r="E270"/>
  <c r="F270" s="1"/>
  <c r="D270"/>
  <c r="C270"/>
  <c r="L269"/>
  <c r="E269"/>
  <c r="F269" s="1"/>
  <c r="D269"/>
  <c r="C269"/>
  <c r="L268"/>
  <c r="E268"/>
  <c r="F268" s="1"/>
  <c r="D268"/>
  <c r="C268"/>
  <c r="L267"/>
  <c r="E267"/>
  <c r="F267" s="1"/>
  <c r="D267"/>
  <c r="C267"/>
  <c r="L266"/>
  <c r="E266"/>
  <c r="F266" s="1"/>
  <c r="D266"/>
  <c r="C266"/>
  <c r="L265"/>
  <c r="E265"/>
  <c r="F265" s="1"/>
  <c r="D265"/>
  <c r="C265"/>
  <c r="L264"/>
  <c r="E264"/>
  <c r="F264" s="1"/>
  <c r="D264"/>
  <c r="C264"/>
  <c r="L263"/>
  <c r="E263"/>
  <c r="F263" s="1"/>
  <c r="D263"/>
  <c r="C263"/>
  <c r="L262"/>
  <c r="E262"/>
  <c r="F262" s="1"/>
  <c r="D262"/>
  <c r="C262"/>
  <c r="L261"/>
  <c r="E261"/>
  <c r="F261" s="1"/>
  <c r="D261"/>
  <c r="C261"/>
  <c r="L260"/>
  <c r="E260"/>
  <c r="F260" s="1"/>
  <c r="D260"/>
  <c r="C260"/>
  <c r="L259"/>
  <c r="E259"/>
  <c r="F259" s="1"/>
  <c r="D259"/>
  <c r="C259"/>
  <c r="L258"/>
  <c r="E258"/>
  <c r="F258" s="1"/>
  <c r="D258"/>
  <c r="C258"/>
  <c r="L257"/>
  <c r="D257"/>
  <c r="B257"/>
  <c r="A257"/>
  <c r="D255"/>
  <c r="L254"/>
  <c r="D254"/>
  <c r="C254"/>
  <c r="L253"/>
  <c r="D253"/>
  <c r="C253"/>
  <c r="L252"/>
  <c r="D252"/>
  <c r="C252"/>
  <c r="L251"/>
  <c r="D251"/>
  <c r="C251"/>
  <c r="L250"/>
  <c r="D250"/>
  <c r="C250"/>
  <c r="L249"/>
  <c r="D249"/>
  <c r="C249"/>
  <c r="L248"/>
  <c r="D248"/>
  <c r="C248"/>
  <c r="L247"/>
  <c r="D247"/>
  <c r="C247"/>
  <c r="L246"/>
  <c r="D246"/>
  <c r="C246"/>
  <c r="L245"/>
  <c r="D245"/>
  <c r="C245"/>
  <c r="L244"/>
  <c r="D244"/>
  <c r="C244"/>
  <c r="L243"/>
  <c r="D243"/>
  <c r="C243"/>
  <c r="L242"/>
  <c r="D242"/>
  <c r="C242"/>
  <c r="L241"/>
  <c r="D241"/>
  <c r="B241"/>
  <c r="A241"/>
  <c r="C239"/>
  <c r="L238"/>
  <c r="E238"/>
  <c r="F238" s="1"/>
  <c r="D238"/>
  <c r="C238"/>
  <c r="L237"/>
  <c r="E237"/>
  <c r="F237" s="1"/>
  <c r="D237"/>
  <c r="C237"/>
  <c r="L236"/>
  <c r="E236"/>
  <c r="F236" s="1"/>
  <c r="D236"/>
  <c r="C236"/>
  <c r="L235"/>
  <c r="E235"/>
  <c r="F235" s="1"/>
  <c r="D235"/>
  <c r="C235"/>
  <c r="L234"/>
  <c r="E234"/>
  <c r="F234" s="1"/>
  <c r="D234"/>
  <c r="C234"/>
  <c r="L233"/>
  <c r="E233"/>
  <c r="F233" s="1"/>
  <c r="D233"/>
  <c r="C233"/>
  <c r="L232"/>
  <c r="E232"/>
  <c r="F232" s="1"/>
  <c r="D232"/>
  <c r="C232"/>
  <c r="L231"/>
  <c r="E231"/>
  <c r="F231" s="1"/>
  <c r="D231"/>
  <c r="C231"/>
  <c r="L230"/>
  <c r="E230"/>
  <c r="F230" s="1"/>
  <c r="D230"/>
  <c r="C230"/>
  <c r="L229"/>
  <c r="E229"/>
  <c r="F229" s="1"/>
  <c r="D229"/>
  <c r="C229"/>
  <c r="L228"/>
  <c r="E228"/>
  <c r="F228" s="1"/>
  <c r="D228"/>
  <c r="C228"/>
  <c r="L227"/>
  <c r="E227"/>
  <c r="F227" s="1"/>
  <c r="D227"/>
  <c r="C227"/>
  <c r="L226"/>
  <c r="E226"/>
  <c r="F226" s="1"/>
  <c r="D226"/>
  <c r="C226"/>
  <c r="L225"/>
  <c r="E225"/>
  <c r="F225" s="1"/>
  <c r="D225"/>
  <c r="C225"/>
  <c r="L224"/>
  <c r="E224"/>
  <c r="F224" s="1"/>
  <c r="D224"/>
  <c r="C224"/>
  <c r="L223"/>
  <c r="E223"/>
  <c r="F223" s="1"/>
  <c r="D223"/>
  <c r="C223"/>
  <c r="L222"/>
  <c r="E222"/>
  <c r="F222" s="1"/>
  <c r="D222"/>
  <c r="C222"/>
  <c r="L221"/>
  <c r="E221"/>
  <c r="F221" s="1"/>
  <c r="D221"/>
  <c r="C221"/>
  <c r="L220"/>
  <c r="E220"/>
  <c r="F220" s="1"/>
  <c r="D220"/>
  <c r="C220"/>
  <c r="L219"/>
  <c r="E219"/>
  <c r="F219" s="1"/>
  <c r="D219"/>
  <c r="C219"/>
  <c r="L218"/>
  <c r="E218"/>
  <c r="F218" s="1"/>
  <c r="D218"/>
  <c r="C218"/>
  <c r="L217"/>
  <c r="E217"/>
  <c r="F217" s="1"/>
  <c r="D217"/>
  <c r="C217"/>
  <c r="L216"/>
  <c r="E216"/>
  <c r="F216" s="1"/>
  <c r="D216"/>
  <c r="C216"/>
  <c r="L215"/>
  <c r="E215"/>
  <c r="F215" s="1"/>
  <c r="D215"/>
  <c r="C215"/>
  <c r="L214"/>
  <c r="E214"/>
  <c r="F214" s="1"/>
  <c r="D214"/>
  <c r="C214"/>
  <c r="L213"/>
  <c r="E213"/>
  <c r="F213" s="1"/>
  <c r="D213"/>
  <c r="C213"/>
  <c r="L212"/>
  <c r="E212"/>
  <c r="F212" s="1"/>
  <c r="D212"/>
  <c r="C212"/>
  <c r="L211"/>
  <c r="E211"/>
  <c r="F211" s="1"/>
  <c r="D211"/>
  <c r="C211"/>
  <c r="L210"/>
  <c r="E210"/>
  <c r="F210" s="1"/>
  <c r="D210"/>
  <c r="C210"/>
  <c r="L209"/>
  <c r="E209"/>
  <c r="F209" s="1"/>
  <c r="D209"/>
  <c r="C209"/>
  <c r="L208"/>
  <c r="E208"/>
  <c r="F208" s="1"/>
  <c r="D208"/>
  <c r="C208"/>
  <c r="L207"/>
  <c r="E207"/>
  <c r="F207" s="1"/>
  <c r="D207"/>
  <c r="C207"/>
  <c r="L206"/>
  <c r="E206"/>
  <c r="F206" s="1"/>
  <c r="D206"/>
  <c r="C206"/>
  <c r="L205"/>
  <c r="E205"/>
  <c r="F205" s="1"/>
  <c r="D205"/>
  <c r="C205"/>
  <c r="L204"/>
  <c r="E204"/>
  <c r="F204" s="1"/>
  <c r="D204"/>
  <c r="C204"/>
  <c r="L203"/>
  <c r="E203"/>
  <c r="F203" s="1"/>
  <c r="D203"/>
  <c r="C203"/>
  <c r="L202"/>
  <c r="E202"/>
  <c r="F202" s="1"/>
  <c r="D202"/>
  <c r="C202"/>
  <c r="L201"/>
  <c r="E201"/>
  <c r="F201" s="1"/>
  <c r="D201"/>
  <c r="C201"/>
  <c r="L200"/>
  <c r="E200"/>
  <c r="F200" s="1"/>
  <c r="D200"/>
  <c r="C200"/>
  <c r="L199"/>
  <c r="E199"/>
  <c r="F199" s="1"/>
  <c r="D199"/>
  <c r="C199"/>
  <c r="L198"/>
  <c r="E198"/>
  <c r="F198" s="1"/>
  <c r="D198"/>
  <c r="C198"/>
  <c r="L197"/>
  <c r="E197"/>
  <c r="F197" s="1"/>
  <c r="D197"/>
  <c r="C197"/>
  <c r="L196"/>
  <c r="E196"/>
  <c r="F196" s="1"/>
  <c r="D196"/>
  <c r="C196"/>
  <c r="L195"/>
  <c r="E195"/>
  <c r="F195" s="1"/>
  <c r="D195"/>
  <c r="C195"/>
  <c r="L194"/>
  <c r="E194"/>
  <c r="F194" s="1"/>
  <c r="D194"/>
  <c r="C194"/>
  <c r="L193"/>
  <c r="E193"/>
  <c r="F193" s="1"/>
  <c r="D193"/>
  <c r="C193"/>
  <c r="L192"/>
  <c r="E192"/>
  <c r="F192" s="1"/>
  <c r="D192"/>
  <c r="C192"/>
  <c r="L191"/>
  <c r="E191"/>
  <c r="F191" s="1"/>
  <c r="D191"/>
  <c r="C191"/>
  <c r="L190"/>
  <c r="E190"/>
  <c r="F190" s="1"/>
  <c r="D190"/>
  <c r="C190"/>
  <c r="L189"/>
  <c r="E189"/>
  <c r="F189" s="1"/>
  <c r="D189"/>
  <c r="C189"/>
  <c r="L188"/>
  <c r="E188"/>
  <c r="F188" s="1"/>
  <c r="D188"/>
  <c r="C188"/>
  <c r="L187"/>
  <c r="E187"/>
  <c r="F187" s="1"/>
  <c r="D187"/>
  <c r="C187"/>
  <c r="L186"/>
  <c r="E186"/>
  <c r="F186" s="1"/>
  <c r="D186"/>
  <c r="C186"/>
  <c r="L185"/>
  <c r="E185"/>
  <c r="F185" s="1"/>
  <c r="D185"/>
  <c r="C185"/>
  <c r="L184"/>
  <c r="E184"/>
  <c r="F184" s="1"/>
  <c r="D184"/>
  <c r="C184"/>
  <c r="L183"/>
  <c r="E183"/>
  <c r="F183" s="1"/>
  <c r="D183"/>
  <c r="C183"/>
  <c r="L182"/>
  <c r="E182"/>
  <c r="F182" s="1"/>
  <c r="D182"/>
  <c r="C182"/>
  <c r="L181"/>
  <c r="E181"/>
  <c r="F181" s="1"/>
  <c r="D181"/>
  <c r="C181"/>
  <c r="L180"/>
  <c r="E180"/>
  <c r="F180" s="1"/>
  <c r="D180"/>
  <c r="C180"/>
  <c r="L179"/>
  <c r="E179"/>
  <c r="F179" s="1"/>
  <c r="D179"/>
  <c r="C179"/>
  <c r="L178"/>
  <c r="E178"/>
  <c r="F178" s="1"/>
  <c r="D178"/>
  <c r="C178"/>
  <c r="L177"/>
  <c r="E177"/>
  <c r="F177" s="1"/>
  <c r="D177"/>
  <c r="C177"/>
  <c r="L176"/>
  <c r="E176"/>
  <c r="F176" s="1"/>
  <c r="D176"/>
  <c r="C176"/>
  <c r="L175"/>
  <c r="E175"/>
  <c r="F175" s="1"/>
  <c r="D175"/>
  <c r="C175"/>
  <c r="L174"/>
  <c r="E174"/>
  <c r="F174" s="1"/>
  <c r="D174"/>
  <c r="C174"/>
  <c r="L173"/>
  <c r="E173"/>
  <c r="F173" s="1"/>
  <c r="D173"/>
  <c r="C173"/>
  <c r="L172"/>
  <c r="E172"/>
  <c r="F172" s="1"/>
  <c r="D172"/>
  <c r="C172"/>
  <c r="L171"/>
  <c r="E171"/>
  <c r="F171" s="1"/>
  <c r="D171"/>
  <c r="C171"/>
  <c r="L170"/>
  <c r="E170"/>
  <c r="F170" s="1"/>
  <c r="D170"/>
  <c r="C170"/>
  <c r="L169"/>
  <c r="E169"/>
  <c r="F169" s="1"/>
  <c r="D169"/>
  <c r="C169"/>
  <c r="L168"/>
  <c r="E168"/>
  <c r="F168" s="1"/>
  <c r="D168"/>
  <c r="C168"/>
  <c r="L167"/>
  <c r="E167"/>
  <c r="F167" s="1"/>
  <c r="D167"/>
  <c r="C167"/>
  <c r="L166"/>
  <c r="E166"/>
  <c r="F166" s="1"/>
  <c r="D166"/>
  <c r="C166"/>
  <c r="L165"/>
  <c r="E165"/>
  <c r="F165" s="1"/>
  <c r="D165"/>
  <c r="C165"/>
  <c r="L164"/>
  <c r="E164"/>
  <c r="F164" s="1"/>
  <c r="D164"/>
  <c r="C164"/>
  <c r="L163"/>
  <c r="E163"/>
  <c r="D163"/>
  <c r="C163"/>
  <c r="L162"/>
  <c r="E162"/>
  <c r="F162" s="1"/>
  <c r="D162"/>
  <c r="C162"/>
  <c r="L161"/>
  <c r="E161"/>
  <c r="F161" s="1"/>
  <c r="D161"/>
  <c r="C161"/>
  <c r="L160"/>
  <c r="E160"/>
  <c r="F160" s="1"/>
  <c r="D160"/>
  <c r="C160"/>
  <c r="L159"/>
  <c r="E159"/>
  <c r="F159" s="1"/>
  <c r="D159"/>
  <c r="C159"/>
  <c r="L158"/>
  <c r="E158"/>
  <c r="F158" s="1"/>
  <c r="D158"/>
  <c r="C158"/>
  <c r="L157"/>
  <c r="E157"/>
  <c r="F157" s="1"/>
  <c r="D157"/>
  <c r="C157"/>
  <c r="L156"/>
  <c r="E156"/>
  <c r="F156" s="1"/>
  <c r="D156"/>
  <c r="C156"/>
  <c r="L155"/>
  <c r="E155"/>
  <c r="F155" s="1"/>
  <c r="D155"/>
  <c r="C155"/>
  <c r="L154"/>
  <c r="E154"/>
  <c r="F154" s="1"/>
  <c r="D154"/>
  <c r="C154"/>
  <c r="L153"/>
  <c r="E153"/>
  <c r="F153" s="1"/>
  <c r="D153"/>
  <c r="C153"/>
  <c r="L152"/>
  <c r="E152"/>
  <c r="F152" s="1"/>
  <c r="D152"/>
  <c r="C152"/>
  <c r="L151"/>
  <c r="E151"/>
  <c r="F151" s="1"/>
  <c r="D151"/>
  <c r="C151"/>
  <c r="L150"/>
  <c r="E150"/>
  <c r="F150" s="1"/>
  <c r="D150"/>
  <c r="C150"/>
  <c r="L149"/>
  <c r="E149"/>
  <c r="F149" s="1"/>
  <c r="D149"/>
  <c r="C149"/>
  <c r="L148"/>
  <c r="D148"/>
  <c r="B148"/>
  <c r="A148"/>
  <c r="D146"/>
  <c r="L145"/>
  <c r="E145"/>
  <c r="F145" s="1"/>
  <c r="D145"/>
  <c r="C145"/>
  <c r="L144"/>
  <c r="E144"/>
  <c r="F144" s="1"/>
  <c r="D144"/>
  <c r="C144"/>
  <c r="L143"/>
  <c r="E143"/>
  <c r="F143" s="1"/>
  <c r="D143"/>
  <c r="C143"/>
  <c r="L142"/>
  <c r="E142"/>
  <c r="F142" s="1"/>
  <c r="D142"/>
  <c r="C142"/>
  <c r="L141"/>
  <c r="E141"/>
  <c r="F141" s="1"/>
  <c r="D141"/>
  <c r="C141"/>
  <c r="L140"/>
  <c r="E140"/>
  <c r="F140" s="1"/>
  <c r="D140"/>
  <c r="C140"/>
  <c r="L139"/>
  <c r="E139"/>
  <c r="F139" s="1"/>
  <c r="D139"/>
  <c r="C139"/>
  <c r="L138"/>
  <c r="E138"/>
  <c r="F138" s="1"/>
  <c r="D138"/>
  <c r="C138"/>
  <c r="L137"/>
  <c r="D137"/>
  <c r="C137"/>
  <c r="L136"/>
  <c r="D136"/>
  <c r="C136"/>
  <c r="L135"/>
  <c r="D135"/>
  <c r="C135"/>
  <c r="L134"/>
  <c r="D134"/>
  <c r="C134"/>
  <c r="L133"/>
  <c r="D133"/>
  <c r="C133"/>
  <c r="L132"/>
  <c r="D132"/>
  <c r="C132"/>
  <c r="L131"/>
  <c r="D131"/>
  <c r="C131"/>
  <c r="L130"/>
  <c r="D130"/>
  <c r="C130"/>
  <c r="L129"/>
  <c r="D129"/>
  <c r="C129"/>
  <c r="L128"/>
  <c r="D128"/>
  <c r="C128"/>
  <c r="L127"/>
  <c r="D127"/>
  <c r="C127"/>
  <c r="L126"/>
  <c r="D126"/>
  <c r="C126"/>
  <c r="E125"/>
  <c r="D125"/>
  <c r="C125"/>
  <c r="L124"/>
  <c r="D124"/>
  <c r="C124"/>
  <c r="L123"/>
  <c r="D123"/>
  <c r="C123"/>
  <c r="L122"/>
  <c r="D122"/>
  <c r="C122"/>
  <c r="L121"/>
  <c r="D121"/>
  <c r="C121"/>
  <c r="L120"/>
  <c r="D120"/>
  <c r="C120"/>
  <c r="L119"/>
  <c r="D119"/>
  <c r="C119"/>
  <c r="L118"/>
  <c r="D118"/>
  <c r="C118"/>
  <c r="L117"/>
  <c r="D117"/>
  <c r="C117"/>
  <c r="L116"/>
  <c r="D116"/>
  <c r="C116"/>
  <c r="L115"/>
  <c r="D115"/>
  <c r="C115"/>
  <c r="L114"/>
  <c r="D114"/>
  <c r="C114"/>
  <c r="L113"/>
  <c r="D113"/>
  <c r="C113"/>
  <c r="L112"/>
  <c r="D112"/>
  <c r="C112"/>
  <c r="L111"/>
  <c r="D111"/>
  <c r="C111"/>
  <c r="L110"/>
  <c r="D110"/>
  <c r="C110"/>
  <c r="L109"/>
  <c r="D109"/>
  <c r="C109"/>
  <c r="B109"/>
  <c r="A109"/>
  <c r="D107"/>
  <c r="L106"/>
  <c r="E106"/>
  <c r="F106" s="1"/>
  <c r="D106"/>
  <c r="C106"/>
  <c r="L105"/>
  <c r="E105"/>
  <c r="F105" s="1"/>
  <c r="D105"/>
  <c r="C105"/>
  <c r="L104"/>
  <c r="E104"/>
  <c r="F104" s="1"/>
  <c r="D104"/>
  <c r="C104"/>
  <c r="L103"/>
  <c r="E103"/>
  <c r="F103" s="1"/>
  <c r="D103"/>
  <c r="C103"/>
  <c r="L102"/>
  <c r="E102"/>
  <c r="F102" s="1"/>
  <c r="D102"/>
  <c r="C102"/>
  <c r="L101"/>
  <c r="E101"/>
  <c r="F101" s="1"/>
  <c r="D101"/>
  <c r="C101"/>
  <c r="L100"/>
  <c r="E100"/>
  <c r="F100" s="1"/>
  <c r="D100"/>
  <c r="C100"/>
  <c r="L99"/>
  <c r="E99"/>
  <c r="F99" s="1"/>
  <c r="D99"/>
  <c r="C99"/>
  <c r="L98"/>
  <c r="E98"/>
  <c r="F98" s="1"/>
  <c r="D98"/>
  <c r="C98"/>
  <c r="L97"/>
  <c r="E97"/>
  <c r="F97" s="1"/>
  <c r="D97"/>
  <c r="C97"/>
  <c r="L96"/>
  <c r="E96"/>
  <c r="F96" s="1"/>
  <c r="D96"/>
  <c r="C96"/>
  <c r="L95"/>
  <c r="E95"/>
  <c r="F95" s="1"/>
  <c r="D95"/>
  <c r="C95"/>
  <c r="L94"/>
  <c r="E94"/>
  <c r="F94" s="1"/>
  <c r="D94"/>
  <c r="C94"/>
  <c r="L93"/>
  <c r="D93"/>
  <c r="C93"/>
  <c r="B93"/>
  <c r="A93"/>
  <c r="L91"/>
  <c r="D91"/>
  <c r="L90"/>
  <c r="E90"/>
  <c r="F90" s="1"/>
  <c r="D90"/>
  <c r="C90"/>
  <c r="C91" s="1"/>
  <c r="L89"/>
  <c r="E89"/>
  <c r="F89" s="1"/>
  <c r="D89"/>
  <c r="C89"/>
  <c r="L88"/>
  <c r="E88"/>
  <c r="F88" s="1"/>
  <c r="D88"/>
  <c r="C88"/>
  <c r="L87"/>
  <c r="E87"/>
  <c r="F87" s="1"/>
  <c r="D87"/>
  <c r="C87"/>
  <c r="L86"/>
  <c r="E86"/>
  <c r="F86" s="1"/>
  <c r="D86"/>
  <c r="C86"/>
  <c r="L85"/>
  <c r="E85"/>
  <c r="F85" s="1"/>
  <c r="D85"/>
  <c r="C85"/>
  <c r="L84"/>
  <c r="E84"/>
  <c r="F84" s="1"/>
  <c r="D84"/>
  <c r="C84"/>
  <c r="L83"/>
  <c r="E83"/>
  <c r="F83" s="1"/>
  <c r="D83"/>
  <c r="C83"/>
  <c r="L82"/>
  <c r="E82"/>
  <c r="F82" s="1"/>
  <c r="D82"/>
  <c r="C82"/>
  <c r="L81"/>
  <c r="E81"/>
  <c r="F81" s="1"/>
  <c r="D81"/>
  <c r="C81"/>
  <c r="L80"/>
  <c r="E80"/>
  <c r="F80" s="1"/>
  <c r="D80"/>
  <c r="C80"/>
  <c r="L79"/>
  <c r="E79"/>
  <c r="F79" s="1"/>
  <c r="D79"/>
  <c r="C79"/>
  <c r="L78"/>
  <c r="E78"/>
  <c r="F78" s="1"/>
  <c r="D78"/>
  <c r="C78"/>
  <c r="L77"/>
  <c r="E77"/>
  <c r="F77" s="1"/>
  <c r="D77"/>
  <c r="C77"/>
  <c r="L76"/>
  <c r="E76"/>
  <c r="F76" s="1"/>
  <c r="D76"/>
  <c r="C76"/>
  <c r="L75"/>
  <c r="E75"/>
  <c r="F75" s="1"/>
  <c r="D75"/>
  <c r="C75"/>
  <c r="L74"/>
  <c r="E74"/>
  <c r="F74" s="1"/>
  <c r="D74"/>
  <c r="C74"/>
  <c r="L73"/>
  <c r="E73"/>
  <c r="F73" s="1"/>
  <c r="D73"/>
  <c r="C73"/>
  <c r="L72"/>
  <c r="E72"/>
  <c r="F72" s="1"/>
  <c r="D72"/>
  <c r="C72"/>
  <c r="L71"/>
  <c r="E71"/>
  <c r="F71" s="1"/>
  <c r="D71"/>
  <c r="C71"/>
  <c r="L70"/>
  <c r="E70"/>
  <c r="F70" s="1"/>
  <c r="D70"/>
  <c r="C70"/>
  <c r="L69"/>
  <c r="E69"/>
  <c r="F69" s="1"/>
  <c r="D69"/>
  <c r="C69"/>
  <c r="L68"/>
  <c r="E68"/>
  <c r="F68" s="1"/>
  <c r="D68"/>
  <c r="C68"/>
  <c r="L67"/>
  <c r="E67"/>
  <c r="F67" s="1"/>
  <c r="D67"/>
  <c r="C67"/>
  <c r="L66"/>
  <c r="E66"/>
  <c r="F66" s="1"/>
  <c r="D66"/>
  <c r="C66"/>
  <c r="L65"/>
  <c r="E65"/>
  <c r="F65" s="1"/>
  <c r="D65"/>
  <c r="C65"/>
  <c r="L64"/>
  <c r="E64"/>
  <c r="F64" s="1"/>
  <c r="D64"/>
  <c r="C64"/>
  <c r="L63"/>
  <c r="E63"/>
  <c r="F63" s="1"/>
  <c r="D63"/>
  <c r="C63"/>
  <c r="L62"/>
  <c r="E62"/>
  <c r="F62" s="1"/>
  <c r="D62"/>
  <c r="C62"/>
  <c r="L61"/>
  <c r="E61"/>
  <c r="F61" s="1"/>
  <c r="D61"/>
  <c r="C61"/>
  <c r="L60"/>
  <c r="E60"/>
  <c r="F60" s="1"/>
  <c r="D60"/>
  <c r="C60"/>
  <c r="L59"/>
  <c r="E59"/>
  <c r="F59" s="1"/>
  <c r="D59"/>
  <c r="C59"/>
  <c r="L58"/>
  <c r="E58"/>
  <c r="F58" s="1"/>
  <c r="D58"/>
  <c r="C58"/>
  <c r="L57"/>
  <c r="E57"/>
  <c r="F57" s="1"/>
  <c r="D57"/>
  <c r="C57"/>
  <c r="L56"/>
  <c r="E56"/>
  <c r="F56" s="1"/>
  <c r="D56"/>
  <c r="C56"/>
  <c r="L55"/>
  <c r="E55"/>
  <c r="F55" s="1"/>
  <c r="D55"/>
  <c r="C55"/>
  <c r="L54"/>
  <c r="E54"/>
  <c r="F54" s="1"/>
  <c r="D54"/>
  <c r="C54"/>
  <c r="L53"/>
  <c r="E53"/>
  <c r="F53" s="1"/>
  <c r="D53"/>
  <c r="C53"/>
  <c r="L52"/>
  <c r="E52"/>
  <c r="F52" s="1"/>
  <c r="D52"/>
  <c r="C52"/>
  <c r="L51"/>
  <c r="E51"/>
  <c r="F51" s="1"/>
  <c r="D51"/>
  <c r="C51"/>
  <c r="L50"/>
  <c r="E50"/>
  <c r="F50" s="1"/>
  <c r="D50"/>
  <c r="C50"/>
  <c r="L49"/>
  <c r="E49"/>
  <c r="F49" s="1"/>
  <c r="D49"/>
  <c r="C49"/>
  <c r="L48"/>
  <c r="E48"/>
  <c r="F48" s="1"/>
  <c r="D48"/>
  <c r="C48"/>
  <c r="L47"/>
  <c r="E47"/>
  <c r="F47" s="1"/>
  <c r="D47"/>
  <c r="C47"/>
  <c r="L46"/>
  <c r="E46"/>
  <c r="F46" s="1"/>
  <c r="D46"/>
  <c r="C46"/>
  <c r="L45"/>
  <c r="E45"/>
  <c r="F45" s="1"/>
  <c r="D45"/>
  <c r="C45"/>
  <c r="L44"/>
  <c r="E44"/>
  <c r="F44" s="1"/>
  <c r="D44"/>
  <c r="C44"/>
  <c r="L43"/>
  <c r="E43"/>
  <c r="F43" s="1"/>
  <c r="D43"/>
  <c r="C43"/>
  <c r="L42"/>
  <c r="E42"/>
  <c r="F42" s="1"/>
  <c r="D42"/>
  <c r="C42"/>
  <c r="L41"/>
  <c r="E41"/>
  <c r="F41" s="1"/>
  <c r="D41"/>
  <c r="C41"/>
  <c r="L40"/>
  <c r="E40"/>
  <c r="F40" s="1"/>
  <c r="D40"/>
  <c r="C40"/>
  <c r="L39"/>
  <c r="E39"/>
  <c r="F39" s="1"/>
  <c r="D39"/>
  <c r="C39"/>
  <c r="L38"/>
  <c r="E38"/>
  <c r="F38" s="1"/>
  <c r="D38"/>
  <c r="C38"/>
  <c r="L37"/>
  <c r="E37"/>
  <c r="F37" s="1"/>
  <c r="D37"/>
  <c r="C37"/>
  <c r="L36"/>
  <c r="E36"/>
  <c r="F36" s="1"/>
  <c r="D36"/>
  <c r="C36"/>
  <c r="L35"/>
  <c r="E35"/>
  <c r="F35" s="1"/>
  <c r="D35"/>
  <c r="C35"/>
  <c r="L34"/>
  <c r="E34"/>
  <c r="F34" s="1"/>
  <c r="D34"/>
  <c r="C34"/>
  <c r="L33"/>
  <c r="E33"/>
  <c r="F33" s="1"/>
  <c r="D33"/>
  <c r="C33"/>
  <c r="L32"/>
  <c r="E32"/>
  <c r="F32" s="1"/>
  <c r="D32"/>
  <c r="C32"/>
  <c r="L31"/>
  <c r="E31"/>
  <c r="F31" s="1"/>
  <c r="D31"/>
  <c r="C31"/>
  <c r="L30"/>
  <c r="E30"/>
  <c r="F30" s="1"/>
  <c r="D30"/>
  <c r="C30"/>
  <c r="L29"/>
  <c r="E29"/>
  <c r="F29" s="1"/>
  <c r="D29"/>
  <c r="C29"/>
  <c r="L28"/>
  <c r="E28"/>
  <c r="F28" s="1"/>
  <c r="D28"/>
  <c r="C28"/>
  <c r="L27"/>
  <c r="E27"/>
  <c r="F27" s="1"/>
  <c r="D27"/>
  <c r="C27"/>
  <c r="L26"/>
  <c r="E26"/>
  <c r="F26" s="1"/>
  <c r="D26"/>
  <c r="C26"/>
  <c r="L25"/>
  <c r="E25"/>
  <c r="F25" s="1"/>
  <c r="D25"/>
  <c r="C25"/>
  <c r="L24"/>
  <c r="E24"/>
  <c r="F24" s="1"/>
  <c r="D24"/>
  <c r="C24"/>
  <c r="L23"/>
  <c r="E23"/>
  <c r="F23" s="1"/>
  <c r="D23"/>
  <c r="C23"/>
  <c r="L22"/>
  <c r="E22"/>
  <c r="F22" s="1"/>
  <c r="D22"/>
  <c r="C22"/>
  <c r="L21"/>
  <c r="E21"/>
  <c r="F21" s="1"/>
  <c r="D21"/>
  <c r="C21"/>
  <c r="L20"/>
  <c r="E20"/>
  <c r="F20" s="1"/>
  <c r="D20"/>
  <c r="C20"/>
  <c r="L19"/>
  <c r="E19"/>
  <c r="F19" s="1"/>
  <c r="D19"/>
  <c r="C19"/>
  <c r="L18"/>
  <c r="E18"/>
  <c r="F18" s="1"/>
  <c r="D18"/>
  <c r="C18"/>
  <c r="L17"/>
  <c r="E17"/>
  <c r="F17" s="1"/>
  <c r="D17"/>
  <c r="C17"/>
  <c r="L16"/>
  <c r="E16"/>
  <c r="F16" s="1"/>
  <c r="D16"/>
  <c r="C16"/>
  <c r="L15"/>
  <c r="E15"/>
  <c r="F15" s="1"/>
  <c r="D15"/>
  <c r="C15"/>
  <c r="L14"/>
  <c r="E14"/>
  <c r="F14" s="1"/>
  <c r="D14"/>
  <c r="C14"/>
  <c r="L13"/>
  <c r="E13"/>
  <c r="F13" s="1"/>
  <c r="D13"/>
  <c r="C13"/>
  <c r="L12"/>
  <c r="E12"/>
  <c r="F12" s="1"/>
  <c r="D12"/>
  <c r="C12"/>
  <c r="L11"/>
  <c r="E11"/>
  <c r="F11" s="1"/>
  <c r="D11"/>
  <c r="C11"/>
  <c r="L10"/>
  <c r="E10"/>
  <c r="F10" s="1"/>
  <c r="D10"/>
  <c r="C10"/>
  <c r="L9"/>
  <c r="E9"/>
  <c r="F9" s="1"/>
  <c r="D9"/>
  <c r="C9"/>
  <c r="L8"/>
  <c r="D8"/>
  <c r="C8"/>
  <c r="B8"/>
  <c r="A8"/>
  <c r="A7"/>
  <c r="A967" s="1"/>
  <c r="J911" i="59"/>
  <c r="D911"/>
  <c r="D862" i="132" s="1"/>
  <c r="B911" i="59"/>
  <c r="B862" i="131" s="1"/>
  <c r="A911" i="59"/>
  <c r="A862" i="131" s="1"/>
  <c r="D910" i="59"/>
  <c r="B910"/>
  <c r="B861" i="132" s="1"/>
  <c r="A910" i="59"/>
  <c r="A861" i="131" s="1"/>
  <c r="Q909" i="59"/>
  <c r="N960" i="105" s="1"/>
  <c r="D906" i="59"/>
  <c r="D857" i="131" s="1"/>
  <c r="B906" i="59"/>
  <c r="B857" i="132" s="1"/>
  <c r="A906" i="59"/>
  <c r="A857" i="132" s="1"/>
  <c r="D905" i="59"/>
  <c r="D856" i="132" s="1"/>
  <c r="B905" i="59"/>
  <c r="B856" i="131" s="1"/>
  <c r="A905" i="59"/>
  <c r="A856" i="131" s="1"/>
  <c r="D904" i="59"/>
  <c r="D855" i="132" s="1"/>
  <c r="B904" i="59"/>
  <c r="B855" i="131" s="1"/>
  <c r="A904" i="59"/>
  <c r="A855" i="132" s="1"/>
  <c r="D903" i="59"/>
  <c r="D854" i="131" s="1"/>
  <c r="B903" i="59"/>
  <c r="B854" i="131" s="1"/>
  <c r="A903" i="59"/>
  <c r="A854" i="132" s="1"/>
  <c r="Q902" i="59"/>
  <c r="N950" i="105" s="1"/>
  <c r="D900" i="59"/>
  <c r="D850" i="131" s="1"/>
  <c r="C900" i="59"/>
  <c r="B900"/>
  <c r="B850" i="131" s="1"/>
  <c r="D899" i="59"/>
  <c r="D849" i="131" s="1"/>
  <c r="B899" i="59"/>
  <c r="B849" i="132" s="1"/>
  <c r="D898" i="59"/>
  <c r="D848" i="132" s="1"/>
  <c r="B898" i="59"/>
  <c r="B848" i="132" s="1"/>
  <c r="D897" i="59"/>
  <c r="D949" i="105" s="1"/>
  <c r="C897" i="59"/>
  <c r="C847" i="132" s="1"/>
  <c r="B897" i="59"/>
  <c r="B847" i="131" s="1"/>
  <c r="D896" i="59"/>
  <c r="B896"/>
  <c r="B846" i="131" s="1"/>
  <c r="M895" i="59"/>
  <c r="K895"/>
  <c r="D895"/>
  <c r="D845" i="131" s="1"/>
  <c r="B895" i="59"/>
  <c r="B845" i="131" s="1"/>
  <c r="D894" i="59"/>
  <c r="D844" i="131" s="1"/>
  <c r="B894" i="59"/>
  <c r="B844" i="131" s="1"/>
  <c r="Q893" i="59"/>
  <c r="D893"/>
  <c r="C18" i="123" s="1"/>
  <c r="B893" i="59"/>
  <c r="B18" i="123" s="1"/>
  <c r="D892" i="59"/>
  <c r="D843" i="131" s="1"/>
  <c r="B892" i="59"/>
  <c r="D891"/>
  <c r="D842" i="132" s="1"/>
  <c r="B891" i="59"/>
  <c r="B842" i="131" s="1"/>
  <c r="D890" i="59"/>
  <c r="D841" i="132" s="1"/>
  <c r="B890" i="59"/>
  <c r="B841" i="132" s="1"/>
  <c r="D889" i="59"/>
  <c r="D840" i="131" s="1"/>
  <c r="B889" i="59"/>
  <c r="B840" i="132" s="1"/>
  <c r="D888" i="59"/>
  <c r="D839" i="131" s="1"/>
  <c r="C888" i="59"/>
  <c r="C839" i="131" s="1"/>
  <c r="B888" i="59"/>
  <c r="B839" i="131" s="1"/>
  <c r="D887" i="59"/>
  <c r="D838" i="131" s="1"/>
  <c r="B887" i="59"/>
  <c r="B838" i="132" s="1"/>
  <c r="D886" i="59"/>
  <c r="D837" i="131" s="1"/>
  <c r="B886" i="59"/>
  <c r="B837" i="131" s="1"/>
  <c r="D885" i="59"/>
  <c r="D836" i="131" s="1"/>
  <c r="C885" i="59"/>
  <c r="C836" i="132" s="1"/>
  <c r="B885" i="59"/>
  <c r="B836" i="131" s="1"/>
  <c r="A885" i="59"/>
  <c r="A836" i="132" s="1"/>
  <c r="D884" i="59"/>
  <c r="D835" i="131" s="1"/>
  <c r="C884" i="59"/>
  <c r="C835" i="131" s="1"/>
  <c r="B884" i="59"/>
  <c r="B835" i="132" s="1"/>
  <c r="D883" i="59"/>
  <c r="D834" i="131" s="1"/>
  <c r="B883" i="59"/>
  <c r="B834" i="132" s="1"/>
  <c r="D882" i="59"/>
  <c r="D833" i="132" s="1"/>
  <c r="B882" i="59"/>
  <c r="B833" i="131" s="1"/>
  <c r="P881" i="59"/>
  <c r="O881"/>
  <c r="N881"/>
  <c r="M881"/>
  <c r="L881"/>
  <c r="K881"/>
  <c r="J881"/>
  <c r="I881"/>
  <c r="H881"/>
  <c r="G881"/>
  <c r="F881"/>
  <c r="E881"/>
  <c r="D881"/>
  <c r="C881"/>
  <c r="B881"/>
  <c r="A881"/>
  <c r="Q873"/>
  <c r="N923" i="105" s="1"/>
  <c r="M873" i="59"/>
  <c r="M911" s="1"/>
  <c r="L873"/>
  <c r="L911" s="1"/>
  <c r="I873"/>
  <c r="I911" s="1"/>
  <c r="F873"/>
  <c r="F911" s="1"/>
  <c r="C873"/>
  <c r="C911" s="1"/>
  <c r="C862" i="131" s="1"/>
  <c r="P872" i="59"/>
  <c r="O872"/>
  <c r="K872"/>
  <c r="E816" i="131" s="1"/>
  <c r="F816" s="1"/>
  <c r="H872" i="59"/>
  <c r="P871"/>
  <c r="O871"/>
  <c r="K871"/>
  <c r="E815" i="131" s="1"/>
  <c r="F815" s="1"/>
  <c r="H871" i="59"/>
  <c r="P870"/>
  <c r="O870"/>
  <c r="K870"/>
  <c r="E814" i="131" s="1"/>
  <c r="F814" s="1"/>
  <c r="H870" i="59"/>
  <c r="O869"/>
  <c r="K869"/>
  <c r="E813" i="131" s="1"/>
  <c r="F813" s="1"/>
  <c r="H869" i="59"/>
  <c r="G869"/>
  <c r="G919" i="105" s="1"/>
  <c r="O868" i="59"/>
  <c r="K868"/>
  <c r="E812" i="131" s="1"/>
  <c r="F812" s="1"/>
  <c r="H868" i="59"/>
  <c r="G868"/>
  <c r="P867"/>
  <c r="O867"/>
  <c r="K867"/>
  <c r="E811" i="131" s="1"/>
  <c r="F811" s="1"/>
  <c r="H867" i="59"/>
  <c r="P866"/>
  <c r="O866"/>
  <c r="K866"/>
  <c r="E810" i="131" s="1"/>
  <c r="F810" s="1"/>
  <c r="H866" i="59"/>
  <c r="P865"/>
  <c r="O865"/>
  <c r="K865"/>
  <c r="E809" i="131" s="1"/>
  <c r="F809" s="1"/>
  <c r="H865" i="59"/>
  <c r="P864"/>
  <c r="O864"/>
  <c r="K864"/>
  <c r="E808" i="131" s="1"/>
  <c r="F808" s="1"/>
  <c r="H864" i="59"/>
  <c r="P863"/>
  <c r="O863"/>
  <c r="K863"/>
  <c r="E807" i="131" s="1"/>
  <c r="F807" s="1"/>
  <c r="H863" i="59"/>
  <c r="P862"/>
  <c r="O862"/>
  <c r="K862"/>
  <c r="H862"/>
  <c r="P861"/>
  <c r="O861"/>
  <c r="K861"/>
  <c r="N861" s="1"/>
  <c r="P860"/>
  <c r="O860"/>
  <c r="K860"/>
  <c r="E804" i="131" s="1"/>
  <c r="F804" s="1"/>
  <c r="H860" i="59"/>
  <c r="P859"/>
  <c r="O859"/>
  <c r="K859"/>
  <c r="E803" i="131" s="1"/>
  <c r="F803" s="1"/>
  <c r="H859" i="59"/>
  <c r="P858"/>
  <c r="O858"/>
  <c r="K858"/>
  <c r="E802" i="131" s="1"/>
  <c r="F802" s="1"/>
  <c r="H858" i="59"/>
  <c r="P857"/>
  <c r="O857"/>
  <c r="K857"/>
  <c r="E801" i="131" s="1"/>
  <c r="F801" s="1"/>
  <c r="H857" i="59"/>
  <c r="P856"/>
  <c r="O856"/>
  <c r="K856"/>
  <c r="N856" s="1"/>
  <c r="P855"/>
  <c r="O855"/>
  <c r="K855"/>
  <c r="E799" i="131" s="1"/>
  <c r="F799" s="1"/>
  <c r="H855" i="59"/>
  <c r="P854"/>
  <c r="O854"/>
  <c r="K854"/>
  <c r="E798" i="131" s="1"/>
  <c r="F798" s="1"/>
  <c r="H854" i="59"/>
  <c r="P853"/>
  <c r="O853"/>
  <c r="K853"/>
  <c r="P852"/>
  <c r="O852"/>
  <c r="K852"/>
  <c r="E796" i="131" s="1"/>
  <c r="F796" s="1"/>
  <c r="H852" i="59"/>
  <c r="P851"/>
  <c r="O851"/>
  <c r="K851"/>
  <c r="P850"/>
  <c r="O850"/>
  <c r="K850"/>
  <c r="H850"/>
  <c r="P849"/>
  <c r="O849"/>
  <c r="K849"/>
  <c r="E793" i="131" s="1"/>
  <c r="F793" s="1"/>
  <c r="H849" i="59"/>
  <c r="P848"/>
  <c r="O848"/>
  <c r="K848"/>
  <c r="E792" i="131" s="1"/>
  <c r="F792" s="1"/>
  <c r="H848" i="59"/>
  <c r="E848"/>
  <c r="P847"/>
  <c r="O847"/>
  <c r="K847"/>
  <c r="E791" i="131" s="1"/>
  <c r="F791" s="1"/>
  <c r="H847" i="59"/>
  <c r="E847"/>
  <c r="P846"/>
  <c r="O846"/>
  <c r="K846"/>
  <c r="E790" i="131" s="1"/>
  <c r="F790" s="1"/>
  <c r="H846" i="59"/>
  <c r="E846"/>
  <c r="P845"/>
  <c r="O845"/>
  <c r="K845"/>
  <c r="E789" i="131" s="1"/>
  <c r="F789" s="1"/>
  <c r="H845" i="59"/>
  <c r="E845"/>
  <c r="P844"/>
  <c r="O844"/>
  <c r="K844"/>
  <c r="E788" i="131" s="1"/>
  <c r="F788" s="1"/>
  <c r="H844" i="59"/>
  <c r="E844"/>
  <c r="P843"/>
  <c r="O843"/>
  <c r="K843"/>
  <c r="E787" i="131" s="1"/>
  <c r="F787" s="1"/>
  <c r="H843" i="59"/>
  <c r="E843"/>
  <c r="P842"/>
  <c r="O842"/>
  <c r="K842"/>
  <c r="E786" i="131" s="1"/>
  <c r="F786" s="1"/>
  <c r="H842" i="59"/>
  <c r="E842"/>
  <c r="P841"/>
  <c r="O841"/>
  <c r="K841"/>
  <c r="H841"/>
  <c r="E841"/>
  <c r="P840"/>
  <c r="O840"/>
  <c r="K840"/>
  <c r="E784" i="131" s="1"/>
  <c r="F784" s="1"/>
  <c r="H840" i="59"/>
  <c r="E840"/>
  <c r="P839"/>
  <c r="O839"/>
  <c r="K839"/>
  <c r="E783" i="131" s="1"/>
  <c r="F783" s="1"/>
  <c r="H839" i="59"/>
  <c r="E839"/>
  <c r="P838"/>
  <c r="O838"/>
  <c r="K838"/>
  <c r="E782" i="131" s="1"/>
  <c r="F782" s="1"/>
  <c r="H838" i="59"/>
  <c r="E838"/>
  <c r="P837"/>
  <c r="O837"/>
  <c r="K837"/>
  <c r="E781" i="131" s="1"/>
  <c r="F781" s="1"/>
  <c r="H837" i="59"/>
  <c r="E837"/>
  <c r="P836"/>
  <c r="O836"/>
  <c r="K836"/>
  <c r="E780" i="131" s="1"/>
  <c r="F780" s="1"/>
  <c r="H836" i="59"/>
  <c r="E836"/>
  <c r="P835"/>
  <c r="O835"/>
  <c r="K835"/>
  <c r="E779" i="131" s="1"/>
  <c r="F779" s="1"/>
  <c r="H835" i="59"/>
  <c r="E835"/>
  <c r="P834"/>
  <c r="O834"/>
  <c r="K834"/>
  <c r="E778" i="131" s="1"/>
  <c r="F778" s="1"/>
  <c r="H834" i="59"/>
  <c r="E834"/>
  <c r="P833"/>
  <c r="O833"/>
  <c r="K833"/>
  <c r="E777" i="131" s="1"/>
  <c r="F777" s="1"/>
  <c r="H833" i="59"/>
  <c r="E833"/>
  <c r="O832"/>
  <c r="K832"/>
  <c r="E776" i="131" s="1"/>
  <c r="F776" s="1"/>
  <c r="H832" i="59"/>
  <c r="G832"/>
  <c r="G882" i="105" s="1"/>
  <c r="O831" i="59"/>
  <c r="K831"/>
  <c r="E775" i="131" s="1"/>
  <c r="F775" s="1"/>
  <c r="H831" i="59"/>
  <c r="G831"/>
  <c r="G881" i="105" s="1"/>
  <c r="O830" i="59"/>
  <c r="K830"/>
  <c r="E774" i="131" s="1"/>
  <c r="F774" s="1"/>
  <c r="H830" i="59"/>
  <c r="G830"/>
  <c r="G880" i="105" s="1"/>
  <c r="O829" i="59"/>
  <c r="K829"/>
  <c r="E773" i="131" s="1"/>
  <c r="F773" s="1"/>
  <c r="H829" i="59"/>
  <c r="G829"/>
  <c r="G879" i="105" s="1"/>
  <c r="O828" i="59"/>
  <c r="K828"/>
  <c r="E772" i="131" s="1"/>
  <c r="F772" s="1"/>
  <c r="H828" i="59"/>
  <c r="G828"/>
  <c r="G878" i="105" s="1"/>
  <c r="O827" i="59"/>
  <c r="K827"/>
  <c r="E771" i="131" s="1"/>
  <c r="F771" s="1"/>
  <c r="H827" i="59"/>
  <c r="G827"/>
  <c r="G877" i="105" s="1"/>
  <c r="O826" i="59"/>
  <c r="K826"/>
  <c r="E770" i="131" s="1"/>
  <c r="F770" s="1"/>
  <c r="H826" i="59"/>
  <c r="G826"/>
  <c r="G876" i="105" s="1"/>
  <c r="O825" i="59"/>
  <c r="K825"/>
  <c r="E769" i="131" s="1"/>
  <c r="F769" s="1"/>
  <c r="H825" i="59"/>
  <c r="G825"/>
  <c r="G875" i="105" s="1"/>
  <c r="O824" i="59"/>
  <c r="K824"/>
  <c r="E768" i="131" s="1"/>
  <c r="F768" s="1"/>
  <c r="H824" i="59"/>
  <c r="G824"/>
  <c r="G874" i="105" s="1"/>
  <c r="O823" i="59"/>
  <c r="K823"/>
  <c r="E767" i="131" s="1"/>
  <c r="F767" s="1"/>
  <c r="H823" i="59"/>
  <c r="G823"/>
  <c r="G873" i="105" s="1"/>
  <c r="O822" i="59"/>
  <c r="K822"/>
  <c r="E766" i="131" s="1"/>
  <c r="F766" s="1"/>
  <c r="H822" i="59"/>
  <c r="G822"/>
  <c r="G872" i="105" s="1"/>
  <c r="O821" i="59"/>
  <c r="K821"/>
  <c r="E765" i="131" s="1"/>
  <c r="F765" s="1"/>
  <c r="H821" i="59"/>
  <c r="G821"/>
  <c r="G871" i="105" s="1"/>
  <c r="O820" i="59"/>
  <c r="K820"/>
  <c r="E764" i="131" s="1"/>
  <c r="F764" s="1"/>
  <c r="H820" i="59"/>
  <c r="G820"/>
  <c r="G870" i="105" s="1"/>
  <c r="O819" i="59"/>
  <c r="K819"/>
  <c r="E763" i="131" s="1"/>
  <c r="F763" s="1"/>
  <c r="H819" i="59"/>
  <c r="G819"/>
  <c r="G869" i="105" s="1"/>
  <c r="O818" i="59"/>
  <c r="K818"/>
  <c r="E762" i="131" s="1"/>
  <c r="F762" s="1"/>
  <c r="H818" i="59"/>
  <c r="G818"/>
  <c r="G868" i="105" s="1"/>
  <c r="O817" i="59"/>
  <c r="K817"/>
  <c r="E761" i="131" s="1"/>
  <c r="F761" s="1"/>
  <c r="H817" i="59"/>
  <c r="G817"/>
  <c r="G867" i="105" s="1"/>
  <c r="O816" i="59"/>
  <c r="K816"/>
  <c r="E760" i="131" s="1"/>
  <c r="F760" s="1"/>
  <c r="H816" i="59"/>
  <c r="G816"/>
  <c r="G866" i="105" s="1"/>
  <c r="O815" i="59"/>
  <c r="K815"/>
  <c r="E759" i="131" s="1"/>
  <c r="F759" s="1"/>
  <c r="H815" i="59"/>
  <c r="G815"/>
  <c r="G865" i="105" s="1"/>
  <c r="O814" i="59"/>
  <c r="K814"/>
  <c r="E758" i="131" s="1"/>
  <c r="F758" s="1"/>
  <c r="H814" i="59"/>
  <c r="G814"/>
  <c r="G864" i="105" s="1"/>
  <c r="H813" i="59"/>
  <c r="H812"/>
  <c r="P811"/>
  <c r="O811"/>
  <c r="H811"/>
  <c r="N811" s="1"/>
  <c r="H810"/>
  <c r="H809"/>
  <c r="H808"/>
  <c r="H807"/>
  <c r="H806"/>
  <c r="P805"/>
  <c r="O805"/>
  <c r="H805"/>
  <c r="N805" s="1"/>
  <c r="H804"/>
  <c r="H803"/>
  <c r="H802"/>
  <c r="H801"/>
  <c r="H800"/>
  <c r="H799"/>
  <c r="H798"/>
  <c r="C797"/>
  <c r="O796"/>
  <c r="O910" s="1"/>
  <c r="M796"/>
  <c r="M910" s="1"/>
  <c r="L796"/>
  <c r="L910" s="1"/>
  <c r="J796"/>
  <c r="J910" s="1"/>
  <c r="I796"/>
  <c r="F796"/>
  <c r="F910" s="1"/>
  <c r="F912" s="1"/>
  <c r="F913" s="1"/>
  <c r="E796"/>
  <c r="E910" s="1"/>
  <c r="C796"/>
  <c r="K795"/>
  <c r="H795"/>
  <c r="G795"/>
  <c r="G843" i="105" s="1"/>
  <c r="K794" i="59"/>
  <c r="E738" i="131" s="1"/>
  <c r="F738" s="1"/>
  <c r="H794" i="59"/>
  <c r="G794"/>
  <c r="G842" i="105" s="1"/>
  <c r="K793" i="59"/>
  <c r="H793"/>
  <c r="G793"/>
  <c r="G841" i="105" s="1"/>
  <c r="K792" i="59"/>
  <c r="E736" i="131" s="1"/>
  <c r="F736" s="1"/>
  <c r="H792" i="59"/>
  <c r="G792"/>
  <c r="G840" i="105" s="1"/>
  <c r="K791" i="59"/>
  <c r="G791"/>
  <c r="G839" i="105" s="1"/>
  <c r="C790" i="59"/>
  <c r="C838" i="105" s="1"/>
  <c r="P787" i="59"/>
  <c r="P906" s="1"/>
  <c r="O787"/>
  <c r="O906" s="1"/>
  <c r="N787"/>
  <c r="N906" s="1"/>
  <c r="M787"/>
  <c r="M906" s="1"/>
  <c r="L787"/>
  <c r="L906" s="1"/>
  <c r="K787"/>
  <c r="K906" s="1"/>
  <c r="J787"/>
  <c r="J906" s="1"/>
  <c r="I787"/>
  <c r="I906" s="1"/>
  <c r="H787"/>
  <c r="H906" s="1"/>
  <c r="G787"/>
  <c r="G906" s="1"/>
  <c r="F787"/>
  <c r="F906" s="1"/>
  <c r="E787"/>
  <c r="E906" s="1"/>
  <c r="C787"/>
  <c r="C906" s="1"/>
  <c r="C857" i="132" s="1"/>
  <c r="C779" i="59"/>
  <c r="P778"/>
  <c r="P905" s="1"/>
  <c r="O778"/>
  <c r="O905" s="1"/>
  <c r="N778"/>
  <c r="N905" s="1"/>
  <c r="M778"/>
  <c r="M905" s="1"/>
  <c r="L778"/>
  <c r="L905" s="1"/>
  <c r="K778"/>
  <c r="K905" s="1"/>
  <c r="J778"/>
  <c r="J905" s="1"/>
  <c r="I778"/>
  <c r="I905" s="1"/>
  <c r="H778"/>
  <c r="H905" s="1"/>
  <c r="G778"/>
  <c r="G905" s="1"/>
  <c r="F778"/>
  <c r="F905" s="1"/>
  <c r="E778"/>
  <c r="E905" s="1"/>
  <c r="C778"/>
  <c r="C905" s="1"/>
  <c r="C856" i="132" s="1"/>
  <c r="P773" i="59"/>
  <c r="P904" s="1"/>
  <c r="O773"/>
  <c r="O904" s="1"/>
  <c r="N773"/>
  <c r="N904" s="1"/>
  <c r="M773"/>
  <c r="M904" s="1"/>
  <c r="L773"/>
  <c r="L904" s="1"/>
  <c r="K773"/>
  <c r="K904" s="1"/>
  <c r="J773"/>
  <c r="J904" s="1"/>
  <c r="I773"/>
  <c r="I904" s="1"/>
  <c r="H773"/>
  <c r="H904" s="1"/>
  <c r="G773"/>
  <c r="G904" s="1"/>
  <c r="F773"/>
  <c r="F904" s="1"/>
  <c r="E773"/>
  <c r="E904" s="1"/>
  <c r="C773"/>
  <c r="C904" s="1"/>
  <c r="C855" i="132" s="1"/>
  <c r="P761" i="59"/>
  <c r="P903" s="1"/>
  <c r="O761"/>
  <c r="O903" s="1"/>
  <c r="N761"/>
  <c r="N903" s="1"/>
  <c r="M761"/>
  <c r="M903" s="1"/>
  <c r="L761"/>
  <c r="L903" s="1"/>
  <c r="K761"/>
  <c r="K903" s="1"/>
  <c r="J761"/>
  <c r="J903" s="1"/>
  <c r="I761"/>
  <c r="I903" s="1"/>
  <c r="H761"/>
  <c r="H903" s="1"/>
  <c r="G761"/>
  <c r="G903" s="1"/>
  <c r="F761"/>
  <c r="F903" s="1"/>
  <c r="E761"/>
  <c r="E903" s="1"/>
  <c r="C761"/>
  <c r="C903" s="1"/>
  <c r="C956" i="105" s="1"/>
  <c r="P756" i="59"/>
  <c r="P900" s="1"/>
  <c r="O756"/>
  <c r="O900" s="1"/>
  <c r="M756"/>
  <c r="M900" s="1"/>
  <c r="L756"/>
  <c r="L900" s="1"/>
  <c r="J756"/>
  <c r="J900" s="1"/>
  <c r="I756"/>
  <c r="I900" s="1"/>
  <c r="G756"/>
  <c r="G900" s="1"/>
  <c r="F756"/>
  <c r="F900" s="1"/>
  <c r="N755"/>
  <c r="K755"/>
  <c r="E689" i="131" s="1"/>
  <c r="F689" s="1"/>
  <c r="H755" i="59"/>
  <c r="E755"/>
  <c r="N754"/>
  <c r="K754"/>
  <c r="E688" i="131" s="1"/>
  <c r="F688" s="1"/>
  <c r="H754" i="59"/>
  <c r="E754"/>
  <c r="N753"/>
  <c r="K753"/>
  <c r="E687" i="131" s="1"/>
  <c r="F687" s="1"/>
  <c r="H753" i="59"/>
  <c r="E753"/>
  <c r="N752"/>
  <c r="K752"/>
  <c r="E686" i="131" s="1"/>
  <c r="H752" i="59"/>
  <c r="E752"/>
  <c r="N751"/>
  <c r="K751"/>
  <c r="H751"/>
  <c r="E751"/>
  <c r="E756" s="1"/>
  <c r="E900" s="1"/>
  <c r="P748"/>
  <c r="P899" s="1"/>
  <c r="O748"/>
  <c r="O899" s="1"/>
  <c r="M748"/>
  <c r="M899" s="1"/>
  <c r="L748"/>
  <c r="L899" s="1"/>
  <c r="J748"/>
  <c r="J899" s="1"/>
  <c r="I748"/>
  <c r="I899" s="1"/>
  <c r="C748"/>
  <c r="C681" i="132" s="1"/>
  <c r="N747" i="59"/>
  <c r="K747"/>
  <c r="E680" i="131" s="1"/>
  <c r="F680" s="1"/>
  <c r="H747" i="59"/>
  <c r="G747"/>
  <c r="G687" i="105" s="1"/>
  <c r="F747" i="59"/>
  <c r="F687" i="105" s="1"/>
  <c r="N746" i="59"/>
  <c r="K746"/>
  <c r="E679" i="131" s="1"/>
  <c r="F679" s="1"/>
  <c r="H746" i="59"/>
  <c r="G746"/>
  <c r="G686" i="105" s="1"/>
  <c r="F746" i="59"/>
  <c r="F686" i="105" s="1"/>
  <c r="N745" i="59"/>
  <c r="K745"/>
  <c r="E678" i="131" s="1"/>
  <c r="F678" s="1"/>
  <c r="H745" i="59"/>
  <c r="G745"/>
  <c r="G685" i="105" s="1"/>
  <c r="F745" i="59"/>
  <c r="F685" i="105" s="1"/>
  <c r="N744" i="59"/>
  <c r="K744"/>
  <c r="E677" i="131" s="1"/>
  <c r="F677" s="1"/>
  <c r="H744" i="59"/>
  <c r="G744"/>
  <c r="G684" i="105" s="1"/>
  <c r="F744" i="59"/>
  <c r="N743"/>
  <c r="K743"/>
  <c r="E676" i="131" s="1"/>
  <c r="F676" s="1"/>
  <c r="H743" i="59"/>
  <c r="G743"/>
  <c r="G683" i="105" s="1"/>
  <c r="F743" i="59"/>
  <c r="F683" i="105" s="1"/>
  <c r="N742" i="59"/>
  <c r="K742"/>
  <c r="E675" i="131" s="1"/>
  <c r="F675" s="1"/>
  <c r="H742" i="59"/>
  <c r="G742"/>
  <c r="G682" i="105" s="1"/>
  <c r="F742" i="59"/>
  <c r="F682" i="105" s="1"/>
  <c r="N741" i="59"/>
  <c r="K741"/>
  <c r="E674" i="131" s="1"/>
  <c r="F674" s="1"/>
  <c r="H741" i="59"/>
  <c r="G741"/>
  <c r="G681" i="105" s="1"/>
  <c r="F741" i="59"/>
  <c r="F681" i="105" s="1"/>
  <c r="N740" i="59"/>
  <c r="K740"/>
  <c r="E673" i="131" s="1"/>
  <c r="F673" s="1"/>
  <c r="H740" i="59"/>
  <c r="G740"/>
  <c r="G680" i="105" s="1"/>
  <c r="F740" i="59"/>
  <c r="F680" i="105" s="1"/>
  <c r="N739" i="59"/>
  <c r="K739"/>
  <c r="E672" i="131" s="1"/>
  <c r="F672" s="1"/>
  <c r="H739" i="59"/>
  <c r="G739"/>
  <c r="G679" i="105" s="1"/>
  <c r="F739" i="59"/>
  <c r="F679" i="105" s="1"/>
  <c r="N738" i="59"/>
  <c r="K738"/>
  <c r="E671" i="131" s="1"/>
  <c r="F671" s="1"/>
  <c r="H738" i="59"/>
  <c r="G738"/>
  <c r="G678" i="105" s="1"/>
  <c r="F738" i="59"/>
  <c r="F678" i="105" s="1"/>
  <c r="N737" i="59"/>
  <c r="K737"/>
  <c r="E670" i="131" s="1"/>
  <c r="F670" s="1"/>
  <c r="H737" i="59"/>
  <c r="G737"/>
  <c r="G677" i="105" s="1"/>
  <c r="F737" i="59"/>
  <c r="F677" i="105" s="1"/>
  <c r="N736" i="59"/>
  <c r="K736"/>
  <c r="E669" i="131" s="1"/>
  <c r="F669" s="1"/>
  <c r="H736" i="59"/>
  <c r="G736"/>
  <c r="G676" i="105" s="1"/>
  <c r="F736" i="59"/>
  <c r="N735"/>
  <c r="K735"/>
  <c r="E668" i="131" s="1"/>
  <c r="F668" s="1"/>
  <c r="H735" i="59"/>
  <c r="G735"/>
  <c r="G675" i="105" s="1"/>
  <c r="F735" i="59"/>
  <c r="F675" i="105" s="1"/>
  <c r="N734" i="59"/>
  <c r="K734"/>
  <c r="E667" i="131" s="1"/>
  <c r="F667" s="1"/>
  <c r="H734" i="59"/>
  <c r="G734"/>
  <c r="G674" i="105" s="1"/>
  <c r="F734" i="59"/>
  <c r="F674" i="105" s="1"/>
  <c r="N733" i="59"/>
  <c r="K733"/>
  <c r="E666" i="131" s="1"/>
  <c r="F666" s="1"/>
  <c r="H733" i="59"/>
  <c r="G733"/>
  <c r="G673" i="105" s="1"/>
  <c r="F733" i="59"/>
  <c r="F673" i="105" s="1"/>
  <c r="N732" i="59"/>
  <c r="K732"/>
  <c r="E665" i="131" s="1"/>
  <c r="F665" s="1"/>
  <c r="H732" i="59"/>
  <c r="G732"/>
  <c r="G672" i="105" s="1"/>
  <c r="F732" i="59"/>
  <c r="F672" i="105" s="1"/>
  <c r="N731" i="59"/>
  <c r="K731"/>
  <c r="E664" i="131" s="1"/>
  <c r="F664" s="1"/>
  <c r="H731" i="59"/>
  <c r="G731"/>
  <c r="G671" i="105" s="1"/>
  <c r="F731" i="59"/>
  <c r="F671" i="105" s="1"/>
  <c r="N730" i="59"/>
  <c r="K730"/>
  <c r="E663" i="131" s="1"/>
  <c r="F663" s="1"/>
  <c r="H730" i="59"/>
  <c r="G730"/>
  <c r="G670" i="105" s="1"/>
  <c r="F730" i="59"/>
  <c r="F670" i="105" s="1"/>
  <c r="N729" i="59"/>
  <c r="K729"/>
  <c r="E662" i="131" s="1"/>
  <c r="F662" s="1"/>
  <c r="H729" i="59"/>
  <c r="G729"/>
  <c r="G669" i="105" s="1"/>
  <c r="F729" i="59"/>
  <c r="F669" i="105" s="1"/>
  <c r="N728" i="59"/>
  <c r="K728"/>
  <c r="E661" i="131" s="1"/>
  <c r="F661" s="1"/>
  <c r="H728" i="59"/>
  <c r="G728"/>
  <c r="G668" i="105" s="1"/>
  <c r="F728" i="59"/>
  <c r="N727"/>
  <c r="K727"/>
  <c r="E660" i="131" s="1"/>
  <c r="F660" s="1"/>
  <c r="H727" i="59"/>
  <c r="G727"/>
  <c r="G667" i="105" s="1"/>
  <c r="F727" i="59"/>
  <c r="F667" i="105" s="1"/>
  <c r="N726" i="59"/>
  <c r="K726"/>
  <c r="E659" i="131" s="1"/>
  <c r="F659" s="1"/>
  <c r="H726" i="59"/>
  <c r="G726"/>
  <c r="G666" i="105" s="1"/>
  <c r="F726" i="59"/>
  <c r="F666" i="105" s="1"/>
  <c r="N725" i="59"/>
  <c r="K725"/>
  <c r="E658" i="131" s="1"/>
  <c r="F658" s="1"/>
  <c r="H725" i="59"/>
  <c r="G725"/>
  <c r="G665" i="105" s="1"/>
  <c r="F725" i="59"/>
  <c r="F665" i="105" s="1"/>
  <c r="N724" i="59"/>
  <c r="K724"/>
  <c r="E657" i="131" s="1"/>
  <c r="F657" s="1"/>
  <c r="H724" i="59"/>
  <c r="G724"/>
  <c r="G664" i="105" s="1"/>
  <c r="F724" i="59"/>
  <c r="F664" i="105" s="1"/>
  <c r="N723" i="59"/>
  <c r="K723"/>
  <c r="E656" i="131" s="1"/>
  <c r="F656" s="1"/>
  <c r="H723" i="59"/>
  <c r="G723"/>
  <c r="G663" i="105" s="1"/>
  <c r="F723" i="59"/>
  <c r="F663" i="105" s="1"/>
  <c r="N722" i="59"/>
  <c r="K722"/>
  <c r="E655" i="131" s="1"/>
  <c r="F655" s="1"/>
  <c r="H722" i="59"/>
  <c r="G722"/>
  <c r="G662" i="105" s="1"/>
  <c r="F722" i="59"/>
  <c r="F662" i="105" s="1"/>
  <c r="N721" i="59"/>
  <c r="K721"/>
  <c r="E654" i="131" s="1"/>
  <c r="F654" s="1"/>
  <c r="H721" i="59"/>
  <c r="G721"/>
  <c r="G661" i="105" s="1"/>
  <c r="F721" i="59"/>
  <c r="F661" i="105" s="1"/>
  <c r="N720" i="59"/>
  <c r="K720"/>
  <c r="E653" i="131" s="1"/>
  <c r="F653" s="1"/>
  <c r="H720" i="59"/>
  <c r="G720"/>
  <c r="G660" i="105" s="1"/>
  <c r="F720" i="59"/>
  <c r="N719"/>
  <c r="K719"/>
  <c r="E652" i="131" s="1"/>
  <c r="F652" s="1"/>
  <c r="H719" i="59"/>
  <c r="G719"/>
  <c r="G659" i="105" s="1"/>
  <c r="F719" i="59"/>
  <c r="F659" i="105" s="1"/>
  <c r="N718" i="59"/>
  <c r="K718"/>
  <c r="H718"/>
  <c r="G718"/>
  <c r="G658" i="105" s="1"/>
  <c r="F718" i="59"/>
  <c r="N717"/>
  <c r="K717"/>
  <c r="E650" i="131" s="1"/>
  <c r="F650" s="1"/>
  <c r="H717" i="59"/>
  <c r="G717"/>
  <c r="F717"/>
  <c r="F657" i="105" s="1"/>
  <c r="P715" i="59"/>
  <c r="P898" s="1"/>
  <c r="O715"/>
  <c r="O898" s="1"/>
  <c r="M715"/>
  <c r="M898" s="1"/>
  <c r="L715"/>
  <c r="L898" s="1"/>
  <c r="K715"/>
  <c r="K898" s="1"/>
  <c r="J715"/>
  <c r="J898" s="1"/>
  <c r="I715"/>
  <c r="I898" s="1"/>
  <c r="H715"/>
  <c r="H898" s="1"/>
  <c r="G715"/>
  <c r="G898" s="1"/>
  <c r="F715"/>
  <c r="F898" s="1"/>
  <c r="E715"/>
  <c r="E898" s="1"/>
  <c r="C715"/>
  <c r="C898" s="1"/>
  <c r="N714"/>
  <c r="N713"/>
  <c r="N712"/>
  <c r="N711"/>
  <c r="N710"/>
  <c r="N709"/>
  <c r="N708"/>
  <c r="N707"/>
  <c r="N706"/>
  <c r="N705"/>
  <c r="N704"/>
  <c r="N703"/>
  <c r="N702"/>
  <c r="N701"/>
  <c r="N700"/>
  <c r="N699"/>
  <c r="N698"/>
  <c r="N697"/>
  <c r="N696"/>
  <c r="N695"/>
  <c r="N694"/>
  <c r="P692"/>
  <c r="P897" s="1"/>
  <c r="O692"/>
  <c r="O897" s="1"/>
  <c r="N692"/>
  <c r="N897" s="1"/>
  <c r="M692"/>
  <c r="M897" s="1"/>
  <c r="L692"/>
  <c r="L897" s="1"/>
  <c r="K692"/>
  <c r="K897" s="1"/>
  <c r="J692"/>
  <c r="J897" s="1"/>
  <c r="I692"/>
  <c r="I897" s="1"/>
  <c r="G692"/>
  <c r="G897" s="1"/>
  <c r="F692"/>
  <c r="F897" s="1"/>
  <c r="H691"/>
  <c r="E691"/>
  <c r="H690"/>
  <c r="E690"/>
  <c r="H689"/>
  <c r="E689"/>
  <c r="H688"/>
  <c r="E688"/>
  <c r="H687"/>
  <c r="E687"/>
  <c r="H686"/>
  <c r="E686"/>
  <c r="H685"/>
  <c r="E685"/>
  <c r="H684"/>
  <c r="E684"/>
  <c r="H683"/>
  <c r="E683"/>
  <c r="E616" i="105" s="1"/>
  <c r="H682" i="59"/>
  <c r="E682"/>
  <c r="H681"/>
  <c r="E681"/>
  <c r="H680"/>
  <c r="E680"/>
  <c r="H679"/>
  <c r="E679"/>
  <c r="H678"/>
  <c r="E678"/>
  <c r="H677"/>
  <c r="E677"/>
  <c r="H676"/>
  <c r="E676"/>
  <c r="H675"/>
  <c r="E675"/>
  <c r="H674"/>
  <c r="E674"/>
  <c r="H673"/>
  <c r="E673"/>
  <c r="K672"/>
  <c r="E603" i="131" s="1"/>
  <c r="F603" s="1"/>
  <c r="E672" i="59"/>
  <c r="K671"/>
  <c r="E602" i="131" s="1"/>
  <c r="F602" s="1"/>
  <c r="E671" i="59"/>
  <c r="K670"/>
  <c r="E601" i="131" s="1"/>
  <c r="F601" s="1"/>
  <c r="H670" i="59"/>
  <c r="E670"/>
  <c r="E669"/>
  <c r="C668"/>
  <c r="C606" i="105" s="1"/>
  <c r="P667" i="59"/>
  <c r="P896" s="1"/>
  <c r="O667"/>
  <c r="O896" s="1"/>
  <c r="N667"/>
  <c r="N896" s="1"/>
  <c r="M667"/>
  <c r="M896" s="1"/>
  <c r="L667"/>
  <c r="L896" s="1"/>
  <c r="K667"/>
  <c r="K896" s="1"/>
  <c r="J667"/>
  <c r="J896" s="1"/>
  <c r="I667"/>
  <c r="I896" s="1"/>
  <c r="H667"/>
  <c r="H896" s="1"/>
  <c r="G667"/>
  <c r="G896" s="1"/>
  <c r="F667"/>
  <c r="F896" s="1"/>
  <c r="E667"/>
  <c r="E619" i="104" s="1"/>
  <c r="E982" s="1"/>
  <c r="C667" i="59"/>
  <c r="C597" i="132" s="1"/>
  <c r="C644" i="59"/>
  <c r="C574" i="132" s="1"/>
  <c r="L643" i="59"/>
  <c r="L895" s="1"/>
  <c r="J643"/>
  <c r="J895" s="1"/>
  <c r="I643"/>
  <c r="I895" s="1"/>
  <c r="H643"/>
  <c r="H895" s="1"/>
  <c r="G643"/>
  <c r="G895" s="1"/>
  <c r="F643"/>
  <c r="F895" s="1"/>
  <c r="E643"/>
  <c r="E895" s="1"/>
  <c r="C643"/>
  <c r="C895" s="1"/>
  <c r="C845" i="132" s="1"/>
  <c r="P642" i="59"/>
  <c r="P643" s="1"/>
  <c r="P895" s="1"/>
  <c r="O642"/>
  <c r="O643" s="1"/>
  <c r="O895" s="1"/>
  <c r="N642"/>
  <c r="N643" s="1"/>
  <c r="N895" s="1"/>
  <c r="C641"/>
  <c r="P640"/>
  <c r="P894" s="1"/>
  <c r="O640"/>
  <c r="O894" s="1"/>
  <c r="N640"/>
  <c r="N894" s="1"/>
  <c r="M640"/>
  <c r="M894" s="1"/>
  <c r="L640"/>
  <c r="L894" s="1"/>
  <c r="K640"/>
  <c r="K894" s="1"/>
  <c r="J640"/>
  <c r="J894" s="1"/>
  <c r="I640"/>
  <c r="I894" s="1"/>
  <c r="H640"/>
  <c r="H894" s="1"/>
  <c r="G640"/>
  <c r="G894" s="1"/>
  <c r="F640"/>
  <c r="F894" s="1"/>
  <c r="E640"/>
  <c r="E894" s="1"/>
  <c r="C640"/>
  <c r="C894" s="1"/>
  <c r="C589"/>
  <c r="P588"/>
  <c r="P893" s="1"/>
  <c r="O588"/>
  <c r="O893" s="1"/>
  <c r="N588"/>
  <c r="N893" s="1"/>
  <c r="M588"/>
  <c r="M893" s="1"/>
  <c r="L588"/>
  <c r="L893" s="1"/>
  <c r="J588"/>
  <c r="J893" s="1"/>
  <c r="I588"/>
  <c r="I893" s="1"/>
  <c r="G588"/>
  <c r="G893" s="1"/>
  <c r="F588"/>
  <c r="F893" s="1"/>
  <c r="C588"/>
  <c r="K587"/>
  <c r="H587"/>
  <c r="E587"/>
  <c r="K586"/>
  <c r="H586"/>
  <c r="E586"/>
  <c r="K585"/>
  <c r="H585"/>
  <c r="E585"/>
  <c r="K584"/>
  <c r="H584"/>
  <c r="E584"/>
  <c r="K583"/>
  <c r="H583"/>
  <c r="E583"/>
  <c r="K582"/>
  <c r="H582"/>
  <c r="E582"/>
  <c r="K581"/>
  <c r="H581"/>
  <c r="E581"/>
  <c r="K580"/>
  <c r="H580"/>
  <c r="E580"/>
  <c r="K579"/>
  <c r="H579"/>
  <c r="E579"/>
  <c r="K578"/>
  <c r="H578"/>
  <c r="E578"/>
  <c r="K577"/>
  <c r="H577"/>
  <c r="E577"/>
  <c r="K576"/>
  <c r="H576"/>
  <c r="E576"/>
  <c r="K575"/>
  <c r="H575"/>
  <c r="E575"/>
  <c r="K574"/>
  <c r="H574"/>
  <c r="E574"/>
  <c r="K573"/>
  <c r="H573"/>
  <c r="E573"/>
  <c r="K572"/>
  <c r="H572"/>
  <c r="E572"/>
  <c r="K571"/>
  <c r="H571"/>
  <c r="E571"/>
  <c r="K570"/>
  <c r="H570"/>
  <c r="E570"/>
  <c r="K569"/>
  <c r="H569"/>
  <c r="E569"/>
  <c r="K568"/>
  <c r="H568"/>
  <c r="E568"/>
  <c r="K567"/>
  <c r="H567"/>
  <c r="E567"/>
  <c r="K566"/>
  <c r="H566"/>
  <c r="E566"/>
  <c r="K565"/>
  <c r="H565"/>
  <c r="E565"/>
  <c r="K564"/>
  <c r="H564"/>
  <c r="E564"/>
  <c r="K563"/>
  <c r="H563"/>
  <c r="E563"/>
  <c r="K562"/>
  <c r="H562"/>
  <c r="E562"/>
  <c r="K561"/>
  <c r="H561"/>
  <c r="E561"/>
  <c r="K560"/>
  <c r="H560"/>
  <c r="E560"/>
  <c r="K559"/>
  <c r="H559"/>
  <c r="E559"/>
  <c r="K558"/>
  <c r="H558"/>
  <c r="E558"/>
  <c r="K557"/>
  <c r="H557"/>
  <c r="E557"/>
  <c r="K556"/>
  <c r="H556"/>
  <c r="E556"/>
  <c r="K555"/>
  <c r="H555"/>
  <c r="E555"/>
  <c r="K554"/>
  <c r="H554"/>
  <c r="E554"/>
  <c r="K553"/>
  <c r="H553"/>
  <c r="E553"/>
  <c r="K552"/>
  <c r="H552"/>
  <c r="E552"/>
  <c r="K551"/>
  <c r="H551"/>
  <c r="E551"/>
  <c r="K550"/>
  <c r="H550"/>
  <c r="E550"/>
  <c r="K549"/>
  <c r="H549"/>
  <c r="E549"/>
  <c r="K548"/>
  <c r="H548"/>
  <c r="E548"/>
  <c r="K547"/>
  <c r="H547"/>
  <c r="E547"/>
  <c r="K546"/>
  <c r="H546"/>
  <c r="E546"/>
  <c r="K545"/>
  <c r="H545"/>
  <c r="E545"/>
  <c r="K544"/>
  <c r="E544"/>
  <c r="K543"/>
  <c r="H543"/>
  <c r="E543"/>
  <c r="K542"/>
  <c r="H542"/>
  <c r="E542"/>
  <c r="K541"/>
  <c r="E541"/>
  <c r="K540"/>
  <c r="H540"/>
  <c r="E540"/>
  <c r="K539"/>
  <c r="H539"/>
  <c r="E539"/>
  <c r="K538"/>
  <c r="H538"/>
  <c r="E538"/>
  <c r="K537"/>
  <c r="H537"/>
  <c r="E537"/>
  <c r="K536"/>
  <c r="H536"/>
  <c r="E536"/>
  <c r="K535"/>
  <c r="H535"/>
  <c r="E535"/>
  <c r="K534"/>
  <c r="H534"/>
  <c r="E534"/>
  <c r="K533"/>
  <c r="H533"/>
  <c r="E533"/>
  <c r="K532"/>
  <c r="H532"/>
  <c r="E532"/>
  <c r="K531"/>
  <c r="H531"/>
  <c r="E531"/>
  <c r="K530"/>
  <c r="H530"/>
  <c r="E530"/>
  <c r="K529"/>
  <c r="H529"/>
  <c r="E529"/>
  <c r="K528"/>
  <c r="H528"/>
  <c r="E528"/>
  <c r="K527"/>
  <c r="H527"/>
  <c r="E527"/>
  <c r="K526"/>
  <c r="H526"/>
  <c r="E526"/>
  <c r="K525"/>
  <c r="H525"/>
  <c r="E525"/>
  <c r="K524"/>
  <c r="H524"/>
  <c r="E524"/>
  <c r="K523"/>
  <c r="H523"/>
  <c r="E523"/>
  <c r="K522"/>
  <c r="H522"/>
  <c r="E522"/>
  <c r="K521"/>
  <c r="H521"/>
  <c r="E521"/>
  <c r="K520"/>
  <c r="H520"/>
  <c r="E520"/>
  <c r="K519"/>
  <c r="H519"/>
  <c r="E519"/>
  <c r="K518"/>
  <c r="H518"/>
  <c r="E518"/>
  <c r="K517"/>
  <c r="H517"/>
  <c r="E517"/>
  <c r="K516"/>
  <c r="H516"/>
  <c r="E516"/>
  <c r="K515"/>
  <c r="H515"/>
  <c r="E515"/>
  <c r="K514"/>
  <c r="H514"/>
  <c r="E514"/>
  <c r="K513"/>
  <c r="H513"/>
  <c r="E513"/>
  <c r="K512"/>
  <c r="H512"/>
  <c r="E512"/>
  <c r="K511"/>
  <c r="H511"/>
  <c r="E511"/>
  <c r="K510"/>
  <c r="H510"/>
  <c r="E510"/>
  <c r="K509"/>
  <c r="H509"/>
  <c r="E509"/>
  <c r="K508"/>
  <c r="H508"/>
  <c r="E508"/>
  <c r="K507"/>
  <c r="H507"/>
  <c r="E507"/>
  <c r="M505"/>
  <c r="M892" s="1"/>
  <c r="L505"/>
  <c r="L892" s="1"/>
  <c r="J505"/>
  <c r="J892" s="1"/>
  <c r="I505"/>
  <c r="I892" s="1"/>
  <c r="G505"/>
  <c r="G892" s="1"/>
  <c r="F505"/>
  <c r="F892" s="1"/>
  <c r="P504"/>
  <c r="O504"/>
  <c r="K504"/>
  <c r="E514" i="131" s="1"/>
  <c r="F514" s="1"/>
  <c r="H504" i="59"/>
  <c r="E504"/>
  <c r="P503"/>
  <c r="O503"/>
  <c r="K503"/>
  <c r="E513" i="131" s="1"/>
  <c r="F513" s="1"/>
  <c r="H503" i="59"/>
  <c r="E503"/>
  <c r="P502"/>
  <c r="O502"/>
  <c r="K502"/>
  <c r="E512" i="131" s="1"/>
  <c r="F512" s="1"/>
  <c r="H502" i="59"/>
  <c r="E502"/>
  <c r="P501"/>
  <c r="O501"/>
  <c r="K501"/>
  <c r="E511" i="131" s="1"/>
  <c r="F511" s="1"/>
  <c r="H501" i="59"/>
  <c r="E501"/>
  <c r="P500"/>
  <c r="O500"/>
  <c r="K500"/>
  <c r="E510" i="131" s="1"/>
  <c r="F510" s="1"/>
  <c r="H500" i="59"/>
  <c r="E500"/>
  <c r="P499"/>
  <c r="O499"/>
  <c r="K499"/>
  <c r="E509" i="131" s="1"/>
  <c r="F509" s="1"/>
  <c r="H499" i="59"/>
  <c r="E499"/>
  <c r="P498"/>
  <c r="O498"/>
  <c r="K498"/>
  <c r="E508" i="131" s="1"/>
  <c r="F508" s="1"/>
  <c r="H498" i="59"/>
  <c r="E498"/>
  <c r="P497"/>
  <c r="O497"/>
  <c r="K497"/>
  <c r="E507" i="131" s="1"/>
  <c r="F507" s="1"/>
  <c r="H497" i="59"/>
  <c r="E497"/>
  <c r="P496"/>
  <c r="O496"/>
  <c r="K496"/>
  <c r="E506" i="131" s="1"/>
  <c r="F506" s="1"/>
  <c r="H496" i="59"/>
  <c r="E496"/>
  <c r="P495"/>
  <c r="O495"/>
  <c r="K495"/>
  <c r="E505" i="131" s="1"/>
  <c r="F505" s="1"/>
  <c r="H495" i="59"/>
  <c r="E495"/>
  <c r="P494"/>
  <c r="O494"/>
  <c r="K494"/>
  <c r="E504" i="131" s="1"/>
  <c r="F504" s="1"/>
  <c r="H494" i="59"/>
  <c r="E494"/>
  <c r="P493"/>
  <c r="O493"/>
  <c r="K493"/>
  <c r="E503" i="131" s="1"/>
  <c r="F503" s="1"/>
  <c r="H493" i="59"/>
  <c r="E493"/>
  <c r="P492"/>
  <c r="O492"/>
  <c r="K492"/>
  <c r="E502" i="131" s="1"/>
  <c r="F502" s="1"/>
  <c r="H492" i="59"/>
  <c r="E492"/>
  <c r="P491"/>
  <c r="O491"/>
  <c r="K491"/>
  <c r="E501" i="131" s="1"/>
  <c r="F501" s="1"/>
  <c r="H491" i="59"/>
  <c r="E491"/>
  <c r="P490"/>
  <c r="O490"/>
  <c r="K490"/>
  <c r="E500" i="131" s="1"/>
  <c r="F500" s="1"/>
  <c r="H490" i="59"/>
  <c r="E490"/>
  <c r="P489"/>
  <c r="O489"/>
  <c r="K489"/>
  <c r="E499" i="131" s="1"/>
  <c r="F499" s="1"/>
  <c r="H489" i="59"/>
  <c r="E489"/>
  <c r="P488"/>
  <c r="O488"/>
  <c r="K488"/>
  <c r="E498" i="131" s="1"/>
  <c r="F498" s="1"/>
  <c r="H488" i="59"/>
  <c r="E488"/>
  <c r="P487"/>
  <c r="O487"/>
  <c r="K487"/>
  <c r="E497" i="131" s="1"/>
  <c r="F497" s="1"/>
  <c r="H487" i="59"/>
  <c r="E487"/>
  <c r="P486"/>
  <c r="O486"/>
  <c r="K486"/>
  <c r="E496" i="131" s="1"/>
  <c r="F496" s="1"/>
  <c r="H486" i="59"/>
  <c r="E486"/>
  <c r="P485"/>
  <c r="O485"/>
  <c r="K485"/>
  <c r="E495" i="131" s="1"/>
  <c r="F495" s="1"/>
  <c r="H485" i="59"/>
  <c r="E485"/>
  <c r="P484"/>
  <c r="O484"/>
  <c r="K484"/>
  <c r="E494" i="131" s="1"/>
  <c r="F494" s="1"/>
  <c r="H484" i="59"/>
  <c r="E484"/>
  <c r="P483"/>
  <c r="O483"/>
  <c r="K483"/>
  <c r="E493" i="131" s="1"/>
  <c r="F493" s="1"/>
  <c r="H483" i="59"/>
  <c r="E483"/>
  <c r="P482"/>
  <c r="O482"/>
  <c r="K482"/>
  <c r="E492" i="131" s="1"/>
  <c r="F492" s="1"/>
  <c r="H482" i="59"/>
  <c r="E482"/>
  <c r="P481"/>
  <c r="O481"/>
  <c r="K481"/>
  <c r="E491" i="131" s="1"/>
  <c r="F491" s="1"/>
  <c r="H481" i="59"/>
  <c r="E481"/>
  <c r="P480"/>
  <c r="O480"/>
  <c r="K480"/>
  <c r="E490" i="131" s="1"/>
  <c r="F490" s="1"/>
  <c r="H480" i="59"/>
  <c r="E480"/>
  <c r="P479"/>
  <c r="O479"/>
  <c r="K479"/>
  <c r="E489" i="131" s="1"/>
  <c r="F489" s="1"/>
  <c r="H479" i="59"/>
  <c r="E479"/>
  <c r="P478"/>
  <c r="O478"/>
  <c r="K478"/>
  <c r="E488" i="131" s="1"/>
  <c r="F488" s="1"/>
  <c r="H478" i="59"/>
  <c r="E478"/>
  <c r="P477"/>
  <c r="O477"/>
  <c r="K477"/>
  <c r="E487" i="131" s="1"/>
  <c r="F487" s="1"/>
  <c r="H477" i="59"/>
  <c r="E477"/>
  <c r="P476"/>
  <c r="O476"/>
  <c r="K476"/>
  <c r="E486" i="131" s="1"/>
  <c r="F486" s="1"/>
  <c r="H476" i="59"/>
  <c r="E476"/>
  <c r="P475"/>
  <c r="O475"/>
  <c r="K475"/>
  <c r="E485" i="131" s="1"/>
  <c r="F485" s="1"/>
  <c r="H475" i="59"/>
  <c r="E475"/>
  <c r="P474"/>
  <c r="O474"/>
  <c r="K474"/>
  <c r="E484" i="131" s="1"/>
  <c r="F484" s="1"/>
  <c r="H474" i="59"/>
  <c r="E474"/>
  <c r="P473"/>
  <c r="O473"/>
  <c r="K473"/>
  <c r="E483" i="131" s="1"/>
  <c r="F483" s="1"/>
  <c r="H473" i="59"/>
  <c r="E473"/>
  <c r="P472"/>
  <c r="O472"/>
  <c r="K472"/>
  <c r="E482" i="131" s="1"/>
  <c r="F482" s="1"/>
  <c r="H472" i="59"/>
  <c r="E472"/>
  <c r="P471"/>
  <c r="O471"/>
  <c r="K471"/>
  <c r="E481" i="131" s="1"/>
  <c r="F481" s="1"/>
  <c r="H471" i="59"/>
  <c r="E471"/>
  <c r="P470"/>
  <c r="O470"/>
  <c r="K470"/>
  <c r="E480" i="131" s="1"/>
  <c r="F480" s="1"/>
  <c r="H470" i="59"/>
  <c r="E470"/>
  <c r="P469"/>
  <c r="O469"/>
  <c r="K469"/>
  <c r="E479" i="131" s="1"/>
  <c r="F479" s="1"/>
  <c r="H469" i="59"/>
  <c r="E469"/>
  <c r="P468"/>
  <c r="O468"/>
  <c r="K468"/>
  <c r="E478" i="131" s="1"/>
  <c r="F478" s="1"/>
  <c r="H468" i="59"/>
  <c r="E468"/>
  <c r="P467"/>
  <c r="O467"/>
  <c r="K467"/>
  <c r="E477" i="131" s="1"/>
  <c r="F477" s="1"/>
  <c r="H467" i="59"/>
  <c r="E467"/>
  <c r="P466"/>
  <c r="O466"/>
  <c r="K466"/>
  <c r="E476" i="131" s="1"/>
  <c r="F476" s="1"/>
  <c r="H466" i="59"/>
  <c r="E466"/>
  <c r="P465"/>
  <c r="O465"/>
  <c r="K465"/>
  <c r="E475" i="131" s="1"/>
  <c r="F475" s="1"/>
  <c r="H465" i="59"/>
  <c r="E465"/>
  <c r="P464"/>
  <c r="O464"/>
  <c r="K464"/>
  <c r="E474" i="131" s="1"/>
  <c r="F474" s="1"/>
  <c r="H464" i="59"/>
  <c r="E464"/>
  <c r="P463"/>
  <c r="O463"/>
  <c r="K463"/>
  <c r="E473" i="131" s="1"/>
  <c r="F473" s="1"/>
  <c r="H463" i="59"/>
  <c r="E463"/>
  <c r="P462"/>
  <c r="O462"/>
  <c r="K462"/>
  <c r="E472" i="131" s="1"/>
  <c r="F472" s="1"/>
  <c r="H462" i="59"/>
  <c r="E462"/>
  <c r="P461"/>
  <c r="O461"/>
  <c r="K461"/>
  <c r="E471" i="131" s="1"/>
  <c r="F471" s="1"/>
  <c r="H461" i="59"/>
  <c r="E461"/>
  <c r="P460"/>
  <c r="O460"/>
  <c r="K460"/>
  <c r="E470" i="131" s="1"/>
  <c r="F470" s="1"/>
  <c r="H460" i="59"/>
  <c r="E460"/>
  <c r="P459"/>
  <c r="O459"/>
  <c r="K459"/>
  <c r="E469" i="131" s="1"/>
  <c r="F469" s="1"/>
  <c r="H459" i="59"/>
  <c r="E459"/>
  <c r="P458"/>
  <c r="O458"/>
  <c r="K458"/>
  <c r="E468" i="131" s="1"/>
  <c r="F468" s="1"/>
  <c r="H458" i="59"/>
  <c r="E458"/>
  <c r="P457"/>
  <c r="O457"/>
  <c r="K457"/>
  <c r="E467" i="131" s="1"/>
  <c r="F467" s="1"/>
  <c r="H457" i="59"/>
  <c r="E457"/>
  <c r="P456"/>
  <c r="O456"/>
  <c r="K456"/>
  <c r="E466" i="131" s="1"/>
  <c r="F466" s="1"/>
  <c r="H456" i="59"/>
  <c r="E456"/>
  <c r="P455"/>
  <c r="O455"/>
  <c r="K455"/>
  <c r="E465" i="131" s="1"/>
  <c r="F465" s="1"/>
  <c r="H455" i="59"/>
  <c r="E455"/>
  <c r="P454"/>
  <c r="O454"/>
  <c r="K454"/>
  <c r="E464" i="131" s="1"/>
  <c r="F464" s="1"/>
  <c r="H454" i="59"/>
  <c r="E454"/>
  <c r="P453"/>
  <c r="O453"/>
  <c r="K453"/>
  <c r="E463" i="131" s="1"/>
  <c r="F463" s="1"/>
  <c r="H453" i="59"/>
  <c r="E453"/>
  <c r="P452"/>
  <c r="O452"/>
  <c r="K452"/>
  <c r="E462" i="131" s="1"/>
  <c r="F462" s="1"/>
  <c r="H452" i="59"/>
  <c r="E452"/>
  <c r="P451"/>
  <c r="O451"/>
  <c r="K451"/>
  <c r="E461" i="131" s="1"/>
  <c r="F461" s="1"/>
  <c r="H451" i="59"/>
  <c r="E451"/>
  <c r="P450"/>
  <c r="O450"/>
  <c r="K450"/>
  <c r="E460" i="131" s="1"/>
  <c r="F460" s="1"/>
  <c r="H450" i="59"/>
  <c r="E450"/>
  <c r="P449"/>
  <c r="O449"/>
  <c r="K449"/>
  <c r="E459" i="131" s="1"/>
  <c r="F459" s="1"/>
  <c r="H449" i="59"/>
  <c r="E449"/>
  <c r="P448"/>
  <c r="O448"/>
  <c r="K448"/>
  <c r="E458" i="131" s="1"/>
  <c r="F458" s="1"/>
  <c r="H448" i="59"/>
  <c r="E448"/>
  <c r="P447"/>
  <c r="O447"/>
  <c r="K447"/>
  <c r="E457" i="131" s="1"/>
  <c r="F457" s="1"/>
  <c r="H447" i="59"/>
  <c r="E447"/>
  <c r="P446"/>
  <c r="O446"/>
  <c r="K446"/>
  <c r="H446"/>
  <c r="E446"/>
  <c r="P445"/>
  <c r="O445"/>
  <c r="K445"/>
  <c r="E455" i="131" s="1"/>
  <c r="F455" s="1"/>
  <c r="H445" i="59"/>
  <c r="E445"/>
  <c r="P444"/>
  <c r="O444"/>
  <c r="K444"/>
  <c r="E454" i="131" s="1"/>
  <c r="F454" s="1"/>
  <c r="H444" i="59"/>
  <c r="E444"/>
  <c r="P443"/>
  <c r="O443"/>
  <c r="K443"/>
  <c r="E453" i="131" s="1"/>
  <c r="F453" s="1"/>
  <c r="H443" i="59"/>
  <c r="E443"/>
  <c r="P442"/>
  <c r="O442"/>
  <c r="K442"/>
  <c r="H442"/>
  <c r="E442"/>
  <c r="P441"/>
  <c r="O441"/>
  <c r="K441"/>
  <c r="E451" i="131" s="1"/>
  <c r="F451" s="1"/>
  <c r="H441" i="59"/>
  <c r="E441"/>
  <c r="P440"/>
  <c r="O440"/>
  <c r="K440"/>
  <c r="E450" i="131" s="1"/>
  <c r="F450" s="1"/>
  <c r="H440" i="59"/>
  <c r="E440"/>
  <c r="P439"/>
  <c r="O439"/>
  <c r="K439"/>
  <c r="E449" i="131" s="1"/>
  <c r="F449" s="1"/>
  <c r="H439" i="59"/>
  <c r="E439"/>
  <c r="P438"/>
  <c r="O438"/>
  <c r="K438"/>
  <c r="H438"/>
  <c r="E438"/>
  <c r="P437"/>
  <c r="O437"/>
  <c r="K437"/>
  <c r="E447" i="131" s="1"/>
  <c r="F447" s="1"/>
  <c r="H437" i="59"/>
  <c r="E437"/>
  <c r="P436"/>
  <c r="O436"/>
  <c r="K436"/>
  <c r="E446" i="131" s="1"/>
  <c r="F446" s="1"/>
  <c r="H436" i="59"/>
  <c r="E436"/>
  <c r="P435"/>
  <c r="O435"/>
  <c r="K435"/>
  <c r="E445" i="131" s="1"/>
  <c r="F445" s="1"/>
  <c r="H435" i="59"/>
  <c r="E435"/>
  <c r="P434"/>
  <c r="O434"/>
  <c r="K434"/>
  <c r="E444" i="131" s="1"/>
  <c r="F444" s="1"/>
  <c r="H434" i="59"/>
  <c r="E434"/>
  <c r="P433"/>
  <c r="O433"/>
  <c r="K433"/>
  <c r="E443" i="131" s="1"/>
  <c r="F443" s="1"/>
  <c r="H433" i="59"/>
  <c r="E433"/>
  <c r="P432"/>
  <c r="O432"/>
  <c r="K432"/>
  <c r="E442" i="131" s="1"/>
  <c r="F442" s="1"/>
  <c r="H432" i="59"/>
  <c r="E432"/>
  <c r="P431"/>
  <c r="O431"/>
  <c r="K431"/>
  <c r="E441" i="131" s="1"/>
  <c r="F441" s="1"/>
  <c r="H431" i="59"/>
  <c r="E431"/>
  <c r="P430"/>
  <c r="O430"/>
  <c r="K430"/>
  <c r="H430"/>
  <c r="E430"/>
  <c r="P429"/>
  <c r="O429"/>
  <c r="K429"/>
  <c r="E439" i="131" s="1"/>
  <c r="F439" s="1"/>
  <c r="H429" i="59"/>
  <c r="E429"/>
  <c r="P428"/>
  <c r="O428"/>
  <c r="K428"/>
  <c r="E438" i="131" s="1"/>
  <c r="F438" s="1"/>
  <c r="H428" i="59"/>
  <c r="E428"/>
  <c r="P427"/>
  <c r="O427"/>
  <c r="K427"/>
  <c r="E437" i="131" s="1"/>
  <c r="F437" s="1"/>
  <c r="H427" i="59"/>
  <c r="E427"/>
  <c r="P426"/>
  <c r="O426"/>
  <c r="K426"/>
  <c r="H426"/>
  <c r="E426"/>
  <c r="P425"/>
  <c r="O425"/>
  <c r="K425"/>
  <c r="E435" i="131" s="1"/>
  <c r="F435" s="1"/>
  <c r="H425" i="59"/>
  <c r="E425"/>
  <c r="P424"/>
  <c r="O424"/>
  <c r="K424"/>
  <c r="E434" i="131" s="1"/>
  <c r="F434" s="1"/>
  <c r="H424" i="59"/>
  <c r="E424"/>
  <c r="K422"/>
  <c r="E432" i="131" s="1"/>
  <c r="F432" s="1"/>
  <c r="C421" i="59"/>
  <c r="P420"/>
  <c r="P891" s="1"/>
  <c r="O420"/>
  <c r="O891" s="1"/>
  <c r="N420"/>
  <c r="N891" s="1"/>
  <c r="M420"/>
  <c r="M891" s="1"/>
  <c r="L420"/>
  <c r="L891" s="1"/>
  <c r="K420"/>
  <c r="K891" s="1"/>
  <c r="J420"/>
  <c r="J891" s="1"/>
  <c r="I420"/>
  <c r="I891" s="1"/>
  <c r="H420"/>
  <c r="H891" s="1"/>
  <c r="G420"/>
  <c r="G891" s="1"/>
  <c r="F420"/>
  <c r="F891" s="1"/>
  <c r="E420"/>
  <c r="E891" s="1"/>
  <c r="C420"/>
  <c r="C891" s="1"/>
  <c r="C842" i="132" s="1"/>
  <c r="C415" i="59"/>
  <c r="C418" i="105" s="1"/>
  <c r="P414" i="59"/>
  <c r="P890" s="1"/>
  <c r="O414"/>
  <c r="O890" s="1"/>
  <c r="N414"/>
  <c r="N890" s="1"/>
  <c r="M414"/>
  <c r="M890" s="1"/>
  <c r="L414"/>
  <c r="L890" s="1"/>
  <c r="K414"/>
  <c r="K890" s="1"/>
  <c r="J414"/>
  <c r="J890" s="1"/>
  <c r="I414"/>
  <c r="I890" s="1"/>
  <c r="G414"/>
  <c r="G890" s="1"/>
  <c r="F414"/>
  <c r="F890" s="1"/>
  <c r="E414"/>
  <c r="E890" s="1"/>
  <c r="C414"/>
  <c r="C890" s="1"/>
  <c r="C841" i="132" s="1"/>
  <c r="H413" i="59"/>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6"/>
  <c r="C374"/>
  <c r="C389" i="104" s="1"/>
  <c r="P373" i="59"/>
  <c r="P889" s="1"/>
  <c r="O373"/>
  <c r="O889" s="1"/>
  <c r="N373"/>
  <c r="N889" s="1"/>
  <c r="M373"/>
  <c r="M889" s="1"/>
  <c r="L373"/>
  <c r="L889" s="1"/>
  <c r="K373"/>
  <c r="K889" s="1"/>
  <c r="J373"/>
  <c r="J889" s="1"/>
  <c r="I373"/>
  <c r="I889" s="1"/>
  <c r="H373"/>
  <c r="H889" s="1"/>
  <c r="G373"/>
  <c r="G889" s="1"/>
  <c r="F373"/>
  <c r="F889" s="1"/>
  <c r="C373"/>
  <c r="C889" s="1"/>
  <c r="C840" i="131" s="1"/>
  <c r="E372" i="59"/>
  <c r="E371"/>
  <c r="E370"/>
  <c r="E369"/>
  <c r="E368"/>
  <c r="C365"/>
  <c r="P364"/>
  <c r="P888" s="1"/>
  <c r="O364"/>
  <c r="O888" s="1"/>
  <c r="N364"/>
  <c r="N888" s="1"/>
  <c r="M364"/>
  <c r="M888" s="1"/>
  <c r="L364"/>
  <c r="L888" s="1"/>
  <c r="K364"/>
  <c r="K888" s="1"/>
  <c r="J364"/>
  <c r="J888" s="1"/>
  <c r="I364"/>
  <c r="I888" s="1"/>
  <c r="G364"/>
  <c r="G888" s="1"/>
  <c r="F364"/>
  <c r="F888" s="1"/>
  <c r="E364"/>
  <c r="E888" s="1"/>
  <c r="H294"/>
  <c r="H364" s="1"/>
  <c r="H888" s="1"/>
  <c r="C285"/>
  <c r="C293" i="105" s="1"/>
  <c r="P284" i="59"/>
  <c r="P887" s="1"/>
  <c r="O284"/>
  <c r="O887" s="1"/>
  <c r="N284"/>
  <c r="N887" s="1"/>
  <c r="M284"/>
  <c r="M887" s="1"/>
  <c r="L284"/>
  <c r="L887" s="1"/>
  <c r="K284"/>
  <c r="K887" s="1"/>
  <c r="J284"/>
  <c r="J887" s="1"/>
  <c r="I284"/>
  <c r="I887" s="1"/>
  <c r="H284"/>
  <c r="H887" s="1"/>
  <c r="G284"/>
  <c r="G887" s="1"/>
  <c r="F284"/>
  <c r="F887" s="1"/>
  <c r="E284"/>
  <c r="E887" s="1"/>
  <c r="C284"/>
  <c r="C887" s="1"/>
  <c r="C838" i="132" s="1"/>
  <c r="C248" i="59"/>
  <c r="P247"/>
  <c r="P886" s="1"/>
  <c r="O247"/>
  <c r="O886" s="1"/>
  <c r="N247"/>
  <c r="N886" s="1"/>
  <c r="M247"/>
  <c r="M886" s="1"/>
  <c r="L247"/>
  <c r="L886" s="1"/>
  <c r="K247"/>
  <c r="K886" s="1"/>
  <c r="J247"/>
  <c r="J886" s="1"/>
  <c r="I247"/>
  <c r="I886" s="1"/>
  <c r="H247"/>
  <c r="H886" s="1"/>
  <c r="G247"/>
  <c r="G886" s="1"/>
  <c r="F247"/>
  <c r="F886" s="1"/>
  <c r="C247"/>
  <c r="C251" i="105" s="1"/>
  <c r="E246" i="59"/>
  <c r="E245"/>
  <c r="E249" i="105" s="1"/>
  <c r="E244" i="59"/>
  <c r="E243"/>
  <c r="E242"/>
  <c r="E241"/>
  <c r="E245" i="105" s="1"/>
  <c r="E240" i="59"/>
  <c r="E239"/>
  <c r="E238"/>
  <c r="E237"/>
  <c r="E241" i="105" s="1"/>
  <c r="E236" i="59"/>
  <c r="E235"/>
  <c r="E234"/>
  <c r="P232"/>
  <c r="P885" s="1"/>
  <c r="O232"/>
  <c r="O885" s="1"/>
  <c r="N232"/>
  <c r="N885" s="1"/>
  <c r="M232"/>
  <c r="M885" s="1"/>
  <c r="L232"/>
  <c r="L885" s="1"/>
  <c r="K232"/>
  <c r="K885" s="1"/>
  <c r="J232"/>
  <c r="J885" s="1"/>
  <c r="I232"/>
  <c r="I885" s="1"/>
  <c r="H232"/>
  <c r="H885" s="1"/>
  <c r="G232"/>
  <c r="G885" s="1"/>
  <c r="F232"/>
  <c r="F885" s="1"/>
  <c r="E232"/>
  <c r="E885" s="1"/>
  <c r="C180"/>
  <c r="M179"/>
  <c r="M884" s="1"/>
  <c r="L179"/>
  <c r="L884" s="1"/>
  <c r="J179"/>
  <c r="J884" s="1"/>
  <c r="I179"/>
  <c r="I884" s="1"/>
  <c r="G179"/>
  <c r="G884" s="1"/>
  <c r="F179"/>
  <c r="F884" s="1"/>
  <c r="P178"/>
  <c r="O178"/>
  <c r="K178"/>
  <c r="E180" i="131" s="1"/>
  <c r="F180" s="1"/>
  <c r="H178" i="59"/>
  <c r="E178"/>
  <c r="P177"/>
  <c r="O177"/>
  <c r="K177"/>
  <c r="H177"/>
  <c r="E177"/>
  <c r="P176"/>
  <c r="O176"/>
  <c r="K176"/>
  <c r="E178" i="131" s="1"/>
  <c r="F178" s="1"/>
  <c r="H176" i="59"/>
  <c r="E176"/>
  <c r="P175"/>
  <c r="O175"/>
  <c r="K175"/>
  <c r="E177" i="131" s="1"/>
  <c r="F177" s="1"/>
  <c r="H175" i="59"/>
  <c r="E175"/>
  <c r="P174"/>
  <c r="O174"/>
  <c r="K174"/>
  <c r="E176" i="131" s="1"/>
  <c r="F176" s="1"/>
  <c r="H174" i="59"/>
  <c r="E174"/>
  <c r="P173"/>
  <c r="O173"/>
  <c r="K173"/>
  <c r="E175" i="131" s="1"/>
  <c r="F175" s="1"/>
  <c r="H173" i="59"/>
  <c r="E173"/>
  <c r="P172"/>
  <c r="O172"/>
  <c r="K172"/>
  <c r="E174" i="131" s="1"/>
  <c r="F174" s="1"/>
  <c r="H172" i="59"/>
  <c r="E172"/>
  <c r="P171"/>
  <c r="O171"/>
  <c r="K171"/>
  <c r="E173" i="131" s="1"/>
  <c r="F173" s="1"/>
  <c r="H171" i="59"/>
  <c r="E171"/>
  <c r="P170"/>
  <c r="O170"/>
  <c r="K170"/>
  <c r="E172" i="131" s="1"/>
  <c r="F172" s="1"/>
  <c r="H170" i="59"/>
  <c r="E170"/>
  <c r="P169"/>
  <c r="O169"/>
  <c r="K169"/>
  <c r="E171" i="131" s="1"/>
  <c r="F171" s="1"/>
  <c r="H169" i="59"/>
  <c r="E169"/>
  <c r="P168"/>
  <c r="O168"/>
  <c r="K168"/>
  <c r="E170" i="131" s="1"/>
  <c r="F170" s="1"/>
  <c r="H168" i="59"/>
  <c r="E168"/>
  <c r="P167"/>
  <c r="O167"/>
  <c r="K167"/>
  <c r="E169" i="131" s="1"/>
  <c r="F169" s="1"/>
  <c r="H167" i="59"/>
  <c r="E167"/>
  <c r="P166"/>
  <c r="O166"/>
  <c r="K166"/>
  <c r="E168" i="131" s="1"/>
  <c r="F168" s="1"/>
  <c r="H166" i="59"/>
  <c r="E166"/>
  <c r="P165"/>
  <c r="O165"/>
  <c r="K165"/>
  <c r="E167" i="131" s="1"/>
  <c r="F167" s="1"/>
  <c r="H165" i="59"/>
  <c r="E165"/>
  <c r="P164"/>
  <c r="O164"/>
  <c r="K164"/>
  <c r="E166" i="131" s="1"/>
  <c r="F166" s="1"/>
  <c r="H164" i="59"/>
  <c r="E164"/>
  <c r="P163"/>
  <c r="O163"/>
  <c r="K163"/>
  <c r="E165" i="131" s="1"/>
  <c r="F165" s="1"/>
  <c r="H163" i="59"/>
  <c r="E163"/>
  <c r="P162"/>
  <c r="O162"/>
  <c r="K162"/>
  <c r="E164" i="131" s="1"/>
  <c r="F164" s="1"/>
  <c r="H162" i="59"/>
  <c r="E162"/>
  <c r="P161"/>
  <c r="O161"/>
  <c r="K161"/>
  <c r="E163" i="131" s="1"/>
  <c r="F163" s="1"/>
  <c r="H161" i="59"/>
  <c r="E161"/>
  <c r="P160"/>
  <c r="O160"/>
  <c r="K160"/>
  <c r="E162" i="131" s="1"/>
  <c r="F162" s="1"/>
  <c r="H160" i="59"/>
  <c r="E160"/>
  <c r="P159"/>
  <c r="O159"/>
  <c r="K159"/>
  <c r="E161" i="131" s="1"/>
  <c r="F161" s="1"/>
  <c r="H159" i="59"/>
  <c r="E159"/>
  <c r="P158"/>
  <c r="O158"/>
  <c r="K158"/>
  <c r="E160" i="131" s="1"/>
  <c r="F160" s="1"/>
  <c r="H158" i="59"/>
  <c r="E158"/>
  <c r="P157"/>
  <c r="O157"/>
  <c r="K157"/>
  <c r="E159" i="131" s="1"/>
  <c r="F159" s="1"/>
  <c r="H157" i="59"/>
  <c r="E157"/>
  <c r="P156"/>
  <c r="O156"/>
  <c r="K156"/>
  <c r="E158" i="131" s="1"/>
  <c r="F158" s="1"/>
  <c r="H156" i="59"/>
  <c r="E156"/>
  <c r="P155"/>
  <c r="O155"/>
  <c r="K155"/>
  <c r="E157" i="131" s="1"/>
  <c r="F157" s="1"/>
  <c r="H155" i="59"/>
  <c r="E155"/>
  <c r="P154"/>
  <c r="O154"/>
  <c r="K154"/>
  <c r="E156" i="131" s="1"/>
  <c r="F156" s="1"/>
  <c r="H154" i="59"/>
  <c r="E154"/>
  <c r="P153"/>
  <c r="O153"/>
  <c r="K153"/>
  <c r="E155" i="131" s="1"/>
  <c r="F155" s="1"/>
  <c r="H153" i="59"/>
  <c r="E153"/>
  <c r="P152"/>
  <c r="O152"/>
  <c r="K152"/>
  <c r="E154" i="131" s="1"/>
  <c r="F154" s="1"/>
  <c r="H152" i="59"/>
  <c r="E152"/>
  <c r="P151"/>
  <c r="O151"/>
  <c r="K151"/>
  <c r="E153" i="131" s="1"/>
  <c r="F153" s="1"/>
  <c r="H151" i="59"/>
  <c r="E151"/>
  <c r="P150"/>
  <c r="O150"/>
  <c r="K150"/>
  <c r="E152" i="131" s="1"/>
  <c r="F152" s="1"/>
  <c r="H150" i="59"/>
  <c r="E150"/>
  <c r="P149"/>
  <c r="O149"/>
  <c r="K149"/>
  <c r="E151" i="131" s="1"/>
  <c r="F151" s="1"/>
  <c r="H149" i="59"/>
  <c r="E149"/>
  <c r="P148"/>
  <c r="O148"/>
  <c r="K148"/>
  <c r="E150" i="131" s="1"/>
  <c r="F150" s="1"/>
  <c r="H148" i="59"/>
  <c r="E148"/>
  <c r="P147"/>
  <c r="O147"/>
  <c r="K147"/>
  <c r="E149" i="131" s="1"/>
  <c r="F149" s="1"/>
  <c r="H147" i="59"/>
  <c r="E147"/>
  <c r="P146"/>
  <c r="O146"/>
  <c r="K146"/>
  <c r="E148" i="131" s="1"/>
  <c r="F148" s="1"/>
  <c r="H146" i="59"/>
  <c r="E146"/>
  <c r="P145"/>
  <c r="O145"/>
  <c r="K145"/>
  <c r="E147" i="131" s="1"/>
  <c r="F147" s="1"/>
  <c r="H145" i="59"/>
  <c r="E145"/>
  <c r="P144"/>
  <c r="O144"/>
  <c r="K144"/>
  <c r="E146" i="131" s="1"/>
  <c r="F146" s="1"/>
  <c r="H144" i="59"/>
  <c r="E144"/>
  <c r="P143"/>
  <c r="O143"/>
  <c r="K143"/>
  <c r="E145" i="131" s="1"/>
  <c r="F145" s="1"/>
  <c r="H143" i="59"/>
  <c r="E143"/>
  <c r="P142"/>
  <c r="O142"/>
  <c r="K142"/>
  <c r="E144" i="131" s="1"/>
  <c r="F144" s="1"/>
  <c r="H142" i="59"/>
  <c r="E142"/>
  <c r="P141"/>
  <c r="O141"/>
  <c r="K141"/>
  <c r="E143" i="131" s="1"/>
  <c r="F143" s="1"/>
  <c r="H141" i="59"/>
  <c r="E141"/>
  <c r="P140"/>
  <c r="O140"/>
  <c r="K140"/>
  <c r="E142" i="131" s="1"/>
  <c r="F142" s="1"/>
  <c r="H140" i="59"/>
  <c r="E140"/>
  <c r="P139"/>
  <c r="O139"/>
  <c r="K139"/>
  <c r="E141" i="131" s="1"/>
  <c r="F141" s="1"/>
  <c r="H139" i="59"/>
  <c r="E139"/>
  <c r="P138"/>
  <c r="O138"/>
  <c r="K138"/>
  <c r="E140" i="131" s="1"/>
  <c r="F140" s="1"/>
  <c r="H138" i="59"/>
  <c r="E138"/>
  <c r="P137"/>
  <c r="O137"/>
  <c r="K137"/>
  <c r="E139" i="131" s="1"/>
  <c r="F139" s="1"/>
  <c r="H137" i="59"/>
  <c r="E137"/>
  <c r="P136"/>
  <c r="O136"/>
  <c r="K136"/>
  <c r="E138" i="131" s="1"/>
  <c r="F138" s="1"/>
  <c r="H136" i="59"/>
  <c r="E136"/>
  <c r="P135"/>
  <c r="O135"/>
  <c r="K135"/>
  <c r="E137" i="131" s="1"/>
  <c r="F137" s="1"/>
  <c r="H135" i="59"/>
  <c r="E135"/>
  <c r="P134"/>
  <c r="O134"/>
  <c r="K134"/>
  <c r="E136" i="131" s="1"/>
  <c r="F136" s="1"/>
  <c r="H134" i="59"/>
  <c r="E134"/>
  <c r="P133"/>
  <c r="O133"/>
  <c r="K133"/>
  <c r="E135" i="131" s="1"/>
  <c r="F135" s="1"/>
  <c r="H133" i="59"/>
  <c r="E133"/>
  <c r="P132"/>
  <c r="O132"/>
  <c r="K132"/>
  <c r="E134" i="131" s="1"/>
  <c r="F134" s="1"/>
  <c r="H132" i="59"/>
  <c r="E132"/>
  <c r="P131"/>
  <c r="O131"/>
  <c r="K131"/>
  <c r="E133" i="131" s="1"/>
  <c r="F133" s="1"/>
  <c r="H131" i="59"/>
  <c r="E131"/>
  <c r="P130"/>
  <c r="O130"/>
  <c r="K130"/>
  <c r="E132" i="131" s="1"/>
  <c r="F132" s="1"/>
  <c r="H130" i="59"/>
  <c r="E130"/>
  <c r="P129"/>
  <c r="O129"/>
  <c r="K129"/>
  <c r="E131" i="131" s="1"/>
  <c r="F131" s="1"/>
  <c r="H129" i="59"/>
  <c r="E129"/>
  <c r="P128"/>
  <c r="O128"/>
  <c r="K128"/>
  <c r="E130" i="131" s="1"/>
  <c r="F130" s="1"/>
  <c r="H128" i="59"/>
  <c r="E128"/>
  <c r="P127"/>
  <c r="O127"/>
  <c r="K127"/>
  <c r="E129" i="131" s="1"/>
  <c r="F129" s="1"/>
  <c r="H127" i="59"/>
  <c r="E127"/>
  <c r="P126"/>
  <c r="O126"/>
  <c r="K126"/>
  <c r="E128" i="131" s="1"/>
  <c r="F128" s="1"/>
  <c r="H126" i="59"/>
  <c r="E126"/>
  <c r="P125"/>
  <c r="O125"/>
  <c r="K125"/>
  <c r="H125"/>
  <c r="E125"/>
  <c r="P124"/>
  <c r="O124"/>
  <c r="K124"/>
  <c r="E126" i="131" s="1"/>
  <c r="F126" s="1"/>
  <c r="H124" i="59"/>
  <c r="E124"/>
  <c r="E135" i="105" s="1"/>
  <c r="P123" i="59"/>
  <c r="O123"/>
  <c r="K123"/>
  <c r="E125" i="131" s="1"/>
  <c r="F125" s="1"/>
  <c r="H123" i="59"/>
  <c r="E123"/>
  <c r="P122"/>
  <c r="O122"/>
  <c r="K122"/>
  <c r="E124" i="131" s="1"/>
  <c r="F124" s="1"/>
  <c r="H122" i="59"/>
  <c r="E122"/>
  <c r="P121"/>
  <c r="O121"/>
  <c r="K121"/>
  <c r="E123" i="131" s="1"/>
  <c r="H121" i="59"/>
  <c r="E121"/>
  <c r="E132" i="105" s="1"/>
  <c r="P120" i="59"/>
  <c r="O120"/>
  <c r="K120"/>
  <c r="E122" i="131" s="1"/>
  <c r="F122" s="1"/>
  <c r="H120" i="59"/>
  <c r="E120"/>
  <c r="E131" i="105" s="1"/>
  <c r="P119" i="59"/>
  <c r="O119"/>
  <c r="K119"/>
  <c r="E121" i="131" s="1"/>
  <c r="F121" s="1"/>
  <c r="H119" i="59"/>
  <c r="E119"/>
  <c r="P118"/>
  <c r="O118"/>
  <c r="K118"/>
  <c r="E120" i="131" s="1"/>
  <c r="F120" s="1"/>
  <c r="H118" i="59"/>
  <c r="E118"/>
  <c r="P117"/>
  <c r="O117"/>
  <c r="K117"/>
  <c r="E119" i="131" s="1"/>
  <c r="F119" s="1"/>
  <c r="H117" i="59"/>
  <c r="E117"/>
  <c r="P116"/>
  <c r="O116"/>
  <c r="K116"/>
  <c r="E118" i="131" s="1"/>
  <c r="F118" s="1"/>
  <c r="H116" i="59"/>
  <c r="E116"/>
  <c r="E127" i="105" s="1"/>
  <c r="P115" i="59"/>
  <c r="O115"/>
  <c r="K115"/>
  <c r="E117" i="131" s="1"/>
  <c r="F117" s="1"/>
  <c r="H115" i="59"/>
  <c r="E115"/>
  <c r="P114"/>
  <c r="O114"/>
  <c r="K114"/>
  <c r="E116" i="131" s="1"/>
  <c r="F116" s="1"/>
  <c r="H114" i="59"/>
  <c r="E114"/>
  <c r="P113"/>
  <c r="O113"/>
  <c r="K113"/>
  <c r="E115" i="131" s="1"/>
  <c r="F115" s="1"/>
  <c r="H113" i="59"/>
  <c r="E113"/>
  <c r="E124" i="105" s="1"/>
  <c r="P112" i="59"/>
  <c r="O112"/>
  <c r="K112"/>
  <c r="E114" i="131" s="1"/>
  <c r="F114" s="1"/>
  <c r="H112" i="59"/>
  <c r="E112"/>
  <c r="P111"/>
  <c r="O111"/>
  <c r="K111"/>
  <c r="H111"/>
  <c r="E111"/>
  <c r="P110"/>
  <c r="O110"/>
  <c r="K110"/>
  <c r="E112" i="131" s="1"/>
  <c r="F112" s="1"/>
  <c r="H110" i="59"/>
  <c r="E110"/>
  <c r="P109"/>
  <c r="O109"/>
  <c r="K109"/>
  <c r="E111" i="131" s="1"/>
  <c r="F111" s="1"/>
  <c r="H109" i="59"/>
  <c r="E109"/>
  <c r="P108"/>
  <c r="O108"/>
  <c r="K108"/>
  <c r="E110" i="131" s="1"/>
  <c r="F110" s="1"/>
  <c r="H108" i="59"/>
  <c r="E108"/>
  <c r="P107"/>
  <c r="O107"/>
  <c r="K107"/>
  <c r="E109" i="131" s="1"/>
  <c r="F109" s="1"/>
  <c r="H107" i="59"/>
  <c r="E107"/>
  <c r="P106"/>
  <c r="O106"/>
  <c r="K106"/>
  <c r="E108" i="131" s="1"/>
  <c r="F108" s="1"/>
  <c r="H106" i="59"/>
  <c r="E106"/>
  <c r="P105"/>
  <c r="O105"/>
  <c r="K105"/>
  <c r="E107" i="131" s="1"/>
  <c r="F107" s="1"/>
  <c r="H105" i="59"/>
  <c r="E105"/>
  <c r="P104"/>
  <c r="O104"/>
  <c r="K104"/>
  <c r="E106" i="131" s="1"/>
  <c r="F106" s="1"/>
  <c r="H104" i="59"/>
  <c r="E104"/>
  <c r="P103"/>
  <c r="O103"/>
  <c r="K103"/>
  <c r="E105" i="131" s="1"/>
  <c r="F105" s="1"/>
  <c r="H103" i="59"/>
  <c r="E103"/>
  <c r="P102"/>
  <c r="O102"/>
  <c r="K102"/>
  <c r="E104" i="131" s="1"/>
  <c r="F104" s="1"/>
  <c r="H102" i="59"/>
  <c r="E102"/>
  <c r="P101"/>
  <c r="O101"/>
  <c r="K101"/>
  <c r="H101"/>
  <c r="E101"/>
  <c r="P100"/>
  <c r="O100"/>
  <c r="K100"/>
  <c r="E102" i="131" s="1"/>
  <c r="F102" s="1"/>
  <c r="H100" i="59"/>
  <c r="E100"/>
  <c r="E99"/>
  <c r="P98"/>
  <c r="O98"/>
  <c r="H98"/>
  <c r="E98"/>
  <c r="E97"/>
  <c r="E96"/>
  <c r="E119" i="105" s="1"/>
  <c r="E95" i="59"/>
  <c r="E94"/>
  <c r="P93"/>
  <c r="O93"/>
  <c r="K93"/>
  <c r="E95" i="131" s="1"/>
  <c r="F95" s="1"/>
  <c r="H93" i="59"/>
  <c r="E93"/>
  <c r="E116" i="105" s="1"/>
  <c r="E92" i="59"/>
  <c r="E115" i="105" s="1"/>
  <c r="E91" i="59"/>
  <c r="E90"/>
  <c r="E89"/>
  <c r="E88"/>
  <c r="E111" i="105" s="1"/>
  <c r="K87" i="59"/>
  <c r="E89" i="131" s="1"/>
  <c r="F89" s="1"/>
  <c r="E87" i="59"/>
  <c r="P86"/>
  <c r="O86"/>
  <c r="K86"/>
  <c r="E88" i="131" s="1"/>
  <c r="F88" s="1"/>
  <c r="H86" i="59"/>
  <c r="E86"/>
  <c r="P85"/>
  <c r="O85"/>
  <c r="K85"/>
  <c r="E87" i="131" s="1"/>
  <c r="F87" s="1"/>
  <c r="H85" i="59"/>
  <c r="E85"/>
  <c r="P83"/>
  <c r="P883" s="1"/>
  <c r="O83"/>
  <c r="O883" s="1"/>
  <c r="N83"/>
  <c r="N883" s="1"/>
  <c r="M83"/>
  <c r="M883" s="1"/>
  <c r="L83"/>
  <c r="L883" s="1"/>
  <c r="K83"/>
  <c r="K883" s="1"/>
  <c r="J83"/>
  <c r="J883" s="1"/>
  <c r="I83"/>
  <c r="I883" s="1"/>
  <c r="H83"/>
  <c r="H883" s="1"/>
  <c r="G83"/>
  <c r="G883" s="1"/>
  <c r="F83"/>
  <c r="F883" s="1"/>
  <c r="E83"/>
  <c r="E883" s="1"/>
  <c r="C83"/>
  <c r="C106" i="105" s="1"/>
  <c r="P68" i="59"/>
  <c r="P882" s="1"/>
  <c r="O68"/>
  <c r="O882" s="1"/>
  <c r="N68"/>
  <c r="N882" s="1"/>
  <c r="M68"/>
  <c r="M882" s="1"/>
  <c r="L68"/>
  <c r="L882" s="1"/>
  <c r="K68"/>
  <c r="K882" s="1"/>
  <c r="J68"/>
  <c r="J882" s="1"/>
  <c r="I68"/>
  <c r="I882" s="1"/>
  <c r="H68"/>
  <c r="H882" s="1"/>
  <c r="G68"/>
  <c r="G882" s="1"/>
  <c r="F68"/>
  <c r="F882" s="1"/>
  <c r="E68"/>
  <c r="E882" s="1"/>
  <c r="C68"/>
  <c r="C91" i="105" s="1"/>
  <c r="C861" i="131"/>
  <c r="B851"/>
  <c r="A851"/>
  <c r="A850"/>
  <c r="A849"/>
  <c r="A848"/>
  <c r="A847"/>
  <c r="A846"/>
  <c r="A845"/>
  <c r="A844"/>
  <c r="C843"/>
  <c r="A843"/>
  <c r="A842"/>
  <c r="A841"/>
  <c r="A840"/>
  <c r="A839"/>
  <c r="A838"/>
  <c r="A837"/>
  <c r="A835"/>
  <c r="A834"/>
  <c r="A833"/>
  <c r="K830"/>
  <c r="I830"/>
  <c r="H830"/>
  <c r="G830"/>
  <c r="F830"/>
  <c r="E830"/>
  <c r="D830"/>
  <c r="B830"/>
  <c r="A830"/>
  <c r="A828"/>
  <c r="A827"/>
  <c r="A826"/>
  <c r="D817"/>
  <c r="L816"/>
  <c r="D816"/>
  <c r="C816"/>
  <c r="L815"/>
  <c r="D815"/>
  <c r="C815"/>
  <c r="L814"/>
  <c r="D814"/>
  <c r="C814"/>
  <c r="L813"/>
  <c r="D813"/>
  <c r="C813"/>
  <c r="L812"/>
  <c r="D812"/>
  <c r="C812"/>
  <c r="L811"/>
  <c r="D811"/>
  <c r="C811"/>
  <c r="L810"/>
  <c r="D810"/>
  <c r="C810"/>
  <c r="L809"/>
  <c r="D809"/>
  <c r="C809"/>
  <c r="L808"/>
  <c r="D808"/>
  <c r="C808"/>
  <c r="L807"/>
  <c r="D807"/>
  <c r="C807"/>
  <c r="L806"/>
  <c r="D806"/>
  <c r="C806"/>
  <c r="L805"/>
  <c r="D805"/>
  <c r="C805"/>
  <c r="L804"/>
  <c r="D804"/>
  <c r="C804"/>
  <c r="L803"/>
  <c r="D803"/>
  <c r="C803"/>
  <c r="L802"/>
  <c r="D802"/>
  <c r="C802"/>
  <c r="L801"/>
  <c r="D801"/>
  <c r="C801"/>
  <c r="L800"/>
  <c r="D800"/>
  <c r="C800"/>
  <c r="L799"/>
  <c r="D799"/>
  <c r="C799"/>
  <c r="L798"/>
  <c r="D798"/>
  <c r="C798"/>
  <c r="L797"/>
  <c r="D797"/>
  <c r="C797"/>
  <c r="L796"/>
  <c r="D796"/>
  <c r="C796"/>
  <c r="L795"/>
  <c r="D795"/>
  <c r="C795"/>
  <c r="L794"/>
  <c r="D794"/>
  <c r="C794"/>
  <c r="L793"/>
  <c r="D793"/>
  <c r="C793"/>
  <c r="L792"/>
  <c r="D792"/>
  <c r="C792"/>
  <c r="L791"/>
  <c r="D791"/>
  <c r="C791"/>
  <c r="L790"/>
  <c r="D790"/>
  <c r="C790"/>
  <c r="L789"/>
  <c r="D789"/>
  <c r="C789"/>
  <c r="L788"/>
  <c r="D788"/>
  <c r="C788"/>
  <c r="L787"/>
  <c r="D787"/>
  <c r="C787"/>
  <c r="L786"/>
  <c r="D786"/>
  <c r="C786"/>
  <c r="L785"/>
  <c r="D785"/>
  <c r="C785"/>
  <c r="L784"/>
  <c r="D784"/>
  <c r="C784"/>
  <c r="L783"/>
  <c r="D783"/>
  <c r="C783"/>
  <c r="L782"/>
  <c r="D782"/>
  <c r="C782"/>
  <c r="L781"/>
  <c r="D781"/>
  <c r="C781"/>
  <c r="L780"/>
  <c r="D780"/>
  <c r="C780"/>
  <c r="L779"/>
  <c r="D779"/>
  <c r="C779"/>
  <c r="L778"/>
  <c r="D778"/>
  <c r="C778"/>
  <c r="L777"/>
  <c r="D777"/>
  <c r="C777"/>
  <c r="L776"/>
  <c r="D776"/>
  <c r="C776"/>
  <c r="L775"/>
  <c r="D775"/>
  <c r="C775"/>
  <c r="L774"/>
  <c r="D774"/>
  <c r="C774"/>
  <c r="L773"/>
  <c r="D773"/>
  <c r="C773"/>
  <c r="L772"/>
  <c r="D772"/>
  <c r="C772"/>
  <c r="L771"/>
  <c r="D771"/>
  <c r="C771"/>
  <c r="L770"/>
  <c r="D770"/>
  <c r="C770"/>
  <c r="L769"/>
  <c r="D769"/>
  <c r="C769"/>
  <c r="L768"/>
  <c r="D768"/>
  <c r="C768"/>
  <c r="L767"/>
  <c r="D767"/>
  <c r="C767"/>
  <c r="L766"/>
  <c r="D766"/>
  <c r="C766"/>
  <c r="L765"/>
  <c r="D765"/>
  <c r="C765"/>
  <c r="L764"/>
  <c r="D764"/>
  <c r="C764"/>
  <c r="L763"/>
  <c r="D763"/>
  <c r="C763"/>
  <c r="L762"/>
  <c r="D762"/>
  <c r="C762"/>
  <c r="L761"/>
  <c r="D761"/>
  <c r="C761"/>
  <c r="L760"/>
  <c r="D760"/>
  <c r="C760"/>
  <c r="L759"/>
  <c r="D759"/>
  <c r="C759"/>
  <c r="L758"/>
  <c r="D758"/>
  <c r="C758"/>
  <c r="L757"/>
  <c r="E757"/>
  <c r="F757" s="1"/>
  <c r="D757"/>
  <c r="C757"/>
  <c r="L756"/>
  <c r="E756"/>
  <c r="F756" s="1"/>
  <c r="D756"/>
  <c r="C756"/>
  <c r="L755"/>
  <c r="E755"/>
  <c r="F755" s="1"/>
  <c r="D755"/>
  <c r="C755"/>
  <c r="L754"/>
  <c r="E754"/>
  <c r="F754" s="1"/>
  <c r="D754"/>
  <c r="C754"/>
  <c r="L753"/>
  <c r="E753"/>
  <c r="F753" s="1"/>
  <c r="D753"/>
  <c r="C753"/>
  <c r="L752"/>
  <c r="E752"/>
  <c r="F752" s="1"/>
  <c r="D752"/>
  <c r="C752"/>
  <c r="L751"/>
  <c r="E751"/>
  <c r="F751" s="1"/>
  <c r="D751"/>
  <c r="C751"/>
  <c r="L750"/>
  <c r="E750"/>
  <c r="F750" s="1"/>
  <c r="D750"/>
  <c r="C750"/>
  <c r="L749"/>
  <c r="E749"/>
  <c r="F749" s="1"/>
  <c r="D749"/>
  <c r="C749"/>
  <c r="L748"/>
  <c r="E748"/>
  <c r="F748" s="1"/>
  <c r="D748"/>
  <c r="C748"/>
  <c r="L747"/>
  <c r="E747"/>
  <c r="F747" s="1"/>
  <c r="D747"/>
  <c r="C747"/>
  <c r="L746"/>
  <c r="E746"/>
  <c r="F746" s="1"/>
  <c r="D746"/>
  <c r="C746"/>
  <c r="L745"/>
  <c r="E745"/>
  <c r="F745" s="1"/>
  <c r="D745"/>
  <c r="C745"/>
  <c r="L744"/>
  <c r="E744"/>
  <c r="F744" s="1"/>
  <c r="D744"/>
  <c r="C744"/>
  <c r="L743"/>
  <c r="E743"/>
  <c r="F743" s="1"/>
  <c r="D743"/>
  <c r="C743"/>
  <c r="L742"/>
  <c r="E742"/>
  <c r="F742" s="1"/>
  <c r="D742"/>
  <c r="C742"/>
  <c r="L741"/>
  <c r="D741"/>
  <c r="B741"/>
  <c r="A741"/>
  <c r="D739"/>
  <c r="L738"/>
  <c r="D738"/>
  <c r="C738"/>
  <c r="L737"/>
  <c r="D737"/>
  <c r="C737"/>
  <c r="L736"/>
  <c r="D736"/>
  <c r="C736"/>
  <c r="L735"/>
  <c r="D735"/>
  <c r="C735"/>
  <c r="L734"/>
  <c r="E734"/>
  <c r="D734"/>
  <c r="C734"/>
  <c r="L733"/>
  <c r="D733"/>
  <c r="B733"/>
  <c r="A733"/>
  <c r="A732"/>
  <c r="D727"/>
  <c r="L726"/>
  <c r="E726"/>
  <c r="F726" s="1"/>
  <c r="D726"/>
  <c r="C726"/>
  <c r="L725"/>
  <c r="E725"/>
  <c r="F725" s="1"/>
  <c r="D725"/>
  <c r="C725"/>
  <c r="L724"/>
  <c r="E724"/>
  <c r="F724" s="1"/>
  <c r="D724"/>
  <c r="C724"/>
  <c r="L723"/>
  <c r="E723"/>
  <c r="F723" s="1"/>
  <c r="D723"/>
  <c r="C723"/>
  <c r="L722"/>
  <c r="E722"/>
  <c r="F722" s="1"/>
  <c r="D722"/>
  <c r="C722"/>
  <c r="L721"/>
  <c r="E721"/>
  <c r="F721" s="1"/>
  <c r="D721"/>
  <c r="C721"/>
  <c r="L720"/>
  <c r="E720"/>
  <c r="F720" s="1"/>
  <c r="D720"/>
  <c r="C720"/>
  <c r="L719"/>
  <c r="D719"/>
  <c r="B719"/>
  <c r="A719"/>
  <c r="D717"/>
  <c r="L716"/>
  <c r="E716"/>
  <c r="F716" s="1"/>
  <c r="D716"/>
  <c r="C716"/>
  <c r="L715"/>
  <c r="E715"/>
  <c r="F715" s="1"/>
  <c r="D715"/>
  <c r="C715"/>
  <c r="L714"/>
  <c r="E714"/>
  <c r="F714" s="1"/>
  <c r="D714"/>
  <c r="C714"/>
  <c r="L713"/>
  <c r="D713"/>
  <c r="B713"/>
  <c r="A713"/>
  <c r="D711"/>
  <c r="L710"/>
  <c r="E710"/>
  <c r="F710" s="1"/>
  <c r="D710"/>
  <c r="C710"/>
  <c r="L709"/>
  <c r="E709"/>
  <c r="F709" s="1"/>
  <c r="D709"/>
  <c r="C709"/>
  <c r="L708"/>
  <c r="E708"/>
  <c r="F708" s="1"/>
  <c r="D708"/>
  <c r="C708"/>
  <c r="L707"/>
  <c r="E707"/>
  <c r="F707" s="1"/>
  <c r="D707"/>
  <c r="C707"/>
  <c r="L706"/>
  <c r="E706"/>
  <c r="F706" s="1"/>
  <c r="D706"/>
  <c r="C706"/>
  <c r="L705"/>
  <c r="E705"/>
  <c r="F705" s="1"/>
  <c r="D705"/>
  <c r="C705"/>
  <c r="L704"/>
  <c r="E704"/>
  <c r="F704" s="1"/>
  <c r="D704"/>
  <c r="C704"/>
  <c r="L703"/>
  <c r="E703"/>
  <c r="F703" s="1"/>
  <c r="D703"/>
  <c r="C703"/>
  <c r="L702"/>
  <c r="E702"/>
  <c r="F702" s="1"/>
  <c r="D702"/>
  <c r="C702"/>
  <c r="L701"/>
  <c r="E701"/>
  <c r="D701"/>
  <c r="C701"/>
  <c r="L700"/>
  <c r="D700"/>
  <c r="B700"/>
  <c r="A700"/>
  <c r="D698"/>
  <c r="L697"/>
  <c r="E697"/>
  <c r="E698" s="1"/>
  <c r="D697"/>
  <c r="C697"/>
  <c r="L696"/>
  <c r="D696"/>
  <c r="B696"/>
  <c r="A696"/>
  <c r="C691"/>
  <c r="L690"/>
  <c r="D690"/>
  <c r="L689"/>
  <c r="D689"/>
  <c r="C689"/>
  <c r="L688"/>
  <c r="D688"/>
  <c r="C688"/>
  <c r="L687"/>
  <c r="D687"/>
  <c r="C687"/>
  <c r="L686"/>
  <c r="D686"/>
  <c r="C686"/>
  <c r="L685"/>
  <c r="D685"/>
  <c r="C685"/>
  <c r="L684"/>
  <c r="E684"/>
  <c r="F684" s="1"/>
  <c r="D684"/>
  <c r="C684"/>
  <c r="L683"/>
  <c r="D683"/>
  <c r="C683"/>
  <c r="B683"/>
  <c r="A683"/>
  <c r="L682"/>
  <c r="C682"/>
  <c r="L681"/>
  <c r="D681"/>
  <c r="L680"/>
  <c r="D680"/>
  <c r="C680"/>
  <c r="L679"/>
  <c r="D679"/>
  <c r="C679"/>
  <c r="L678"/>
  <c r="D678"/>
  <c r="C678"/>
  <c r="L677"/>
  <c r="D677"/>
  <c r="C677"/>
  <c r="L676"/>
  <c r="D676"/>
  <c r="C676"/>
  <c r="L675"/>
  <c r="D675"/>
  <c r="C675"/>
  <c r="L674"/>
  <c r="D674"/>
  <c r="C674"/>
  <c r="L673"/>
  <c r="D673"/>
  <c r="C673"/>
  <c r="L672"/>
  <c r="D672"/>
  <c r="C672"/>
  <c r="L671"/>
  <c r="D671"/>
  <c r="C671"/>
  <c r="L670"/>
  <c r="D670"/>
  <c r="C670"/>
  <c r="L669"/>
  <c r="D669"/>
  <c r="C669"/>
  <c r="L668"/>
  <c r="D668"/>
  <c r="C668"/>
  <c r="L667"/>
  <c r="D667"/>
  <c r="C667"/>
  <c r="L666"/>
  <c r="D666"/>
  <c r="C666"/>
  <c r="L665"/>
  <c r="D665"/>
  <c r="C665"/>
  <c r="L664"/>
  <c r="D664"/>
  <c r="C664"/>
  <c r="L663"/>
  <c r="D663"/>
  <c r="C663"/>
  <c r="L662"/>
  <c r="D662"/>
  <c r="C662"/>
  <c r="L661"/>
  <c r="D661"/>
  <c r="C661"/>
  <c r="L660"/>
  <c r="D660"/>
  <c r="C660"/>
  <c r="L659"/>
  <c r="D659"/>
  <c r="C659"/>
  <c r="L658"/>
  <c r="D658"/>
  <c r="C658"/>
  <c r="L657"/>
  <c r="D657"/>
  <c r="C657"/>
  <c r="L656"/>
  <c r="D656"/>
  <c r="C656"/>
  <c r="L655"/>
  <c r="D655"/>
  <c r="C655"/>
  <c r="L654"/>
  <c r="D654"/>
  <c r="C654"/>
  <c r="L653"/>
  <c r="D653"/>
  <c r="C653"/>
  <c r="L652"/>
  <c r="D652"/>
  <c r="C652"/>
  <c r="L651"/>
  <c r="D651"/>
  <c r="C651"/>
  <c r="L650"/>
  <c r="D650"/>
  <c r="C650"/>
  <c r="L649"/>
  <c r="D649"/>
  <c r="C649"/>
  <c r="B649"/>
  <c r="A649"/>
  <c r="L647"/>
  <c r="E647"/>
  <c r="E848" s="1"/>
  <c r="D647"/>
  <c r="L646"/>
  <c r="E646"/>
  <c r="F646" s="1"/>
  <c r="D646"/>
  <c r="C646"/>
  <c r="E645"/>
  <c r="F645" s="1"/>
  <c r="D645"/>
  <c r="C645"/>
  <c r="L644"/>
  <c r="E644"/>
  <c r="F644" s="1"/>
  <c r="D644"/>
  <c r="C644"/>
  <c r="L643"/>
  <c r="E643"/>
  <c r="F643" s="1"/>
  <c r="D643"/>
  <c r="C643"/>
  <c r="L642"/>
  <c r="E642"/>
  <c r="F642" s="1"/>
  <c r="D642"/>
  <c r="C642"/>
  <c r="L641"/>
  <c r="E641"/>
  <c r="F641" s="1"/>
  <c r="D641"/>
  <c r="C641"/>
  <c r="L640"/>
  <c r="E640"/>
  <c r="F640" s="1"/>
  <c r="D640"/>
  <c r="C640"/>
  <c r="L639"/>
  <c r="E639"/>
  <c r="F639" s="1"/>
  <c r="D639"/>
  <c r="C639"/>
  <c r="L638"/>
  <c r="E638"/>
  <c r="F638" s="1"/>
  <c r="D638"/>
  <c r="C638"/>
  <c r="L637"/>
  <c r="E637"/>
  <c r="F637" s="1"/>
  <c r="D637"/>
  <c r="C637"/>
  <c r="L636"/>
  <c r="E636"/>
  <c r="F636" s="1"/>
  <c r="D636"/>
  <c r="C636"/>
  <c r="L635"/>
  <c r="E635"/>
  <c r="F635" s="1"/>
  <c r="D635"/>
  <c r="C635"/>
  <c r="L634"/>
  <c r="E634"/>
  <c r="F634" s="1"/>
  <c r="D634"/>
  <c r="C634"/>
  <c r="L633"/>
  <c r="E633"/>
  <c r="F633" s="1"/>
  <c r="D633"/>
  <c r="C633"/>
  <c r="L632"/>
  <c r="E632"/>
  <c r="F632" s="1"/>
  <c r="D632"/>
  <c r="C632"/>
  <c r="L631"/>
  <c r="E631"/>
  <c r="F631" s="1"/>
  <c r="D631"/>
  <c r="C631"/>
  <c r="L630"/>
  <c r="E630"/>
  <c r="F630" s="1"/>
  <c r="D630"/>
  <c r="C630"/>
  <c r="L629"/>
  <c r="E629"/>
  <c r="F629" s="1"/>
  <c r="D629"/>
  <c r="C629"/>
  <c r="L628"/>
  <c r="E628"/>
  <c r="F628" s="1"/>
  <c r="D628"/>
  <c r="C628"/>
  <c r="L627"/>
  <c r="E627"/>
  <c r="F627" s="1"/>
  <c r="D627"/>
  <c r="C627"/>
  <c r="L626"/>
  <c r="E626"/>
  <c r="F626" s="1"/>
  <c r="D626"/>
  <c r="C626"/>
  <c r="L625"/>
  <c r="D625"/>
  <c r="C625"/>
  <c r="B625"/>
  <c r="A625"/>
  <c r="D623"/>
  <c r="C623"/>
  <c r="L622"/>
  <c r="E622"/>
  <c r="F622" s="1"/>
  <c r="D622"/>
  <c r="C622"/>
  <c r="L621"/>
  <c r="E621"/>
  <c r="F621" s="1"/>
  <c r="D621"/>
  <c r="C621"/>
  <c r="L620"/>
  <c r="E620"/>
  <c r="F620" s="1"/>
  <c r="D620"/>
  <c r="C620"/>
  <c r="L619"/>
  <c r="E619"/>
  <c r="F619" s="1"/>
  <c r="D619"/>
  <c r="C619"/>
  <c r="L618"/>
  <c r="E618"/>
  <c r="F618" s="1"/>
  <c r="D618"/>
  <c r="C618"/>
  <c r="L617"/>
  <c r="E617"/>
  <c r="F617" s="1"/>
  <c r="D617"/>
  <c r="C617"/>
  <c r="L616"/>
  <c r="E616"/>
  <c r="F616" s="1"/>
  <c r="D616"/>
  <c r="C616"/>
  <c r="L615"/>
  <c r="E615"/>
  <c r="F615" s="1"/>
  <c r="D615"/>
  <c r="C615"/>
  <c r="L614"/>
  <c r="E614"/>
  <c r="F614" s="1"/>
  <c r="D614"/>
  <c r="C614"/>
  <c r="L613"/>
  <c r="E613"/>
  <c r="F613" s="1"/>
  <c r="D613"/>
  <c r="C613"/>
  <c r="L612"/>
  <c r="E612"/>
  <c r="F612" s="1"/>
  <c r="D612"/>
  <c r="C612"/>
  <c r="L611"/>
  <c r="E611"/>
  <c r="F611" s="1"/>
  <c r="D611"/>
  <c r="C611"/>
  <c r="L610"/>
  <c r="E610"/>
  <c r="F610" s="1"/>
  <c r="D610"/>
  <c r="C610"/>
  <c r="L609"/>
  <c r="E609"/>
  <c r="F609" s="1"/>
  <c r="D609"/>
  <c r="C609"/>
  <c r="L608"/>
  <c r="E608"/>
  <c r="F608" s="1"/>
  <c r="D608"/>
  <c r="C608"/>
  <c r="L607"/>
  <c r="E607"/>
  <c r="D607"/>
  <c r="C607"/>
  <c r="L606"/>
  <c r="E606"/>
  <c r="F606" s="1"/>
  <c r="D606"/>
  <c r="C606"/>
  <c r="E605"/>
  <c r="F605" s="1"/>
  <c r="D605"/>
  <c r="C605"/>
  <c r="E604"/>
  <c r="F604" s="1"/>
  <c r="D604"/>
  <c r="C604"/>
  <c r="D603"/>
  <c r="C603"/>
  <c r="D602"/>
  <c r="C602"/>
  <c r="D601"/>
  <c r="C601"/>
  <c r="E600"/>
  <c r="F600" s="1"/>
  <c r="D600"/>
  <c r="C600"/>
  <c r="L599"/>
  <c r="D599"/>
  <c r="B599"/>
  <c r="A599"/>
  <c r="D597"/>
  <c r="L596"/>
  <c r="E596"/>
  <c r="F596" s="1"/>
  <c r="D596"/>
  <c r="C596"/>
  <c r="L595"/>
  <c r="E595"/>
  <c r="D595"/>
  <c r="C595"/>
  <c r="L594"/>
  <c r="E594"/>
  <c r="F594" s="1"/>
  <c r="D594"/>
  <c r="C594"/>
  <c r="L593"/>
  <c r="E593"/>
  <c r="D593"/>
  <c r="C593"/>
  <c r="L592"/>
  <c r="E592"/>
  <c r="F592" s="1"/>
  <c r="D592"/>
  <c r="C592"/>
  <c r="L591"/>
  <c r="E591"/>
  <c r="F591" s="1"/>
  <c r="D591"/>
  <c r="C591"/>
  <c r="L590"/>
  <c r="E590"/>
  <c r="F590" s="1"/>
  <c r="D590"/>
  <c r="C590"/>
  <c r="L589"/>
  <c r="E589"/>
  <c r="F589" s="1"/>
  <c r="D589"/>
  <c r="C589"/>
  <c r="L588"/>
  <c r="E588"/>
  <c r="F588" s="1"/>
  <c r="D588"/>
  <c r="C588"/>
  <c r="L587"/>
  <c r="E587"/>
  <c r="F587" s="1"/>
  <c r="D587"/>
  <c r="C587"/>
  <c r="L586"/>
  <c r="E586"/>
  <c r="F586" s="1"/>
  <c r="D586"/>
  <c r="C586"/>
  <c r="L585"/>
  <c r="E585"/>
  <c r="F585" s="1"/>
  <c r="D585"/>
  <c r="C585"/>
  <c r="L584"/>
  <c r="E584"/>
  <c r="F584" s="1"/>
  <c r="D584"/>
  <c r="C584"/>
  <c r="L583"/>
  <c r="E583"/>
  <c r="F583" s="1"/>
  <c r="D583"/>
  <c r="C583"/>
  <c r="L582"/>
  <c r="E582"/>
  <c r="F582" s="1"/>
  <c r="D582"/>
  <c r="C582"/>
  <c r="L581"/>
  <c r="E581"/>
  <c r="F581" s="1"/>
  <c r="D581"/>
  <c r="C581"/>
  <c r="L580"/>
  <c r="E580"/>
  <c r="F580" s="1"/>
  <c r="D580"/>
  <c r="C580"/>
  <c r="L579"/>
  <c r="E579"/>
  <c r="F579" s="1"/>
  <c r="D579"/>
  <c r="C579"/>
  <c r="L578"/>
  <c r="E578"/>
  <c r="F578" s="1"/>
  <c r="D578"/>
  <c r="C578"/>
  <c r="L577"/>
  <c r="E577"/>
  <c r="D577"/>
  <c r="C577"/>
  <c r="L576"/>
  <c r="E576"/>
  <c r="D576"/>
  <c r="C576"/>
  <c r="L575"/>
  <c r="D575"/>
  <c r="C575"/>
  <c r="L574"/>
  <c r="D574"/>
  <c r="B574"/>
  <c r="A574"/>
  <c r="D572"/>
  <c r="L571"/>
  <c r="E571"/>
  <c r="E572" s="1"/>
  <c r="E845" s="1"/>
  <c r="D571"/>
  <c r="C571"/>
  <c r="L570"/>
  <c r="D570"/>
  <c r="B570"/>
  <c r="A570"/>
  <c r="D568"/>
  <c r="L567"/>
  <c r="E567"/>
  <c r="F567" s="1"/>
  <c r="D567"/>
  <c r="C567"/>
  <c r="L566"/>
  <c r="E566"/>
  <c r="F566" s="1"/>
  <c r="D566"/>
  <c r="C566"/>
  <c r="L565"/>
  <c r="E565"/>
  <c r="F565" s="1"/>
  <c r="D565"/>
  <c r="C565"/>
  <c r="L564"/>
  <c r="E564"/>
  <c r="F564" s="1"/>
  <c r="D564"/>
  <c r="C564"/>
  <c r="L563"/>
  <c r="E563"/>
  <c r="F563" s="1"/>
  <c r="D563"/>
  <c r="C563"/>
  <c r="L562"/>
  <c r="E562"/>
  <c r="F562" s="1"/>
  <c r="D562"/>
  <c r="C562"/>
  <c r="L561"/>
  <c r="E561"/>
  <c r="F561" s="1"/>
  <c r="D561"/>
  <c r="C561"/>
  <c r="L560"/>
  <c r="E560"/>
  <c r="F560" s="1"/>
  <c r="D560"/>
  <c r="C560"/>
  <c r="L559"/>
  <c r="E559"/>
  <c r="F559" s="1"/>
  <c r="D559"/>
  <c r="C559"/>
  <c r="L558"/>
  <c r="E558"/>
  <c r="F558" s="1"/>
  <c r="D558"/>
  <c r="C558"/>
  <c r="L557"/>
  <c r="E557"/>
  <c r="F557" s="1"/>
  <c r="D557"/>
  <c r="C557"/>
  <c r="L556"/>
  <c r="E556"/>
  <c r="F556" s="1"/>
  <c r="D556"/>
  <c r="C556"/>
  <c r="L555"/>
  <c r="E555"/>
  <c r="F555" s="1"/>
  <c r="D555"/>
  <c r="C555"/>
  <c r="L554"/>
  <c r="E554"/>
  <c r="F554" s="1"/>
  <c r="D554"/>
  <c r="C554"/>
  <c r="L553"/>
  <c r="E553"/>
  <c r="F553" s="1"/>
  <c r="D553"/>
  <c r="C553"/>
  <c r="L552"/>
  <c r="E552"/>
  <c r="F552" s="1"/>
  <c r="D552"/>
  <c r="C552"/>
  <c r="L551"/>
  <c r="E551"/>
  <c r="F551" s="1"/>
  <c r="D551"/>
  <c r="C551"/>
  <c r="L550"/>
  <c r="E550"/>
  <c r="F550" s="1"/>
  <c r="D550"/>
  <c r="C550"/>
  <c r="L549"/>
  <c r="E549"/>
  <c r="F549" s="1"/>
  <c r="D549"/>
  <c r="C549"/>
  <c r="L548"/>
  <c r="E548"/>
  <c r="F548" s="1"/>
  <c r="D548"/>
  <c r="C548"/>
  <c r="L547"/>
  <c r="E547"/>
  <c r="F547" s="1"/>
  <c r="D547"/>
  <c r="C547"/>
  <c r="L546"/>
  <c r="E546"/>
  <c r="F546" s="1"/>
  <c r="D546"/>
  <c r="C546"/>
  <c r="L545"/>
  <c r="E545"/>
  <c r="F545" s="1"/>
  <c r="D545"/>
  <c r="C545"/>
  <c r="L544"/>
  <c r="E544"/>
  <c r="F544" s="1"/>
  <c r="D544"/>
  <c r="C544"/>
  <c r="L543"/>
  <c r="E543"/>
  <c r="F543" s="1"/>
  <c r="D543"/>
  <c r="C543"/>
  <c r="L542"/>
  <c r="E542"/>
  <c r="F542" s="1"/>
  <c r="D542"/>
  <c r="C542"/>
  <c r="L541"/>
  <c r="E541"/>
  <c r="F541" s="1"/>
  <c r="D541"/>
  <c r="C541"/>
  <c r="L540"/>
  <c r="E540"/>
  <c r="F540" s="1"/>
  <c r="D540"/>
  <c r="C540"/>
  <c r="L539"/>
  <c r="E539"/>
  <c r="F539" s="1"/>
  <c r="D539"/>
  <c r="C539"/>
  <c r="L538"/>
  <c r="E538"/>
  <c r="F538" s="1"/>
  <c r="D538"/>
  <c r="C538"/>
  <c r="L537"/>
  <c r="E537"/>
  <c r="F537" s="1"/>
  <c r="D537"/>
  <c r="C537"/>
  <c r="L536"/>
  <c r="E536"/>
  <c r="F536" s="1"/>
  <c r="D536"/>
  <c r="C536"/>
  <c r="L535"/>
  <c r="E535"/>
  <c r="F535" s="1"/>
  <c r="D535"/>
  <c r="C535"/>
  <c r="L534"/>
  <c r="E534"/>
  <c r="F534" s="1"/>
  <c r="D534"/>
  <c r="C534"/>
  <c r="L533"/>
  <c r="E533"/>
  <c r="F533" s="1"/>
  <c r="D533"/>
  <c r="C533"/>
  <c r="L532"/>
  <c r="E532"/>
  <c r="F532" s="1"/>
  <c r="D532"/>
  <c r="C532"/>
  <c r="L531"/>
  <c r="E531"/>
  <c r="F531" s="1"/>
  <c r="D531"/>
  <c r="C531"/>
  <c r="L530"/>
  <c r="E530"/>
  <c r="F530" s="1"/>
  <c r="D530"/>
  <c r="C530"/>
  <c r="L529"/>
  <c r="E529"/>
  <c r="F529" s="1"/>
  <c r="D529"/>
  <c r="C529"/>
  <c r="L528"/>
  <c r="E528"/>
  <c r="F528" s="1"/>
  <c r="D528"/>
  <c r="C528"/>
  <c r="L527"/>
  <c r="E527"/>
  <c r="F527" s="1"/>
  <c r="D527"/>
  <c r="C527"/>
  <c r="L526"/>
  <c r="E526"/>
  <c r="F526" s="1"/>
  <c r="D526"/>
  <c r="C526"/>
  <c r="L525"/>
  <c r="E525"/>
  <c r="F525" s="1"/>
  <c r="D525"/>
  <c r="C525"/>
  <c r="L524"/>
  <c r="E524"/>
  <c r="F524" s="1"/>
  <c r="D524"/>
  <c r="C524"/>
  <c r="L523"/>
  <c r="E523"/>
  <c r="F523" s="1"/>
  <c r="D523"/>
  <c r="C523"/>
  <c r="L522"/>
  <c r="E522"/>
  <c r="F522" s="1"/>
  <c r="D522"/>
  <c r="C522"/>
  <c r="L521"/>
  <c r="E521"/>
  <c r="F521" s="1"/>
  <c r="D521"/>
  <c r="C521"/>
  <c r="L520"/>
  <c r="E520"/>
  <c r="F520" s="1"/>
  <c r="D520"/>
  <c r="C520"/>
  <c r="L519"/>
  <c r="E519"/>
  <c r="F519" s="1"/>
  <c r="D519"/>
  <c r="C519"/>
  <c r="L518"/>
  <c r="E518"/>
  <c r="D518"/>
  <c r="C518"/>
  <c r="L517"/>
  <c r="D517"/>
  <c r="B517"/>
  <c r="A517"/>
  <c r="D515"/>
  <c r="D514"/>
  <c r="C514"/>
  <c r="L513"/>
  <c r="D513"/>
  <c r="C513"/>
  <c r="L512"/>
  <c r="D512"/>
  <c r="C512"/>
  <c r="L511"/>
  <c r="D511"/>
  <c r="C511"/>
  <c r="L510"/>
  <c r="D510"/>
  <c r="C510"/>
  <c r="L509"/>
  <c r="D509"/>
  <c r="C509"/>
  <c r="L508"/>
  <c r="D508"/>
  <c r="C508"/>
  <c r="L507"/>
  <c r="D507"/>
  <c r="C507"/>
  <c r="L506"/>
  <c r="D506"/>
  <c r="C506"/>
  <c r="L505"/>
  <c r="D505"/>
  <c r="C505"/>
  <c r="L504"/>
  <c r="D504"/>
  <c r="C504"/>
  <c r="L503"/>
  <c r="D503"/>
  <c r="C503"/>
  <c r="L502"/>
  <c r="D502"/>
  <c r="C502"/>
  <c r="L501"/>
  <c r="D501"/>
  <c r="C501"/>
  <c r="L500"/>
  <c r="D500"/>
  <c r="C500"/>
  <c r="L499"/>
  <c r="D499"/>
  <c r="C499"/>
  <c r="L498"/>
  <c r="D498"/>
  <c r="C498"/>
  <c r="L497"/>
  <c r="D497"/>
  <c r="C497"/>
  <c r="L496"/>
  <c r="D496"/>
  <c r="C496"/>
  <c r="L495"/>
  <c r="D495"/>
  <c r="C495"/>
  <c r="L494"/>
  <c r="D494"/>
  <c r="C494"/>
  <c r="L493"/>
  <c r="D493"/>
  <c r="C493"/>
  <c r="L492"/>
  <c r="D492"/>
  <c r="C492"/>
  <c r="L491"/>
  <c r="D491"/>
  <c r="C491"/>
  <c r="L490"/>
  <c r="D490"/>
  <c r="C490"/>
  <c r="L489"/>
  <c r="D489"/>
  <c r="C489"/>
  <c r="L488"/>
  <c r="D488"/>
  <c r="C488"/>
  <c r="L487"/>
  <c r="D487"/>
  <c r="C487"/>
  <c r="L486"/>
  <c r="D486"/>
  <c r="C486"/>
  <c r="L485"/>
  <c r="D485"/>
  <c r="C485"/>
  <c r="L484"/>
  <c r="D484"/>
  <c r="C484"/>
  <c r="L483"/>
  <c r="D483"/>
  <c r="C483"/>
  <c r="L482"/>
  <c r="D482"/>
  <c r="C482"/>
  <c r="L481"/>
  <c r="D481"/>
  <c r="C481"/>
  <c r="L480"/>
  <c r="D480"/>
  <c r="C480"/>
  <c r="L479"/>
  <c r="D479"/>
  <c r="C479"/>
  <c r="L478"/>
  <c r="D478"/>
  <c r="C478"/>
  <c r="L477"/>
  <c r="D477"/>
  <c r="C477"/>
  <c r="L476"/>
  <c r="D476"/>
  <c r="C476"/>
  <c r="L475"/>
  <c r="D475"/>
  <c r="C475"/>
  <c r="L474"/>
  <c r="D474"/>
  <c r="C474"/>
  <c r="L473"/>
  <c r="D473"/>
  <c r="C473"/>
  <c r="L472"/>
  <c r="D472"/>
  <c r="C472"/>
  <c r="L471"/>
  <c r="D471"/>
  <c r="C471"/>
  <c r="L470"/>
  <c r="D470"/>
  <c r="C470"/>
  <c r="L469"/>
  <c r="D469"/>
  <c r="C469"/>
  <c r="L468"/>
  <c r="D468"/>
  <c r="C468"/>
  <c r="L467"/>
  <c r="D467"/>
  <c r="C467"/>
  <c r="L466"/>
  <c r="D466"/>
  <c r="C466"/>
  <c r="L465"/>
  <c r="D465"/>
  <c r="C465"/>
  <c r="L464"/>
  <c r="D464"/>
  <c r="C464"/>
  <c r="L463"/>
  <c r="D463"/>
  <c r="C463"/>
  <c r="L462"/>
  <c r="D462"/>
  <c r="C462"/>
  <c r="L461"/>
  <c r="D461"/>
  <c r="C461"/>
  <c r="L460"/>
  <c r="D460"/>
  <c r="C460"/>
  <c r="L459"/>
  <c r="D459"/>
  <c r="C459"/>
  <c r="L458"/>
  <c r="D458"/>
  <c r="C458"/>
  <c r="L457"/>
  <c r="D457"/>
  <c r="C457"/>
  <c r="L456"/>
  <c r="D456"/>
  <c r="C456"/>
  <c r="L455"/>
  <c r="D455"/>
  <c r="C455"/>
  <c r="L454"/>
  <c r="D454"/>
  <c r="C454"/>
  <c r="L453"/>
  <c r="D453"/>
  <c r="C453"/>
  <c r="L452"/>
  <c r="D452"/>
  <c r="C452"/>
  <c r="L451"/>
  <c r="D451"/>
  <c r="C451"/>
  <c r="L450"/>
  <c r="D450"/>
  <c r="C450"/>
  <c r="L449"/>
  <c r="D449"/>
  <c r="C449"/>
  <c r="L448"/>
  <c r="D448"/>
  <c r="C448"/>
  <c r="L447"/>
  <c r="D447"/>
  <c r="C447"/>
  <c r="L446"/>
  <c r="D446"/>
  <c r="C446"/>
  <c r="L445"/>
  <c r="D445"/>
  <c r="C445"/>
  <c r="L444"/>
  <c r="D444"/>
  <c r="C444"/>
  <c r="L443"/>
  <c r="D443"/>
  <c r="C443"/>
  <c r="L442"/>
  <c r="D442"/>
  <c r="C442"/>
  <c r="L441"/>
  <c r="D441"/>
  <c r="C441"/>
  <c r="L440"/>
  <c r="D440"/>
  <c r="C440"/>
  <c r="L439"/>
  <c r="D439"/>
  <c r="C439"/>
  <c r="L438"/>
  <c r="D438"/>
  <c r="C438"/>
  <c r="L437"/>
  <c r="D437"/>
  <c r="C437"/>
  <c r="L436"/>
  <c r="D436"/>
  <c r="C436"/>
  <c r="L435"/>
  <c r="D435"/>
  <c r="C435"/>
  <c r="L434"/>
  <c r="D434"/>
  <c r="C434"/>
  <c r="L433"/>
  <c r="D433"/>
  <c r="L432"/>
  <c r="D432"/>
  <c r="C432"/>
  <c r="L431"/>
  <c r="D431"/>
  <c r="B431"/>
  <c r="A431"/>
  <c r="D429"/>
  <c r="L428"/>
  <c r="E428"/>
  <c r="F428" s="1"/>
  <c r="D428"/>
  <c r="C428"/>
  <c r="L427"/>
  <c r="E427"/>
  <c r="F427" s="1"/>
  <c r="D427"/>
  <c r="C427"/>
  <c r="L426"/>
  <c r="E426"/>
  <c r="F426" s="1"/>
  <c r="D426"/>
  <c r="C426"/>
  <c r="L425"/>
  <c r="E425"/>
  <c r="F425" s="1"/>
  <c r="D425"/>
  <c r="C425"/>
  <c r="L424"/>
  <c r="D424"/>
  <c r="B424"/>
  <c r="A424"/>
  <c r="D422"/>
  <c r="L421"/>
  <c r="E421"/>
  <c r="F421" s="1"/>
  <c r="D421"/>
  <c r="C421"/>
  <c r="E420"/>
  <c r="F420" s="1"/>
  <c r="D420"/>
  <c r="C420"/>
  <c r="E419"/>
  <c r="F419" s="1"/>
  <c r="D419"/>
  <c r="C419"/>
  <c r="E418"/>
  <c r="F418" s="1"/>
  <c r="D418"/>
  <c r="C418"/>
  <c r="E417"/>
  <c r="F417" s="1"/>
  <c r="D417"/>
  <c r="C417"/>
  <c r="L416"/>
  <c r="E416"/>
  <c r="F416" s="1"/>
  <c r="D416"/>
  <c r="C416"/>
  <c r="L415"/>
  <c r="E415"/>
  <c r="F415" s="1"/>
  <c r="D415"/>
  <c r="C415"/>
  <c r="L414"/>
  <c r="E414"/>
  <c r="F414" s="1"/>
  <c r="D414"/>
  <c r="C414"/>
  <c r="L413"/>
  <c r="E413"/>
  <c r="F413" s="1"/>
  <c r="D413"/>
  <c r="C413"/>
  <c r="L412"/>
  <c r="E412"/>
  <c r="F412" s="1"/>
  <c r="D412"/>
  <c r="C412"/>
  <c r="L411"/>
  <c r="E411"/>
  <c r="F411" s="1"/>
  <c r="D411"/>
  <c r="C411"/>
  <c r="L410"/>
  <c r="E410"/>
  <c r="F410" s="1"/>
  <c r="D410"/>
  <c r="C410"/>
  <c r="L409"/>
  <c r="E409"/>
  <c r="F409" s="1"/>
  <c r="D409"/>
  <c r="C409"/>
  <c r="L408"/>
  <c r="E408"/>
  <c r="F408" s="1"/>
  <c r="D408"/>
  <c r="C408"/>
  <c r="L407"/>
  <c r="E407"/>
  <c r="F407" s="1"/>
  <c r="D407"/>
  <c r="C407"/>
  <c r="L406"/>
  <c r="E406"/>
  <c r="F406" s="1"/>
  <c r="D406"/>
  <c r="C406"/>
  <c r="L405"/>
  <c r="E405"/>
  <c r="F405" s="1"/>
  <c r="D405"/>
  <c r="C405"/>
  <c r="L404"/>
  <c r="E404"/>
  <c r="F404" s="1"/>
  <c r="D404"/>
  <c r="C404"/>
  <c r="L403"/>
  <c r="E403"/>
  <c r="F403" s="1"/>
  <c r="D403"/>
  <c r="C403"/>
  <c r="L402"/>
  <c r="E402"/>
  <c r="F402" s="1"/>
  <c r="D402"/>
  <c r="C402"/>
  <c r="L401"/>
  <c r="E401"/>
  <c r="F401" s="1"/>
  <c r="D401"/>
  <c r="C401"/>
  <c r="L400"/>
  <c r="E400"/>
  <c r="F400" s="1"/>
  <c r="D400"/>
  <c r="C400"/>
  <c r="L399"/>
  <c r="E399"/>
  <c r="F399" s="1"/>
  <c r="D399"/>
  <c r="C399"/>
  <c r="L398"/>
  <c r="E398"/>
  <c r="F398" s="1"/>
  <c r="D398"/>
  <c r="C398"/>
  <c r="L397"/>
  <c r="E397"/>
  <c r="F397" s="1"/>
  <c r="D397"/>
  <c r="C397"/>
  <c r="L396"/>
  <c r="E396"/>
  <c r="F396" s="1"/>
  <c r="D396"/>
  <c r="C396"/>
  <c r="L395"/>
  <c r="E395"/>
  <c r="F395" s="1"/>
  <c r="D395"/>
  <c r="C395"/>
  <c r="L394"/>
  <c r="E394"/>
  <c r="F394" s="1"/>
  <c r="D394"/>
  <c r="C394"/>
  <c r="L393"/>
  <c r="E393"/>
  <c r="F393" s="1"/>
  <c r="D393"/>
  <c r="C393"/>
  <c r="L392"/>
  <c r="E392"/>
  <c r="F392" s="1"/>
  <c r="D392"/>
  <c r="C392"/>
  <c r="L391"/>
  <c r="E391"/>
  <c r="F391" s="1"/>
  <c r="D391"/>
  <c r="C391"/>
  <c r="L390"/>
  <c r="E390"/>
  <c r="F390" s="1"/>
  <c r="D390"/>
  <c r="C390"/>
  <c r="L389"/>
  <c r="E389"/>
  <c r="F389" s="1"/>
  <c r="D389"/>
  <c r="C389"/>
  <c r="L388"/>
  <c r="E388"/>
  <c r="F388" s="1"/>
  <c r="D388"/>
  <c r="C388"/>
  <c r="L387"/>
  <c r="E387"/>
  <c r="F387" s="1"/>
  <c r="D387"/>
  <c r="C387"/>
  <c r="L386"/>
  <c r="E386"/>
  <c r="F386" s="1"/>
  <c r="D386"/>
  <c r="C386"/>
  <c r="L385"/>
  <c r="E385"/>
  <c r="F385" s="1"/>
  <c r="D385"/>
  <c r="C385"/>
  <c r="L384"/>
  <c r="E384"/>
  <c r="F384" s="1"/>
  <c r="D384"/>
  <c r="C384"/>
  <c r="L383"/>
  <c r="E383"/>
  <c r="D383"/>
  <c r="C383"/>
  <c r="L382"/>
  <c r="D382"/>
  <c r="B382"/>
  <c r="A382"/>
  <c r="D380"/>
  <c r="L379"/>
  <c r="E379"/>
  <c r="F379" s="1"/>
  <c r="D379"/>
  <c r="C379"/>
  <c r="L378"/>
  <c r="E378"/>
  <c r="F378" s="1"/>
  <c r="D378"/>
  <c r="C378"/>
  <c r="L377"/>
  <c r="E377"/>
  <c r="F377" s="1"/>
  <c r="D377"/>
  <c r="C377"/>
  <c r="L376"/>
  <c r="E376"/>
  <c r="F376" s="1"/>
  <c r="D376"/>
  <c r="C376"/>
  <c r="L375"/>
  <c r="E375"/>
  <c r="F375" s="1"/>
  <c r="D375"/>
  <c r="C375"/>
  <c r="L374"/>
  <c r="E374"/>
  <c r="F374" s="1"/>
  <c r="D374"/>
  <c r="C374"/>
  <c r="L373"/>
  <c r="E373"/>
  <c r="D373"/>
  <c r="C373"/>
  <c r="L372"/>
  <c r="D372"/>
  <c r="B372"/>
  <c r="A372"/>
  <c r="D370"/>
  <c r="E369"/>
  <c r="F369" s="1"/>
  <c r="D369"/>
  <c r="C369"/>
  <c r="L368"/>
  <c r="E368"/>
  <c r="F368" s="1"/>
  <c r="D368"/>
  <c r="C368"/>
  <c r="L367"/>
  <c r="E367"/>
  <c r="F367" s="1"/>
  <c r="D367"/>
  <c r="C367"/>
  <c r="L366"/>
  <c r="E366"/>
  <c r="F366" s="1"/>
  <c r="D366"/>
  <c r="C366"/>
  <c r="L365"/>
  <c r="E365"/>
  <c r="F365" s="1"/>
  <c r="D365"/>
  <c r="C365"/>
  <c r="L364"/>
  <c r="E364"/>
  <c r="F364" s="1"/>
  <c r="D364"/>
  <c r="C364"/>
  <c r="L363"/>
  <c r="E363"/>
  <c r="F363" s="1"/>
  <c r="D363"/>
  <c r="C363"/>
  <c r="L362"/>
  <c r="E362"/>
  <c r="F362" s="1"/>
  <c r="D362"/>
  <c r="C362"/>
  <c r="L361"/>
  <c r="E361"/>
  <c r="F361" s="1"/>
  <c r="D361"/>
  <c r="C361"/>
  <c r="L360"/>
  <c r="E360"/>
  <c r="F360" s="1"/>
  <c r="D360"/>
  <c r="C360"/>
  <c r="L359"/>
  <c r="E359"/>
  <c r="F359" s="1"/>
  <c r="D359"/>
  <c r="C359"/>
  <c r="L358"/>
  <c r="E358"/>
  <c r="F358" s="1"/>
  <c r="D358"/>
  <c r="C358"/>
  <c r="L357"/>
  <c r="E357"/>
  <c r="F357" s="1"/>
  <c r="D357"/>
  <c r="C357"/>
  <c r="L356"/>
  <c r="E356"/>
  <c r="F356" s="1"/>
  <c r="D356"/>
  <c r="C356"/>
  <c r="L355"/>
  <c r="E355"/>
  <c r="F355" s="1"/>
  <c r="D355"/>
  <c r="C355"/>
  <c r="L354"/>
  <c r="E354"/>
  <c r="F354" s="1"/>
  <c r="D354"/>
  <c r="C354"/>
  <c r="L353"/>
  <c r="E353"/>
  <c r="F353" s="1"/>
  <c r="D353"/>
  <c r="C353"/>
  <c r="L352"/>
  <c r="E352"/>
  <c r="F352" s="1"/>
  <c r="D352"/>
  <c r="C352"/>
  <c r="L351"/>
  <c r="E351"/>
  <c r="F351" s="1"/>
  <c r="D351"/>
  <c r="C351"/>
  <c r="L350"/>
  <c r="E350"/>
  <c r="F350" s="1"/>
  <c r="D350"/>
  <c r="C350"/>
  <c r="L349"/>
  <c r="E349"/>
  <c r="F349" s="1"/>
  <c r="D349"/>
  <c r="C349"/>
  <c r="L348"/>
  <c r="E348"/>
  <c r="F348" s="1"/>
  <c r="D348"/>
  <c r="C348"/>
  <c r="L347"/>
  <c r="E347"/>
  <c r="F347" s="1"/>
  <c r="D347"/>
  <c r="C347"/>
  <c r="L346"/>
  <c r="E346"/>
  <c r="F346" s="1"/>
  <c r="D346"/>
  <c r="C346"/>
  <c r="L345"/>
  <c r="E345"/>
  <c r="F345" s="1"/>
  <c r="D345"/>
  <c r="C345"/>
  <c r="L344"/>
  <c r="E344"/>
  <c r="F344" s="1"/>
  <c r="D344"/>
  <c r="C344"/>
  <c r="L343"/>
  <c r="E343"/>
  <c r="F343" s="1"/>
  <c r="D343"/>
  <c r="C343"/>
  <c r="L342"/>
  <c r="E342"/>
  <c r="F342" s="1"/>
  <c r="D342"/>
  <c r="C342"/>
  <c r="L341"/>
  <c r="E341"/>
  <c r="F341" s="1"/>
  <c r="D341"/>
  <c r="C341"/>
  <c r="L340"/>
  <c r="E340"/>
  <c r="F340" s="1"/>
  <c r="D340"/>
  <c r="C340"/>
  <c r="L339"/>
  <c r="E339"/>
  <c r="F339" s="1"/>
  <c r="D339"/>
  <c r="C339"/>
  <c r="L338"/>
  <c r="E338"/>
  <c r="F338" s="1"/>
  <c r="D338"/>
  <c r="C338"/>
  <c r="L337"/>
  <c r="E337"/>
  <c r="F337" s="1"/>
  <c r="D337"/>
  <c r="C337"/>
  <c r="L336"/>
  <c r="E336"/>
  <c r="F336" s="1"/>
  <c r="D336"/>
  <c r="C336"/>
  <c r="L335"/>
  <c r="E335"/>
  <c r="F335" s="1"/>
  <c r="D335"/>
  <c r="C335"/>
  <c r="L334"/>
  <c r="E334"/>
  <c r="F334" s="1"/>
  <c r="D334"/>
  <c r="C334"/>
  <c r="L333"/>
  <c r="E333"/>
  <c r="F333" s="1"/>
  <c r="D333"/>
  <c r="C333"/>
  <c r="L332"/>
  <c r="E332"/>
  <c r="F332" s="1"/>
  <c r="D332"/>
  <c r="C332"/>
  <c r="L331"/>
  <c r="E331"/>
  <c r="F331" s="1"/>
  <c r="D331"/>
  <c r="C331"/>
  <c r="L330"/>
  <c r="E330"/>
  <c r="F330" s="1"/>
  <c r="D330"/>
  <c r="C330"/>
  <c r="L329"/>
  <c r="E329"/>
  <c r="F329" s="1"/>
  <c r="D329"/>
  <c r="C329"/>
  <c r="L328"/>
  <c r="E328"/>
  <c r="F328" s="1"/>
  <c r="D328"/>
  <c r="C328"/>
  <c r="L327"/>
  <c r="E327"/>
  <c r="F327" s="1"/>
  <c r="D327"/>
  <c r="C327"/>
  <c r="L326"/>
  <c r="E326"/>
  <c r="F326" s="1"/>
  <c r="D326"/>
  <c r="C326"/>
  <c r="L325"/>
  <c r="E325"/>
  <c r="F325" s="1"/>
  <c r="D325"/>
  <c r="C325"/>
  <c r="L324"/>
  <c r="E324"/>
  <c r="F324" s="1"/>
  <c r="D324"/>
  <c r="C324"/>
  <c r="L323"/>
  <c r="E323"/>
  <c r="F323" s="1"/>
  <c r="D323"/>
  <c r="C323"/>
  <c r="L322"/>
  <c r="E322"/>
  <c r="F322" s="1"/>
  <c r="D322"/>
  <c r="C322"/>
  <c r="L321"/>
  <c r="E321"/>
  <c r="F321" s="1"/>
  <c r="D321"/>
  <c r="C321"/>
  <c r="L320"/>
  <c r="E320"/>
  <c r="F320" s="1"/>
  <c r="D320"/>
  <c r="C320"/>
  <c r="L319"/>
  <c r="E319"/>
  <c r="F319" s="1"/>
  <c r="D319"/>
  <c r="C319"/>
  <c r="L318"/>
  <c r="E318"/>
  <c r="F318" s="1"/>
  <c r="D318"/>
  <c r="C318"/>
  <c r="L317"/>
  <c r="E317"/>
  <c r="F317" s="1"/>
  <c r="D317"/>
  <c r="C317"/>
  <c r="L316"/>
  <c r="E316"/>
  <c r="F316" s="1"/>
  <c r="D316"/>
  <c r="C316"/>
  <c r="L315"/>
  <c r="E315"/>
  <c r="F315" s="1"/>
  <c r="D315"/>
  <c r="C315"/>
  <c r="L314"/>
  <c r="E314"/>
  <c r="F314" s="1"/>
  <c r="D314"/>
  <c r="C314"/>
  <c r="L313"/>
  <c r="E313"/>
  <c r="F313" s="1"/>
  <c r="D313"/>
  <c r="C313"/>
  <c r="L312"/>
  <c r="E312"/>
  <c r="F312" s="1"/>
  <c r="D312"/>
  <c r="C312"/>
  <c r="L311"/>
  <c r="E311"/>
  <c r="F311" s="1"/>
  <c r="D311"/>
  <c r="C311"/>
  <c r="L310"/>
  <c r="E310"/>
  <c r="F310" s="1"/>
  <c r="D310"/>
  <c r="C310"/>
  <c r="L309"/>
  <c r="E309"/>
  <c r="F309" s="1"/>
  <c r="D309"/>
  <c r="C309"/>
  <c r="L308"/>
  <c r="E308"/>
  <c r="F308" s="1"/>
  <c r="D308"/>
  <c r="C308"/>
  <c r="L307"/>
  <c r="E307"/>
  <c r="F307" s="1"/>
  <c r="D307"/>
  <c r="C307"/>
  <c r="L306"/>
  <c r="E306"/>
  <c r="F306" s="1"/>
  <c r="D306"/>
  <c r="C306"/>
  <c r="L305"/>
  <c r="E305"/>
  <c r="F305" s="1"/>
  <c r="D305"/>
  <c r="C305"/>
  <c r="L304"/>
  <c r="E304"/>
  <c r="F304" s="1"/>
  <c r="D304"/>
  <c r="C304"/>
  <c r="L303"/>
  <c r="E303"/>
  <c r="F303" s="1"/>
  <c r="D303"/>
  <c r="C303"/>
  <c r="L302"/>
  <c r="E302"/>
  <c r="F302" s="1"/>
  <c r="D302"/>
  <c r="C302"/>
  <c r="L301"/>
  <c r="E301"/>
  <c r="F301" s="1"/>
  <c r="D301"/>
  <c r="C301"/>
  <c r="L300"/>
  <c r="E300"/>
  <c r="F300" s="1"/>
  <c r="D300"/>
  <c r="C300"/>
  <c r="L299"/>
  <c r="E299"/>
  <c r="F299" s="1"/>
  <c r="D299"/>
  <c r="C299"/>
  <c r="L298"/>
  <c r="E298"/>
  <c r="F298" s="1"/>
  <c r="D298"/>
  <c r="C298"/>
  <c r="L297"/>
  <c r="E297"/>
  <c r="F297" s="1"/>
  <c r="D297"/>
  <c r="C297"/>
  <c r="L296"/>
  <c r="E296"/>
  <c r="F296" s="1"/>
  <c r="D296"/>
  <c r="C296"/>
  <c r="L295"/>
  <c r="E295"/>
  <c r="F295" s="1"/>
  <c r="D295"/>
  <c r="C295"/>
  <c r="L294"/>
  <c r="E294"/>
  <c r="F294" s="1"/>
  <c r="D294"/>
  <c r="C294"/>
  <c r="L293"/>
  <c r="E293"/>
  <c r="F293" s="1"/>
  <c r="D293"/>
  <c r="C293"/>
  <c r="L292"/>
  <c r="E292"/>
  <c r="F292" s="1"/>
  <c r="D292"/>
  <c r="C292"/>
  <c r="L291"/>
  <c r="D291"/>
  <c r="B291"/>
  <c r="A291"/>
  <c r="L288"/>
  <c r="E288"/>
  <c r="F288" s="1"/>
  <c r="D288"/>
  <c r="C288"/>
  <c r="L287"/>
  <c r="E287"/>
  <c r="F287" s="1"/>
  <c r="D287"/>
  <c r="C287"/>
  <c r="L286"/>
  <c r="E286"/>
  <c r="F286" s="1"/>
  <c r="D286"/>
  <c r="C286"/>
  <c r="L285"/>
  <c r="E285"/>
  <c r="F285" s="1"/>
  <c r="D285"/>
  <c r="C285"/>
  <c r="L284"/>
  <c r="E284"/>
  <c r="F284" s="1"/>
  <c r="D284"/>
  <c r="C284"/>
  <c r="L283"/>
  <c r="E283"/>
  <c r="F283" s="1"/>
  <c r="D283"/>
  <c r="C283"/>
  <c r="L282"/>
  <c r="E282"/>
  <c r="F282" s="1"/>
  <c r="D282"/>
  <c r="C282"/>
  <c r="L281"/>
  <c r="E281"/>
  <c r="F281" s="1"/>
  <c r="D281"/>
  <c r="C281"/>
  <c r="L280"/>
  <c r="E280"/>
  <c r="F280" s="1"/>
  <c r="D280"/>
  <c r="C280"/>
  <c r="L279"/>
  <c r="E279"/>
  <c r="F279" s="1"/>
  <c r="D279"/>
  <c r="C279"/>
  <c r="L278"/>
  <c r="E278"/>
  <c r="D278"/>
  <c r="C278"/>
  <c r="L277"/>
  <c r="E277"/>
  <c r="F277" s="1"/>
  <c r="D277"/>
  <c r="C277"/>
  <c r="L276"/>
  <c r="E276"/>
  <c r="F276" s="1"/>
  <c r="D276"/>
  <c r="C276"/>
  <c r="L275"/>
  <c r="E275"/>
  <c r="F275" s="1"/>
  <c r="D275"/>
  <c r="C275"/>
  <c r="L274"/>
  <c r="E274"/>
  <c r="F274" s="1"/>
  <c r="D274"/>
  <c r="C274"/>
  <c r="L273"/>
  <c r="E273"/>
  <c r="F273" s="1"/>
  <c r="D273"/>
  <c r="C273"/>
  <c r="L272"/>
  <c r="E272"/>
  <c r="F272" s="1"/>
  <c r="D272"/>
  <c r="C272"/>
  <c r="L271"/>
  <c r="E271"/>
  <c r="F271" s="1"/>
  <c r="D271"/>
  <c r="C271"/>
  <c r="L270"/>
  <c r="E270"/>
  <c r="F270" s="1"/>
  <c r="D270"/>
  <c r="C270"/>
  <c r="L269"/>
  <c r="E269"/>
  <c r="F269" s="1"/>
  <c r="D269"/>
  <c r="C269"/>
  <c r="L268"/>
  <c r="E268"/>
  <c r="F268" s="1"/>
  <c r="D268"/>
  <c r="C268"/>
  <c r="L267"/>
  <c r="E267"/>
  <c r="F267" s="1"/>
  <c r="D267"/>
  <c r="C267"/>
  <c r="L266"/>
  <c r="E266"/>
  <c r="F266" s="1"/>
  <c r="D266"/>
  <c r="C266"/>
  <c r="L265"/>
  <c r="E265"/>
  <c r="F265" s="1"/>
  <c r="D265"/>
  <c r="C265"/>
  <c r="L264"/>
  <c r="E264"/>
  <c r="F264" s="1"/>
  <c r="D264"/>
  <c r="C264"/>
  <c r="L263"/>
  <c r="E263"/>
  <c r="F263" s="1"/>
  <c r="D263"/>
  <c r="C263"/>
  <c r="L262"/>
  <c r="E262"/>
  <c r="F262" s="1"/>
  <c r="D262"/>
  <c r="C262"/>
  <c r="L261"/>
  <c r="E261"/>
  <c r="F261" s="1"/>
  <c r="D261"/>
  <c r="C261"/>
  <c r="L260"/>
  <c r="E260"/>
  <c r="F260" s="1"/>
  <c r="D260"/>
  <c r="C260"/>
  <c r="L259"/>
  <c r="E259"/>
  <c r="F259" s="1"/>
  <c r="D259"/>
  <c r="C259"/>
  <c r="L258"/>
  <c r="E258"/>
  <c r="F258" s="1"/>
  <c r="D258"/>
  <c r="C258"/>
  <c r="L257"/>
  <c r="E257"/>
  <c r="F257" s="1"/>
  <c r="D257"/>
  <c r="C257"/>
  <c r="L256"/>
  <c r="E256"/>
  <c r="F256" s="1"/>
  <c r="D256"/>
  <c r="C256"/>
  <c r="L255"/>
  <c r="E255"/>
  <c r="F255" s="1"/>
  <c r="D255"/>
  <c r="C255"/>
  <c r="L254"/>
  <c r="E254"/>
  <c r="D254"/>
  <c r="C254"/>
  <c r="L253"/>
  <c r="D253"/>
  <c r="B253"/>
  <c r="A253"/>
  <c r="D251"/>
  <c r="L250"/>
  <c r="E250"/>
  <c r="F250" s="1"/>
  <c r="D250"/>
  <c r="C250"/>
  <c r="L249"/>
  <c r="E249"/>
  <c r="F249" s="1"/>
  <c r="D249"/>
  <c r="C249"/>
  <c r="L248"/>
  <c r="E248"/>
  <c r="F248" s="1"/>
  <c r="D248"/>
  <c r="C248"/>
  <c r="L247"/>
  <c r="E247"/>
  <c r="F247" s="1"/>
  <c r="D247"/>
  <c r="C247"/>
  <c r="L246"/>
  <c r="E246"/>
  <c r="F246" s="1"/>
  <c r="D246"/>
  <c r="C246"/>
  <c r="L245"/>
  <c r="E245"/>
  <c r="F245" s="1"/>
  <c r="D245"/>
  <c r="C245"/>
  <c r="L244"/>
  <c r="E244"/>
  <c r="F244" s="1"/>
  <c r="D244"/>
  <c r="C244"/>
  <c r="L243"/>
  <c r="E243"/>
  <c r="F243" s="1"/>
  <c r="D243"/>
  <c r="C243"/>
  <c r="L242"/>
  <c r="E242"/>
  <c r="F242" s="1"/>
  <c r="D242"/>
  <c r="C242"/>
  <c r="L241"/>
  <c r="E241"/>
  <c r="F241" s="1"/>
  <c r="D241"/>
  <c r="C241"/>
  <c r="L240"/>
  <c r="E240"/>
  <c r="F240" s="1"/>
  <c r="D240"/>
  <c r="C240"/>
  <c r="L239"/>
  <c r="E239"/>
  <c r="F239" s="1"/>
  <c r="D239"/>
  <c r="C239"/>
  <c r="L238"/>
  <c r="E238"/>
  <c r="D238"/>
  <c r="C238"/>
  <c r="L237"/>
  <c r="D237"/>
  <c r="B237"/>
  <c r="A237"/>
  <c r="C235"/>
  <c r="E234"/>
  <c r="F234" s="1"/>
  <c r="D234"/>
  <c r="C234"/>
  <c r="E233"/>
  <c r="F233" s="1"/>
  <c r="D233"/>
  <c r="C233"/>
  <c r="E232"/>
  <c r="F232" s="1"/>
  <c r="D232"/>
  <c r="C232"/>
  <c r="E231"/>
  <c r="F231" s="1"/>
  <c r="D231"/>
  <c r="C231"/>
  <c r="L230"/>
  <c r="D230"/>
  <c r="C230"/>
  <c r="E229"/>
  <c r="F229" s="1"/>
  <c r="D229"/>
  <c r="C229"/>
  <c r="E228"/>
  <c r="F228" s="1"/>
  <c r="D228"/>
  <c r="C228"/>
  <c r="E227"/>
  <c r="F227" s="1"/>
  <c r="D227"/>
  <c r="C227"/>
  <c r="E226"/>
  <c r="F226" s="1"/>
  <c r="D226"/>
  <c r="C226"/>
  <c r="E225"/>
  <c r="F225" s="1"/>
  <c r="D225"/>
  <c r="C225"/>
  <c r="E224"/>
  <c r="F224" s="1"/>
  <c r="D224"/>
  <c r="C224"/>
  <c r="E223"/>
  <c r="F223" s="1"/>
  <c r="D223"/>
  <c r="C223"/>
  <c r="E222"/>
  <c r="F222" s="1"/>
  <c r="D222"/>
  <c r="C222"/>
  <c r="E221"/>
  <c r="F221" s="1"/>
  <c r="D221"/>
  <c r="C221"/>
  <c r="E220"/>
  <c r="F220" s="1"/>
  <c r="D220"/>
  <c r="C220"/>
  <c r="D219"/>
  <c r="C219"/>
  <c r="E218"/>
  <c r="F218" s="1"/>
  <c r="D218"/>
  <c r="C218"/>
  <c r="D217"/>
  <c r="C217"/>
  <c r="E216"/>
  <c r="F216" s="1"/>
  <c r="D216"/>
  <c r="C216"/>
  <c r="E215"/>
  <c r="F215" s="1"/>
  <c r="D215"/>
  <c r="C215"/>
  <c r="L214"/>
  <c r="E214"/>
  <c r="F214" s="1"/>
  <c r="D214"/>
  <c r="C214"/>
  <c r="L213"/>
  <c r="E213"/>
  <c r="F213" s="1"/>
  <c r="D213"/>
  <c r="C213"/>
  <c r="L212"/>
  <c r="E212"/>
  <c r="F212" s="1"/>
  <c r="D212"/>
  <c r="C212"/>
  <c r="L211"/>
  <c r="D211"/>
  <c r="C211"/>
  <c r="L210"/>
  <c r="E210"/>
  <c r="F210" s="1"/>
  <c r="D210"/>
  <c r="C210"/>
  <c r="L209"/>
  <c r="E209"/>
  <c r="F209" s="1"/>
  <c r="D209"/>
  <c r="C209"/>
  <c r="L208"/>
  <c r="E208"/>
  <c r="F208" s="1"/>
  <c r="D208"/>
  <c r="C208"/>
  <c r="L207"/>
  <c r="E207"/>
  <c r="F207" s="1"/>
  <c r="D207"/>
  <c r="C207"/>
  <c r="L206"/>
  <c r="E206"/>
  <c r="F206" s="1"/>
  <c r="D206"/>
  <c r="C206"/>
  <c r="L205"/>
  <c r="E205"/>
  <c r="F205" s="1"/>
  <c r="D205"/>
  <c r="C205"/>
  <c r="L204"/>
  <c r="E204"/>
  <c r="F204" s="1"/>
  <c r="D204"/>
  <c r="C204"/>
  <c r="L203"/>
  <c r="E203"/>
  <c r="F203" s="1"/>
  <c r="D203"/>
  <c r="C203"/>
  <c r="L202"/>
  <c r="E202"/>
  <c r="F202" s="1"/>
  <c r="D202"/>
  <c r="C202"/>
  <c r="L201"/>
  <c r="E201"/>
  <c r="F201" s="1"/>
  <c r="D201"/>
  <c r="C201"/>
  <c r="L200"/>
  <c r="E200"/>
  <c r="F200" s="1"/>
  <c r="D200"/>
  <c r="C200"/>
  <c r="L199"/>
  <c r="E199"/>
  <c r="F199" s="1"/>
  <c r="D199"/>
  <c r="C199"/>
  <c r="L198"/>
  <c r="E198"/>
  <c r="F198" s="1"/>
  <c r="D198"/>
  <c r="C198"/>
  <c r="L197"/>
  <c r="D197"/>
  <c r="C197"/>
  <c r="L196"/>
  <c r="E196"/>
  <c r="F196" s="1"/>
  <c r="D196"/>
  <c r="C196"/>
  <c r="L195"/>
  <c r="E195"/>
  <c r="F195" s="1"/>
  <c r="D195"/>
  <c r="C195"/>
  <c r="L194"/>
  <c r="E194"/>
  <c r="F194" s="1"/>
  <c r="D194"/>
  <c r="C194"/>
  <c r="L193"/>
  <c r="E193"/>
  <c r="F193" s="1"/>
  <c r="D193"/>
  <c r="C193"/>
  <c r="L192"/>
  <c r="E192"/>
  <c r="F192" s="1"/>
  <c r="D192"/>
  <c r="C192"/>
  <c r="L191"/>
  <c r="E191"/>
  <c r="F191" s="1"/>
  <c r="D191"/>
  <c r="C191"/>
  <c r="L190"/>
  <c r="E190"/>
  <c r="F190" s="1"/>
  <c r="D190"/>
  <c r="C190"/>
  <c r="L189"/>
  <c r="E189"/>
  <c r="F189" s="1"/>
  <c r="D189"/>
  <c r="C189"/>
  <c r="L188"/>
  <c r="E188"/>
  <c r="F188" s="1"/>
  <c r="D188"/>
  <c r="C188"/>
  <c r="L187"/>
  <c r="E187"/>
  <c r="F187" s="1"/>
  <c r="D187"/>
  <c r="C187"/>
  <c r="L186"/>
  <c r="E186"/>
  <c r="F186" s="1"/>
  <c r="D186"/>
  <c r="C186"/>
  <c r="L185"/>
  <c r="E185"/>
  <c r="F185" s="1"/>
  <c r="D185"/>
  <c r="C185"/>
  <c r="L184"/>
  <c r="E184"/>
  <c r="D184"/>
  <c r="C184"/>
  <c r="L183"/>
  <c r="D183"/>
  <c r="B183"/>
  <c r="A183"/>
  <c r="D181"/>
  <c r="L180"/>
  <c r="D180"/>
  <c r="C180"/>
  <c r="D179"/>
  <c r="L178"/>
  <c r="D178"/>
  <c r="C178"/>
  <c r="L177"/>
  <c r="D177"/>
  <c r="C177"/>
  <c r="D176"/>
  <c r="C176"/>
  <c r="D175"/>
  <c r="C175"/>
  <c r="D174"/>
  <c r="C174"/>
  <c r="D173"/>
  <c r="C173"/>
  <c r="D172"/>
  <c r="C172"/>
  <c r="L171"/>
  <c r="D171"/>
  <c r="C171"/>
  <c r="L170"/>
  <c r="D170"/>
  <c r="C170"/>
  <c r="L169"/>
  <c r="D169"/>
  <c r="C169"/>
  <c r="L168"/>
  <c r="D168"/>
  <c r="C168"/>
  <c r="L167"/>
  <c r="D167"/>
  <c r="C167"/>
  <c r="L166"/>
  <c r="D166"/>
  <c r="C166"/>
  <c r="L165"/>
  <c r="D165"/>
  <c r="C165"/>
  <c r="L164"/>
  <c r="D164"/>
  <c r="C164"/>
  <c r="L163"/>
  <c r="D163"/>
  <c r="C163"/>
  <c r="L162"/>
  <c r="D162"/>
  <c r="C162"/>
  <c r="L161"/>
  <c r="D161"/>
  <c r="C161"/>
  <c r="L160"/>
  <c r="D160"/>
  <c r="C160"/>
  <c r="L159"/>
  <c r="D159"/>
  <c r="C159"/>
  <c r="D158"/>
  <c r="C158"/>
  <c r="D157"/>
  <c r="C157"/>
  <c r="D156"/>
  <c r="C156"/>
  <c r="D155"/>
  <c r="C155"/>
  <c r="D154"/>
  <c r="C154"/>
  <c r="D153"/>
  <c r="C153"/>
  <c r="D152"/>
  <c r="C152"/>
  <c r="D151"/>
  <c r="C151"/>
  <c r="D150"/>
  <c r="C150"/>
  <c r="D149"/>
  <c r="C149"/>
  <c r="D148"/>
  <c r="C148"/>
  <c r="D147"/>
  <c r="C147"/>
  <c r="D146"/>
  <c r="C146"/>
  <c r="D145"/>
  <c r="C145"/>
  <c r="D144"/>
  <c r="C144"/>
  <c r="D143"/>
  <c r="C143"/>
  <c r="L142"/>
  <c r="D142"/>
  <c r="C142"/>
  <c r="L141"/>
  <c r="D141"/>
  <c r="C141"/>
  <c r="L140"/>
  <c r="D140"/>
  <c r="C140"/>
  <c r="L139"/>
  <c r="D139"/>
  <c r="C139"/>
  <c r="L138"/>
  <c r="D138"/>
  <c r="C138"/>
  <c r="L137"/>
  <c r="D137"/>
  <c r="C137"/>
  <c r="L136"/>
  <c r="D136"/>
  <c r="C136"/>
  <c r="L135"/>
  <c r="D135"/>
  <c r="C135"/>
  <c r="L134"/>
  <c r="D134"/>
  <c r="C134"/>
  <c r="L133"/>
  <c r="D133"/>
  <c r="C133"/>
  <c r="L132"/>
  <c r="D132"/>
  <c r="C132"/>
  <c r="L131"/>
  <c r="D131"/>
  <c r="C131"/>
  <c r="L130"/>
  <c r="D130"/>
  <c r="C130"/>
  <c r="L129"/>
  <c r="D129"/>
  <c r="C129"/>
  <c r="L128"/>
  <c r="D128"/>
  <c r="C128"/>
  <c r="L127"/>
  <c r="D127"/>
  <c r="L126"/>
  <c r="D126"/>
  <c r="C126"/>
  <c r="L125"/>
  <c r="D125"/>
  <c r="C125"/>
  <c r="L124"/>
  <c r="D124"/>
  <c r="C124"/>
  <c r="L123"/>
  <c r="D123"/>
  <c r="C123"/>
  <c r="D122"/>
  <c r="C122"/>
  <c r="D121"/>
  <c r="C121"/>
  <c r="D120"/>
  <c r="C120"/>
  <c r="D119"/>
  <c r="C119"/>
  <c r="D118"/>
  <c r="C118"/>
  <c r="D117"/>
  <c r="C117"/>
  <c r="D116"/>
  <c r="C116"/>
  <c r="D115"/>
  <c r="C115"/>
  <c r="D114"/>
  <c r="C114"/>
  <c r="D113"/>
  <c r="D112"/>
  <c r="C112"/>
  <c r="D111"/>
  <c r="C111"/>
  <c r="D110"/>
  <c r="C110"/>
  <c r="D109"/>
  <c r="C109"/>
  <c r="D108"/>
  <c r="C108"/>
  <c r="D107"/>
  <c r="C107"/>
  <c r="D106"/>
  <c r="C106"/>
  <c r="D105"/>
  <c r="C105"/>
  <c r="D104"/>
  <c r="C104"/>
  <c r="D103"/>
  <c r="D102"/>
  <c r="C102"/>
  <c r="E101"/>
  <c r="F101" s="1"/>
  <c r="D101"/>
  <c r="C101"/>
  <c r="E100"/>
  <c r="F100" s="1"/>
  <c r="D100"/>
  <c r="C100"/>
  <c r="E99"/>
  <c r="F99" s="1"/>
  <c r="D99"/>
  <c r="C99"/>
  <c r="E98"/>
  <c r="F98" s="1"/>
  <c r="D98"/>
  <c r="C98"/>
  <c r="E97"/>
  <c r="F97" s="1"/>
  <c r="D97"/>
  <c r="C97"/>
  <c r="E96"/>
  <c r="F96" s="1"/>
  <c r="D96"/>
  <c r="C96"/>
  <c r="D95"/>
  <c r="C95"/>
  <c r="E94"/>
  <c r="F94" s="1"/>
  <c r="D94"/>
  <c r="C94"/>
  <c r="E93"/>
  <c r="F93" s="1"/>
  <c r="D93"/>
  <c r="C93"/>
  <c r="E92"/>
  <c r="F92" s="1"/>
  <c r="D92"/>
  <c r="C92"/>
  <c r="E91"/>
  <c r="F91" s="1"/>
  <c r="D91"/>
  <c r="C91"/>
  <c r="E90"/>
  <c r="F90" s="1"/>
  <c r="D90"/>
  <c r="C90"/>
  <c r="D89"/>
  <c r="C89"/>
  <c r="D88"/>
  <c r="C88"/>
  <c r="D87"/>
  <c r="C87"/>
  <c r="L86"/>
  <c r="D86"/>
  <c r="C86"/>
  <c r="B86"/>
  <c r="A86"/>
  <c r="D84"/>
  <c r="L83"/>
  <c r="E83"/>
  <c r="F83" s="1"/>
  <c r="D83"/>
  <c r="C83"/>
  <c r="L82"/>
  <c r="E82"/>
  <c r="F82" s="1"/>
  <c r="D82"/>
  <c r="C82"/>
  <c r="L81"/>
  <c r="E81"/>
  <c r="F81" s="1"/>
  <c r="D81"/>
  <c r="C81"/>
  <c r="L80"/>
  <c r="E80"/>
  <c r="F80" s="1"/>
  <c r="D80"/>
  <c r="C80"/>
  <c r="L79"/>
  <c r="E79"/>
  <c r="F79" s="1"/>
  <c r="D79"/>
  <c r="C79"/>
  <c r="L78"/>
  <c r="E78"/>
  <c r="F78" s="1"/>
  <c r="D78"/>
  <c r="C78"/>
  <c r="L77"/>
  <c r="E77"/>
  <c r="F77" s="1"/>
  <c r="D77"/>
  <c r="C77"/>
  <c r="L76"/>
  <c r="E76"/>
  <c r="F76" s="1"/>
  <c r="D76"/>
  <c r="C76"/>
  <c r="L75"/>
  <c r="E75"/>
  <c r="F75" s="1"/>
  <c r="D75"/>
  <c r="C75"/>
  <c r="L74"/>
  <c r="E74"/>
  <c r="F74" s="1"/>
  <c r="D74"/>
  <c r="C74"/>
  <c r="L73"/>
  <c r="E73"/>
  <c r="F73" s="1"/>
  <c r="D73"/>
  <c r="C73"/>
  <c r="L72"/>
  <c r="E72"/>
  <c r="F72" s="1"/>
  <c r="D72"/>
  <c r="C72"/>
  <c r="L71"/>
  <c r="E71"/>
  <c r="F71" s="1"/>
  <c r="D71"/>
  <c r="C71"/>
  <c r="L70"/>
  <c r="D70"/>
  <c r="C70"/>
  <c r="B70"/>
  <c r="A70"/>
  <c r="L68"/>
  <c r="D68"/>
  <c r="E67"/>
  <c r="F67" s="1"/>
  <c r="D67"/>
  <c r="C67"/>
  <c r="E66"/>
  <c r="F66" s="1"/>
  <c r="D66"/>
  <c r="C66"/>
  <c r="E65"/>
  <c r="F65" s="1"/>
  <c r="D65"/>
  <c r="C65"/>
  <c r="L64"/>
  <c r="E64"/>
  <c r="F64" s="1"/>
  <c r="D64"/>
  <c r="C64"/>
  <c r="L63"/>
  <c r="E63"/>
  <c r="F63" s="1"/>
  <c r="D63"/>
  <c r="C63"/>
  <c r="L62"/>
  <c r="E62"/>
  <c r="F62" s="1"/>
  <c r="D62"/>
  <c r="C62"/>
  <c r="L61"/>
  <c r="E61"/>
  <c r="F61" s="1"/>
  <c r="D61"/>
  <c r="C61"/>
  <c r="L60"/>
  <c r="E60"/>
  <c r="F60" s="1"/>
  <c r="D60"/>
  <c r="C60"/>
  <c r="L59"/>
  <c r="E59"/>
  <c r="F59" s="1"/>
  <c r="D59"/>
  <c r="C59"/>
  <c r="L58"/>
  <c r="E58"/>
  <c r="F58" s="1"/>
  <c r="D58"/>
  <c r="C58"/>
  <c r="L57"/>
  <c r="E57"/>
  <c r="F57" s="1"/>
  <c r="D57"/>
  <c r="C57"/>
  <c r="L56"/>
  <c r="E56"/>
  <c r="F56" s="1"/>
  <c r="D56"/>
  <c r="C56"/>
  <c r="L55"/>
  <c r="E55"/>
  <c r="F55" s="1"/>
  <c r="D55"/>
  <c r="C55"/>
  <c r="L54"/>
  <c r="E54"/>
  <c r="F54" s="1"/>
  <c r="D54"/>
  <c r="C54"/>
  <c r="L53"/>
  <c r="E53"/>
  <c r="F53" s="1"/>
  <c r="D53"/>
  <c r="C53"/>
  <c r="L52"/>
  <c r="E52"/>
  <c r="F52" s="1"/>
  <c r="D52"/>
  <c r="C52"/>
  <c r="L51"/>
  <c r="E51"/>
  <c r="F51" s="1"/>
  <c r="D51"/>
  <c r="C51"/>
  <c r="L50"/>
  <c r="E50"/>
  <c r="F50" s="1"/>
  <c r="D50"/>
  <c r="C50"/>
  <c r="L49"/>
  <c r="E49"/>
  <c r="F49" s="1"/>
  <c r="D49"/>
  <c r="C49"/>
  <c r="L48"/>
  <c r="E48"/>
  <c r="F48" s="1"/>
  <c r="D48"/>
  <c r="C48"/>
  <c r="L47"/>
  <c r="E47"/>
  <c r="F47" s="1"/>
  <c r="D47"/>
  <c r="C47"/>
  <c r="L46"/>
  <c r="E46"/>
  <c r="F46" s="1"/>
  <c r="D46"/>
  <c r="C46"/>
  <c r="L45"/>
  <c r="E45"/>
  <c r="F45" s="1"/>
  <c r="D45"/>
  <c r="C45"/>
  <c r="L44"/>
  <c r="E44"/>
  <c r="F44" s="1"/>
  <c r="D44"/>
  <c r="C44"/>
  <c r="L43"/>
  <c r="E43"/>
  <c r="F43" s="1"/>
  <c r="D43"/>
  <c r="C43"/>
  <c r="L42"/>
  <c r="E42"/>
  <c r="F42" s="1"/>
  <c r="D42"/>
  <c r="C42"/>
  <c r="L41"/>
  <c r="E41"/>
  <c r="F41" s="1"/>
  <c r="D41"/>
  <c r="C41"/>
  <c r="L40"/>
  <c r="E40"/>
  <c r="F40" s="1"/>
  <c r="D40"/>
  <c r="C40"/>
  <c r="L39"/>
  <c r="E39"/>
  <c r="F39" s="1"/>
  <c r="D39"/>
  <c r="C39"/>
  <c r="L38"/>
  <c r="E38"/>
  <c r="F38" s="1"/>
  <c r="D38"/>
  <c r="C38"/>
  <c r="L37"/>
  <c r="E37"/>
  <c r="F37" s="1"/>
  <c r="D37"/>
  <c r="C37"/>
  <c r="L36"/>
  <c r="E36"/>
  <c r="F36" s="1"/>
  <c r="D36"/>
  <c r="C36"/>
  <c r="L35"/>
  <c r="E35"/>
  <c r="F35" s="1"/>
  <c r="D35"/>
  <c r="C35"/>
  <c r="L34"/>
  <c r="E34"/>
  <c r="F34" s="1"/>
  <c r="D34"/>
  <c r="C34"/>
  <c r="L33"/>
  <c r="E33"/>
  <c r="F33" s="1"/>
  <c r="D33"/>
  <c r="C33"/>
  <c r="L32"/>
  <c r="E32"/>
  <c r="F32" s="1"/>
  <c r="D32"/>
  <c r="C32"/>
  <c r="L31"/>
  <c r="E31"/>
  <c r="F31" s="1"/>
  <c r="D31"/>
  <c r="C31"/>
  <c r="L30"/>
  <c r="E30"/>
  <c r="F30" s="1"/>
  <c r="D30"/>
  <c r="C30"/>
  <c r="L29"/>
  <c r="E29"/>
  <c r="F29" s="1"/>
  <c r="D29"/>
  <c r="C29"/>
  <c r="L28"/>
  <c r="E28"/>
  <c r="F28" s="1"/>
  <c r="D28"/>
  <c r="C28"/>
  <c r="L27"/>
  <c r="E27"/>
  <c r="F27" s="1"/>
  <c r="D27"/>
  <c r="C27"/>
  <c r="L26"/>
  <c r="E26"/>
  <c r="F26" s="1"/>
  <c r="D26"/>
  <c r="C26"/>
  <c r="L25"/>
  <c r="E25"/>
  <c r="F25" s="1"/>
  <c r="D25"/>
  <c r="C25"/>
  <c r="L24"/>
  <c r="E24"/>
  <c r="F24" s="1"/>
  <c r="D24"/>
  <c r="C24"/>
  <c r="L23"/>
  <c r="E23"/>
  <c r="F23" s="1"/>
  <c r="D23"/>
  <c r="C23"/>
  <c r="L22"/>
  <c r="E22"/>
  <c r="F22" s="1"/>
  <c r="D22"/>
  <c r="C22"/>
  <c r="L21"/>
  <c r="E21"/>
  <c r="F21" s="1"/>
  <c r="D21"/>
  <c r="C21"/>
  <c r="L20"/>
  <c r="E20"/>
  <c r="F20" s="1"/>
  <c r="D20"/>
  <c r="C20"/>
  <c r="L19"/>
  <c r="E19"/>
  <c r="F19" s="1"/>
  <c r="D19"/>
  <c r="C19"/>
  <c r="L18"/>
  <c r="E18"/>
  <c r="F18" s="1"/>
  <c r="D18"/>
  <c r="C18"/>
  <c r="L17"/>
  <c r="E17"/>
  <c r="F17" s="1"/>
  <c r="D17"/>
  <c r="C17"/>
  <c r="L16"/>
  <c r="E16"/>
  <c r="F16" s="1"/>
  <c r="D16"/>
  <c r="C16"/>
  <c r="L15"/>
  <c r="E15"/>
  <c r="F15" s="1"/>
  <c r="D15"/>
  <c r="C15"/>
  <c r="L14"/>
  <c r="E14"/>
  <c r="F14" s="1"/>
  <c r="D14"/>
  <c r="C14"/>
  <c r="L13"/>
  <c r="E13"/>
  <c r="F13" s="1"/>
  <c r="D13"/>
  <c r="C13"/>
  <c r="L12"/>
  <c r="E12"/>
  <c r="F12" s="1"/>
  <c r="D12"/>
  <c r="C12"/>
  <c r="L11"/>
  <c r="E11"/>
  <c r="F11" s="1"/>
  <c r="D11"/>
  <c r="C11"/>
  <c r="L10"/>
  <c r="E10"/>
  <c r="F10" s="1"/>
  <c r="D10"/>
  <c r="C10"/>
  <c r="L9"/>
  <c r="E9"/>
  <c r="D9"/>
  <c r="C9"/>
  <c r="L8"/>
  <c r="D8"/>
  <c r="C8"/>
  <c r="B8"/>
  <c r="A8"/>
  <c r="A7"/>
  <c r="A832" s="1"/>
  <c r="C861" i="132"/>
  <c r="B851"/>
  <c r="A851"/>
  <c r="A850"/>
  <c r="A849"/>
  <c r="A848"/>
  <c r="A847"/>
  <c r="A846"/>
  <c r="A845"/>
  <c r="A844"/>
  <c r="C843"/>
  <c r="A843"/>
  <c r="A842"/>
  <c r="A841"/>
  <c r="A840"/>
  <c r="A839"/>
  <c r="A838"/>
  <c r="A837"/>
  <c r="A835"/>
  <c r="A834"/>
  <c r="A833"/>
  <c r="K830"/>
  <c r="I830"/>
  <c r="H830"/>
  <c r="G830"/>
  <c r="F830"/>
  <c r="E830"/>
  <c r="D830"/>
  <c r="B830"/>
  <c r="A830"/>
  <c r="A828"/>
  <c r="A827"/>
  <c r="A826"/>
  <c r="D817"/>
  <c r="L816"/>
  <c r="E816"/>
  <c r="F816" s="1"/>
  <c r="D816"/>
  <c r="C816"/>
  <c r="L815"/>
  <c r="E815"/>
  <c r="F815" s="1"/>
  <c r="D815"/>
  <c r="C815"/>
  <c r="L814"/>
  <c r="E814"/>
  <c r="F814" s="1"/>
  <c r="D814"/>
  <c r="C814"/>
  <c r="L813"/>
  <c r="E813"/>
  <c r="F813" s="1"/>
  <c r="D813"/>
  <c r="C813"/>
  <c r="L812"/>
  <c r="E812"/>
  <c r="F812" s="1"/>
  <c r="D812"/>
  <c r="C812"/>
  <c r="L811"/>
  <c r="E811"/>
  <c r="F811" s="1"/>
  <c r="D811"/>
  <c r="C811"/>
  <c r="L810"/>
  <c r="E810"/>
  <c r="F810" s="1"/>
  <c r="D810"/>
  <c r="C810"/>
  <c r="L809"/>
  <c r="E809"/>
  <c r="F809" s="1"/>
  <c r="D809"/>
  <c r="C809"/>
  <c r="L808"/>
  <c r="E808"/>
  <c r="F808" s="1"/>
  <c r="D808"/>
  <c r="C808"/>
  <c r="L807"/>
  <c r="E807"/>
  <c r="F807" s="1"/>
  <c r="D807"/>
  <c r="C807"/>
  <c r="L806"/>
  <c r="E806"/>
  <c r="F806" s="1"/>
  <c r="D806"/>
  <c r="C806"/>
  <c r="L805"/>
  <c r="E805"/>
  <c r="F805" s="1"/>
  <c r="D805"/>
  <c r="C805"/>
  <c r="L804"/>
  <c r="E804"/>
  <c r="F804" s="1"/>
  <c r="D804"/>
  <c r="C804"/>
  <c r="L803"/>
  <c r="E803"/>
  <c r="F803" s="1"/>
  <c r="D803"/>
  <c r="C803"/>
  <c r="L802"/>
  <c r="E802"/>
  <c r="F802" s="1"/>
  <c r="D802"/>
  <c r="C802"/>
  <c r="L801"/>
  <c r="E801"/>
  <c r="F801" s="1"/>
  <c r="D801"/>
  <c r="C801"/>
  <c r="L800"/>
  <c r="E800"/>
  <c r="F800" s="1"/>
  <c r="D800"/>
  <c r="C800"/>
  <c r="L799"/>
  <c r="E799"/>
  <c r="F799" s="1"/>
  <c r="D799"/>
  <c r="C799"/>
  <c r="L798"/>
  <c r="E798"/>
  <c r="F798" s="1"/>
  <c r="D798"/>
  <c r="C798"/>
  <c r="L797"/>
  <c r="E797"/>
  <c r="F797" s="1"/>
  <c r="D797"/>
  <c r="C797"/>
  <c r="L796"/>
  <c r="E796"/>
  <c r="F796" s="1"/>
  <c r="D796"/>
  <c r="C796"/>
  <c r="L795"/>
  <c r="E795"/>
  <c r="F795" s="1"/>
  <c r="D795"/>
  <c r="C795"/>
  <c r="L794"/>
  <c r="E794"/>
  <c r="F794" s="1"/>
  <c r="D794"/>
  <c r="C794"/>
  <c r="L793"/>
  <c r="E793"/>
  <c r="F793" s="1"/>
  <c r="D793"/>
  <c r="C793"/>
  <c r="L792"/>
  <c r="E792"/>
  <c r="F792" s="1"/>
  <c r="D792"/>
  <c r="C792"/>
  <c r="L791"/>
  <c r="E791"/>
  <c r="F791" s="1"/>
  <c r="D791"/>
  <c r="C791"/>
  <c r="L790"/>
  <c r="E790"/>
  <c r="F790" s="1"/>
  <c r="D790"/>
  <c r="C790"/>
  <c r="L789"/>
  <c r="E789"/>
  <c r="F789" s="1"/>
  <c r="D789"/>
  <c r="C789"/>
  <c r="L788"/>
  <c r="E788"/>
  <c r="F788" s="1"/>
  <c r="D788"/>
  <c r="C788"/>
  <c r="L787"/>
  <c r="E787"/>
  <c r="F787" s="1"/>
  <c r="D787"/>
  <c r="C787"/>
  <c r="L786"/>
  <c r="E786"/>
  <c r="F786" s="1"/>
  <c r="D786"/>
  <c r="C786"/>
  <c r="L785"/>
  <c r="E785"/>
  <c r="F785" s="1"/>
  <c r="D785"/>
  <c r="C785"/>
  <c r="L784"/>
  <c r="E784"/>
  <c r="F784" s="1"/>
  <c r="D784"/>
  <c r="C784"/>
  <c r="L783"/>
  <c r="E783"/>
  <c r="F783" s="1"/>
  <c r="D783"/>
  <c r="C783"/>
  <c r="L782"/>
  <c r="E782"/>
  <c r="F782" s="1"/>
  <c r="D782"/>
  <c r="C782"/>
  <c r="L781"/>
  <c r="E781"/>
  <c r="F781" s="1"/>
  <c r="D781"/>
  <c r="C781"/>
  <c r="L780"/>
  <c r="E780"/>
  <c r="F780" s="1"/>
  <c r="D780"/>
  <c r="C780"/>
  <c r="L779"/>
  <c r="E779"/>
  <c r="F779" s="1"/>
  <c r="D779"/>
  <c r="C779"/>
  <c r="L778"/>
  <c r="E778"/>
  <c r="F778" s="1"/>
  <c r="D778"/>
  <c r="C778"/>
  <c r="L777"/>
  <c r="E777"/>
  <c r="F777" s="1"/>
  <c r="D777"/>
  <c r="C777"/>
  <c r="L776"/>
  <c r="E776"/>
  <c r="F776" s="1"/>
  <c r="D776"/>
  <c r="C776"/>
  <c r="L775"/>
  <c r="E775"/>
  <c r="F775" s="1"/>
  <c r="D775"/>
  <c r="C775"/>
  <c r="L774"/>
  <c r="E774"/>
  <c r="F774" s="1"/>
  <c r="D774"/>
  <c r="C774"/>
  <c r="L773"/>
  <c r="E773"/>
  <c r="F773" s="1"/>
  <c r="D773"/>
  <c r="C773"/>
  <c r="L772"/>
  <c r="E772"/>
  <c r="F772" s="1"/>
  <c r="D772"/>
  <c r="C772"/>
  <c r="L771"/>
  <c r="E771"/>
  <c r="F771" s="1"/>
  <c r="D771"/>
  <c r="C771"/>
  <c r="L770"/>
  <c r="E770"/>
  <c r="F770" s="1"/>
  <c r="D770"/>
  <c r="C770"/>
  <c r="L769"/>
  <c r="E769"/>
  <c r="F769" s="1"/>
  <c r="D769"/>
  <c r="C769"/>
  <c r="L768"/>
  <c r="E768"/>
  <c r="F768" s="1"/>
  <c r="D768"/>
  <c r="C768"/>
  <c r="L767"/>
  <c r="E767"/>
  <c r="F767" s="1"/>
  <c r="D767"/>
  <c r="C767"/>
  <c r="L766"/>
  <c r="E766"/>
  <c r="F766" s="1"/>
  <c r="D766"/>
  <c r="C766"/>
  <c r="L765"/>
  <c r="E765"/>
  <c r="F765" s="1"/>
  <c r="D765"/>
  <c r="C765"/>
  <c r="L764"/>
  <c r="E764"/>
  <c r="F764" s="1"/>
  <c r="D764"/>
  <c r="C764"/>
  <c r="L763"/>
  <c r="E763"/>
  <c r="F763" s="1"/>
  <c r="D763"/>
  <c r="C763"/>
  <c r="L762"/>
  <c r="E762"/>
  <c r="F762" s="1"/>
  <c r="D762"/>
  <c r="C762"/>
  <c r="L761"/>
  <c r="E761"/>
  <c r="F761" s="1"/>
  <c r="D761"/>
  <c r="C761"/>
  <c r="L760"/>
  <c r="E760"/>
  <c r="F760" s="1"/>
  <c r="D760"/>
  <c r="C760"/>
  <c r="L759"/>
  <c r="E759"/>
  <c r="F759" s="1"/>
  <c r="D759"/>
  <c r="C759"/>
  <c r="L758"/>
  <c r="E758"/>
  <c r="F758" s="1"/>
  <c r="D758"/>
  <c r="C758"/>
  <c r="L757"/>
  <c r="E757"/>
  <c r="F757" s="1"/>
  <c r="D757"/>
  <c r="C757"/>
  <c r="L756"/>
  <c r="E756"/>
  <c r="F756" s="1"/>
  <c r="D756"/>
  <c r="C756"/>
  <c r="L755"/>
  <c r="E755"/>
  <c r="F755" s="1"/>
  <c r="D755"/>
  <c r="C755"/>
  <c r="L754"/>
  <c r="E754"/>
  <c r="F754" s="1"/>
  <c r="D754"/>
  <c r="C754"/>
  <c r="L753"/>
  <c r="E753"/>
  <c r="F753" s="1"/>
  <c r="D753"/>
  <c r="C753"/>
  <c r="L752"/>
  <c r="E752"/>
  <c r="F752" s="1"/>
  <c r="D752"/>
  <c r="C752"/>
  <c r="L751"/>
  <c r="E751"/>
  <c r="F751" s="1"/>
  <c r="D751"/>
  <c r="C751"/>
  <c r="L750"/>
  <c r="E750"/>
  <c r="F750" s="1"/>
  <c r="D750"/>
  <c r="C750"/>
  <c r="L749"/>
  <c r="E749"/>
  <c r="F749" s="1"/>
  <c r="D749"/>
  <c r="C749"/>
  <c r="L748"/>
  <c r="E748"/>
  <c r="F748" s="1"/>
  <c r="D748"/>
  <c r="C748"/>
  <c r="L747"/>
  <c r="E747"/>
  <c r="F747" s="1"/>
  <c r="D747"/>
  <c r="C747"/>
  <c r="L746"/>
  <c r="E746"/>
  <c r="F746" s="1"/>
  <c r="D746"/>
  <c r="C746"/>
  <c r="L745"/>
  <c r="E745"/>
  <c r="F745" s="1"/>
  <c r="D745"/>
  <c r="C745"/>
  <c r="L744"/>
  <c r="E744"/>
  <c r="F744" s="1"/>
  <c r="D744"/>
  <c r="C744"/>
  <c r="L743"/>
  <c r="E743"/>
  <c r="F743" s="1"/>
  <c r="D743"/>
  <c r="C743"/>
  <c r="L742"/>
  <c r="E742"/>
  <c r="F742" s="1"/>
  <c r="D742"/>
  <c r="C742"/>
  <c r="L741"/>
  <c r="D741"/>
  <c r="B741"/>
  <c r="A741"/>
  <c r="D739"/>
  <c r="L738"/>
  <c r="E738"/>
  <c r="F738" s="1"/>
  <c r="D738"/>
  <c r="C738"/>
  <c r="L737"/>
  <c r="E737"/>
  <c r="F737" s="1"/>
  <c r="D737"/>
  <c r="C737"/>
  <c r="L736"/>
  <c r="E736"/>
  <c r="F736" s="1"/>
  <c r="D736"/>
  <c r="C736"/>
  <c r="L735"/>
  <c r="E735"/>
  <c r="F735" s="1"/>
  <c r="D735"/>
  <c r="C735"/>
  <c r="L734"/>
  <c r="E734"/>
  <c r="E739" s="1"/>
  <c r="E861" s="1"/>
  <c r="E863" s="1"/>
  <c r="E864" s="1"/>
  <c r="D734"/>
  <c r="C734"/>
  <c r="L733"/>
  <c r="D733"/>
  <c r="B733"/>
  <c r="A733"/>
  <c r="A732"/>
  <c r="D727"/>
  <c r="L726"/>
  <c r="E726"/>
  <c r="F726" s="1"/>
  <c r="D726"/>
  <c r="C726"/>
  <c r="L725"/>
  <c r="E725"/>
  <c r="F725" s="1"/>
  <c r="D725"/>
  <c r="C725"/>
  <c r="L724"/>
  <c r="E724"/>
  <c r="F724" s="1"/>
  <c r="D724"/>
  <c r="C724"/>
  <c r="L723"/>
  <c r="E723"/>
  <c r="F723" s="1"/>
  <c r="D723"/>
  <c r="C723"/>
  <c r="L722"/>
  <c r="E722"/>
  <c r="F722" s="1"/>
  <c r="D722"/>
  <c r="C722"/>
  <c r="L721"/>
  <c r="E721"/>
  <c r="F721" s="1"/>
  <c r="D721"/>
  <c r="C721"/>
  <c r="L720"/>
  <c r="E720"/>
  <c r="F720" s="1"/>
  <c r="D720"/>
  <c r="C720"/>
  <c r="L719"/>
  <c r="D719"/>
  <c r="B719"/>
  <c r="A719"/>
  <c r="D717"/>
  <c r="L716"/>
  <c r="E716"/>
  <c r="F716" s="1"/>
  <c r="D716"/>
  <c r="C716"/>
  <c r="L715"/>
  <c r="E715"/>
  <c r="F715" s="1"/>
  <c r="D715"/>
  <c r="C715"/>
  <c r="L714"/>
  <c r="E714"/>
  <c r="D714"/>
  <c r="C714"/>
  <c r="L713"/>
  <c r="D713"/>
  <c r="B713"/>
  <c r="A713"/>
  <c r="D711"/>
  <c r="L710"/>
  <c r="E710"/>
  <c r="F710" s="1"/>
  <c r="D710"/>
  <c r="C710"/>
  <c r="L709"/>
  <c r="E709"/>
  <c r="F709" s="1"/>
  <c r="D709"/>
  <c r="C709"/>
  <c r="L708"/>
  <c r="E708"/>
  <c r="F708" s="1"/>
  <c r="D708"/>
  <c r="C708"/>
  <c r="L707"/>
  <c r="E707"/>
  <c r="F707" s="1"/>
  <c r="D707"/>
  <c r="C707"/>
  <c r="L706"/>
  <c r="E706"/>
  <c r="F706" s="1"/>
  <c r="D706"/>
  <c r="C706"/>
  <c r="L705"/>
  <c r="E705"/>
  <c r="F705" s="1"/>
  <c r="D705"/>
  <c r="C705"/>
  <c r="L704"/>
  <c r="E704"/>
  <c r="F704" s="1"/>
  <c r="D704"/>
  <c r="C704"/>
  <c r="L703"/>
  <c r="E703"/>
  <c r="F703" s="1"/>
  <c r="D703"/>
  <c r="C703"/>
  <c r="L702"/>
  <c r="E702"/>
  <c r="F702" s="1"/>
  <c r="D702"/>
  <c r="C702"/>
  <c r="L701"/>
  <c r="E701"/>
  <c r="D701"/>
  <c r="C701"/>
  <c r="L700"/>
  <c r="D700"/>
  <c r="B700"/>
  <c r="A700"/>
  <c r="D698"/>
  <c r="L697"/>
  <c r="E697"/>
  <c r="F697" s="1"/>
  <c r="D697"/>
  <c r="C697"/>
  <c r="L696"/>
  <c r="D696"/>
  <c r="B696"/>
  <c r="A696"/>
  <c r="C691"/>
  <c r="L690"/>
  <c r="D690"/>
  <c r="L689"/>
  <c r="E689"/>
  <c r="F689" s="1"/>
  <c r="D689"/>
  <c r="C689"/>
  <c r="L688"/>
  <c r="E688"/>
  <c r="F688" s="1"/>
  <c r="D688"/>
  <c r="C688"/>
  <c r="L687"/>
  <c r="E687"/>
  <c r="F687" s="1"/>
  <c r="D687"/>
  <c r="C687"/>
  <c r="L686"/>
  <c r="E686"/>
  <c r="F686" s="1"/>
  <c r="D686"/>
  <c r="C686"/>
  <c r="L685"/>
  <c r="E685"/>
  <c r="F685" s="1"/>
  <c r="D685"/>
  <c r="C685"/>
  <c r="L684"/>
  <c r="E684"/>
  <c r="E690" s="1"/>
  <c r="E850" s="1"/>
  <c r="D684"/>
  <c r="C684"/>
  <c r="L683"/>
  <c r="D683"/>
  <c r="C683"/>
  <c r="B683"/>
  <c r="A683"/>
  <c r="L682"/>
  <c r="L681"/>
  <c r="D681"/>
  <c r="L680"/>
  <c r="E680"/>
  <c r="F680" s="1"/>
  <c r="D680"/>
  <c r="C680"/>
  <c r="L679"/>
  <c r="E679"/>
  <c r="F679" s="1"/>
  <c r="D679"/>
  <c r="C679"/>
  <c r="L678"/>
  <c r="E678"/>
  <c r="F678" s="1"/>
  <c r="D678"/>
  <c r="C678"/>
  <c r="L677"/>
  <c r="E677"/>
  <c r="F677" s="1"/>
  <c r="D677"/>
  <c r="C677"/>
  <c r="L676"/>
  <c r="E676"/>
  <c r="F676" s="1"/>
  <c r="D676"/>
  <c r="C676"/>
  <c r="L675"/>
  <c r="E675"/>
  <c r="F675" s="1"/>
  <c r="D675"/>
  <c r="C675"/>
  <c r="L674"/>
  <c r="E674"/>
  <c r="F674" s="1"/>
  <c r="D674"/>
  <c r="C674"/>
  <c r="L673"/>
  <c r="E673"/>
  <c r="F673" s="1"/>
  <c r="D673"/>
  <c r="C673"/>
  <c r="L672"/>
  <c r="E672"/>
  <c r="F672" s="1"/>
  <c r="D672"/>
  <c r="C672"/>
  <c r="L671"/>
  <c r="E671"/>
  <c r="F671" s="1"/>
  <c r="D671"/>
  <c r="C671"/>
  <c r="L670"/>
  <c r="E670"/>
  <c r="F670" s="1"/>
  <c r="D670"/>
  <c r="C670"/>
  <c r="L669"/>
  <c r="E669"/>
  <c r="F669" s="1"/>
  <c r="D669"/>
  <c r="C669"/>
  <c r="L668"/>
  <c r="E668"/>
  <c r="F668" s="1"/>
  <c r="D668"/>
  <c r="C668"/>
  <c r="L667"/>
  <c r="E667"/>
  <c r="F667" s="1"/>
  <c r="D667"/>
  <c r="C667"/>
  <c r="L666"/>
  <c r="E666"/>
  <c r="F666" s="1"/>
  <c r="D666"/>
  <c r="C666"/>
  <c r="L665"/>
  <c r="E665"/>
  <c r="F665" s="1"/>
  <c r="D665"/>
  <c r="C665"/>
  <c r="L664"/>
  <c r="E664"/>
  <c r="F664" s="1"/>
  <c r="D664"/>
  <c r="C664"/>
  <c r="L663"/>
  <c r="E663"/>
  <c r="F663" s="1"/>
  <c r="D663"/>
  <c r="C663"/>
  <c r="L662"/>
  <c r="E662"/>
  <c r="F662" s="1"/>
  <c r="D662"/>
  <c r="C662"/>
  <c r="L661"/>
  <c r="E661"/>
  <c r="F661" s="1"/>
  <c r="D661"/>
  <c r="C661"/>
  <c r="L660"/>
  <c r="E660"/>
  <c r="F660" s="1"/>
  <c r="D660"/>
  <c r="C660"/>
  <c r="L659"/>
  <c r="E659"/>
  <c r="F659" s="1"/>
  <c r="D659"/>
  <c r="C659"/>
  <c r="L658"/>
  <c r="E658"/>
  <c r="F658" s="1"/>
  <c r="D658"/>
  <c r="C658"/>
  <c r="L657"/>
  <c r="E657"/>
  <c r="F657" s="1"/>
  <c r="D657"/>
  <c r="C657"/>
  <c r="L656"/>
  <c r="E656"/>
  <c r="F656" s="1"/>
  <c r="D656"/>
  <c r="C656"/>
  <c r="L655"/>
  <c r="E655"/>
  <c r="F655" s="1"/>
  <c r="D655"/>
  <c r="C655"/>
  <c r="L654"/>
  <c r="E654"/>
  <c r="F654" s="1"/>
  <c r="D654"/>
  <c r="C654"/>
  <c r="L653"/>
  <c r="E653"/>
  <c r="F653" s="1"/>
  <c r="D653"/>
  <c r="C653"/>
  <c r="L652"/>
  <c r="E652"/>
  <c r="F652" s="1"/>
  <c r="D652"/>
  <c r="C652"/>
  <c r="L651"/>
  <c r="E651"/>
  <c r="F651" s="1"/>
  <c r="D651"/>
  <c r="C651"/>
  <c r="L650"/>
  <c r="E650"/>
  <c r="E681" s="1"/>
  <c r="E849" s="1"/>
  <c r="D650"/>
  <c r="C650"/>
  <c r="L649"/>
  <c r="D649"/>
  <c r="C649"/>
  <c r="B649"/>
  <c r="A649"/>
  <c r="L647"/>
  <c r="E647"/>
  <c r="E848" s="1"/>
  <c r="D647"/>
  <c r="L646"/>
  <c r="E646"/>
  <c r="F646" s="1"/>
  <c r="D646"/>
  <c r="C646"/>
  <c r="E645"/>
  <c r="F645" s="1"/>
  <c r="D645"/>
  <c r="C645"/>
  <c r="L644"/>
  <c r="E644"/>
  <c r="F644" s="1"/>
  <c r="D644"/>
  <c r="C644"/>
  <c r="L643"/>
  <c r="E643"/>
  <c r="F643" s="1"/>
  <c r="D643"/>
  <c r="C643"/>
  <c r="L642"/>
  <c r="E642"/>
  <c r="F642" s="1"/>
  <c r="D642"/>
  <c r="C642"/>
  <c r="L641"/>
  <c r="E641"/>
  <c r="F641" s="1"/>
  <c r="D641"/>
  <c r="C641"/>
  <c r="L640"/>
  <c r="E640"/>
  <c r="F640" s="1"/>
  <c r="D640"/>
  <c r="C640"/>
  <c r="L639"/>
  <c r="E639"/>
  <c r="F639" s="1"/>
  <c r="D639"/>
  <c r="C639"/>
  <c r="L638"/>
  <c r="E638"/>
  <c r="F638" s="1"/>
  <c r="D638"/>
  <c r="C638"/>
  <c r="L637"/>
  <c r="E637"/>
  <c r="F637" s="1"/>
  <c r="D637"/>
  <c r="C637"/>
  <c r="L636"/>
  <c r="E636"/>
  <c r="F636" s="1"/>
  <c r="D636"/>
  <c r="C636"/>
  <c r="L635"/>
  <c r="E635"/>
  <c r="F635" s="1"/>
  <c r="D635"/>
  <c r="C635"/>
  <c r="L634"/>
  <c r="E634"/>
  <c r="F634" s="1"/>
  <c r="D634"/>
  <c r="C634"/>
  <c r="L633"/>
  <c r="E633"/>
  <c r="F633" s="1"/>
  <c r="D633"/>
  <c r="C633"/>
  <c r="L632"/>
  <c r="E632"/>
  <c r="F632" s="1"/>
  <c r="D632"/>
  <c r="C632"/>
  <c r="L631"/>
  <c r="E631"/>
  <c r="F631" s="1"/>
  <c r="D631"/>
  <c r="C631"/>
  <c r="L630"/>
  <c r="E630"/>
  <c r="F630" s="1"/>
  <c r="D630"/>
  <c r="C630"/>
  <c r="L629"/>
  <c r="E629"/>
  <c r="F629" s="1"/>
  <c r="D629"/>
  <c r="C629"/>
  <c r="L628"/>
  <c r="E628"/>
  <c r="F628" s="1"/>
  <c r="D628"/>
  <c r="C628"/>
  <c r="L627"/>
  <c r="E627"/>
  <c r="F627" s="1"/>
  <c r="D627"/>
  <c r="C627"/>
  <c r="L626"/>
  <c r="E626"/>
  <c r="F626" s="1"/>
  <c r="F647" s="1"/>
  <c r="D626"/>
  <c r="C626"/>
  <c r="L625"/>
  <c r="D625"/>
  <c r="C625"/>
  <c r="B625"/>
  <c r="A625"/>
  <c r="D623"/>
  <c r="C623"/>
  <c r="L622"/>
  <c r="E622"/>
  <c r="F622" s="1"/>
  <c r="D622"/>
  <c r="C622"/>
  <c r="L621"/>
  <c r="E621"/>
  <c r="F621" s="1"/>
  <c r="D621"/>
  <c r="C621"/>
  <c r="L620"/>
  <c r="E620"/>
  <c r="F620" s="1"/>
  <c r="D620"/>
  <c r="C620"/>
  <c r="L619"/>
  <c r="E619"/>
  <c r="F619" s="1"/>
  <c r="D619"/>
  <c r="C619"/>
  <c r="L618"/>
  <c r="E618"/>
  <c r="F618" s="1"/>
  <c r="D618"/>
  <c r="C618"/>
  <c r="L617"/>
  <c r="E617"/>
  <c r="F617" s="1"/>
  <c r="D617"/>
  <c r="C617"/>
  <c r="L616"/>
  <c r="E616"/>
  <c r="F616" s="1"/>
  <c r="D616"/>
  <c r="C616"/>
  <c r="L615"/>
  <c r="E615"/>
  <c r="F615" s="1"/>
  <c r="D615"/>
  <c r="C615"/>
  <c r="L614"/>
  <c r="E614"/>
  <c r="F614" s="1"/>
  <c r="D614"/>
  <c r="C614"/>
  <c r="L613"/>
  <c r="E613"/>
  <c r="F613" s="1"/>
  <c r="D613"/>
  <c r="C613"/>
  <c r="L612"/>
  <c r="E612"/>
  <c r="F612" s="1"/>
  <c r="D612"/>
  <c r="C612"/>
  <c r="L611"/>
  <c r="E611"/>
  <c r="F611" s="1"/>
  <c r="D611"/>
  <c r="C611"/>
  <c r="L610"/>
  <c r="E610"/>
  <c r="F610" s="1"/>
  <c r="D610"/>
  <c r="C610"/>
  <c r="L609"/>
  <c r="E609"/>
  <c r="F609" s="1"/>
  <c r="D609"/>
  <c r="C609"/>
  <c r="L608"/>
  <c r="E608"/>
  <c r="F608" s="1"/>
  <c r="D608"/>
  <c r="C608"/>
  <c r="L607"/>
  <c r="E607"/>
  <c r="F607" s="1"/>
  <c r="D607"/>
  <c r="C607"/>
  <c r="L606"/>
  <c r="E606"/>
  <c r="E623" s="1"/>
  <c r="D606"/>
  <c r="C606"/>
  <c r="E605"/>
  <c r="F605" s="1"/>
  <c r="D605"/>
  <c r="C605"/>
  <c r="E604"/>
  <c r="F604" s="1"/>
  <c r="D604"/>
  <c r="C604"/>
  <c r="E603"/>
  <c r="F603" s="1"/>
  <c r="D603"/>
  <c r="C603"/>
  <c r="E602"/>
  <c r="F602" s="1"/>
  <c r="D602"/>
  <c r="C602"/>
  <c r="E601"/>
  <c r="F601" s="1"/>
  <c r="D601"/>
  <c r="C601"/>
  <c r="E600"/>
  <c r="F600" s="1"/>
  <c r="D600"/>
  <c r="C600"/>
  <c r="L599"/>
  <c r="D599"/>
  <c r="B599"/>
  <c r="A599"/>
  <c r="D597"/>
  <c r="L596"/>
  <c r="E596"/>
  <c r="F596" s="1"/>
  <c r="D596"/>
  <c r="C596"/>
  <c r="L595"/>
  <c r="E595"/>
  <c r="D595"/>
  <c r="C595"/>
  <c r="L594"/>
  <c r="E594"/>
  <c r="F594" s="1"/>
  <c r="D594"/>
  <c r="C594"/>
  <c r="L593"/>
  <c r="E593"/>
  <c r="D593"/>
  <c r="C593"/>
  <c r="L592"/>
  <c r="E592"/>
  <c r="F592" s="1"/>
  <c r="D592"/>
  <c r="C592"/>
  <c r="L591"/>
  <c r="E591"/>
  <c r="F591" s="1"/>
  <c r="D591"/>
  <c r="C591"/>
  <c r="L590"/>
  <c r="E590"/>
  <c r="F590" s="1"/>
  <c r="D590"/>
  <c r="C590"/>
  <c r="L589"/>
  <c r="E589"/>
  <c r="F589" s="1"/>
  <c r="D589"/>
  <c r="C589"/>
  <c r="L588"/>
  <c r="E588"/>
  <c r="F588" s="1"/>
  <c r="D588"/>
  <c r="C588"/>
  <c r="L587"/>
  <c r="E587"/>
  <c r="F587" s="1"/>
  <c r="D587"/>
  <c r="C587"/>
  <c r="L586"/>
  <c r="E586"/>
  <c r="F586" s="1"/>
  <c r="D586"/>
  <c r="C586"/>
  <c r="L585"/>
  <c r="E585"/>
  <c r="F585" s="1"/>
  <c r="D585"/>
  <c r="C585"/>
  <c r="L584"/>
  <c r="E584"/>
  <c r="F584" s="1"/>
  <c r="D584"/>
  <c r="C584"/>
  <c r="L583"/>
  <c r="E583"/>
  <c r="F583" s="1"/>
  <c r="D583"/>
  <c r="C583"/>
  <c r="L582"/>
  <c r="E582"/>
  <c r="F582" s="1"/>
  <c r="D582"/>
  <c r="C582"/>
  <c r="L581"/>
  <c r="E581"/>
  <c r="F581" s="1"/>
  <c r="D581"/>
  <c r="C581"/>
  <c r="L580"/>
  <c r="E580"/>
  <c r="F580" s="1"/>
  <c r="D580"/>
  <c r="C580"/>
  <c r="L579"/>
  <c r="E579"/>
  <c r="F579" s="1"/>
  <c r="D579"/>
  <c r="C579"/>
  <c r="L578"/>
  <c r="E578"/>
  <c r="F578" s="1"/>
  <c r="D578"/>
  <c r="C578"/>
  <c r="L577"/>
  <c r="D577"/>
  <c r="C577"/>
  <c r="L576"/>
  <c r="E576"/>
  <c r="E597" s="1"/>
  <c r="E846" s="1"/>
  <c r="D576"/>
  <c r="C576"/>
  <c r="L575"/>
  <c r="D575"/>
  <c r="C575"/>
  <c r="L574"/>
  <c r="D574"/>
  <c r="B574"/>
  <c r="A574"/>
  <c r="D572"/>
  <c r="L571"/>
  <c r="E571"/>
  <c r="D571"/>
  <c r="C571"/>
  <c r="L570"/>
  <c r="D570"/>
  <c r="B570"/>
  <c r="A570"/>
  <c r="D568"/>
  <c r="L567"/>
  <c r="E567"/>
  <c r="F567" s="1"/>
  <c r="D567"/>
  <c r="C567"/>
  <c r="L566"/>
  <c r="E566"/>
  <c r="F566" s="1"/>
  <c r="D566"/>
  <c r="C566"/>
  <c r="L565"/>
  <c r="E565"/>
  <c r="F565" s="1"/>
  <c r="D565"/>
  <c r="C565"/>
  <c r="L564"/>
  <c r="E564"/>
  <c r="F564" s="1"/>
  <c r="D564"/>
  <c r="C564"/>
  <c r="L563"/>
  <c r="E563"/>
  <c r="F563" s="1"/>
  <c r="D563"/>
  <c r="C563"/>
  <c r="L562"/>
  <c r="E562"/>
  <c r="F562" s="1"/>
  <c r="D562"/>
  <c r="C562"/>
  <c r="L561"/>
  <c r="E561"/>
  <c r="F561" s="1"/>
  <c r="D561"/>
  <c r="C561"/>
  <c r="L560"/>
  <c r="E560"/>
  <c r="F560" s="1"/>
  <c r="D560"/>
  <c r="C560"/>
  <c r="L559"/>
  <c r="E559"/>
  <c r="F559" s="1"/>
  <c r="D559"/>
  <c r="C559"/>
  <c r="L558"/>
  <c r="E558"/>
  <c r="F558" s="1"/>
  <c r="D558"/>
  <c r="C558"/>
  <c r="L557"/>
  <c r="E557"/>
  <c r="F557" s="1"/>
  <c r="D557"/>
  <c r="C557"/>
  <c r="L556"/>
  <c r="E556"/>
  <c r="F556" s="1"/>
  <c r="D556"/>
  <c r="C556"/>
  <c r="L555"/>
  <c r="E555"/>
  <c r="F555" s="1"/>
  <c r="D555"/>
  <c r="C555"/>
  <c r="L554"/>
  <c r="E554"/>
  <c r="F554" s="1"/>
  <c r="D554"/>
  <c r="C554"/>
  <c r="L553"/>
  <c r="E553"/>
  <c r="F553" s="1"/>
  <c r="D553"/>
  <c r="C553"/>
  <c r="L552"/>
  <c r="E552"/>
  <c r="F552" s="1"/>
  <c r="D552"/>
  <c r="C552"/>
  <c r="L551"/>
  <c r="E551"/>
  <c r="F551" s="1"/>
  <c r="D551"/>
  <c r="C551"/>
  <c r="L550"/>
  <c r="E550"/>
  <c r="F550" s="1"/>
  <c r="D550"/>
  <c r="C550"/>
  <c r="L549"/>
  <c r="E549"/>
  <c r="F549" s="1"/>
  <c r="D549"/>
  <c r="C549"/>
  <c r="L548"/>
  <c r="E548"/>
  <c r="F548" s="1"/>
  <c r="D548"/>
  <c r="C548"/>
  <c r="L547"/>
  <c r="E547"/>
  <c r="F547" s="1"/>
  <c r="D547"/>
  <c r="C547"/>
  <c r="L546"/>
  <c r="E546"/>
  <c r="F546" s="1"/>
  <c r="D546"/>
  <c r="C546"/>
  <c r="L545"/>
  <c r="E545"/>
  <c r="F545" s="1"/>
  <c r="D545"/>
  <c r="C545"/>
  <c r="L544"/>
  <c r="E544"/>
  <c r="F544" s="1"/>
  <c r="D544"/>
  <c r="C544"/>
  <c r="L543"/>
  <c r="E543"/>
  <c r="F543" s="1"/>
  <c r="D543"/>
  <c r="C543"/>
  <c r="L542"/>
  <c r="E542"/>
  <c r="F542" s="1"/>
  <c r="D542"/>
  <c r="C542"/>
  <c r="L541"/>
  <c r="E541"/>
  <c r="F541" s="1"/>
  <c r="D541"/>
  <c r="C541"/>
  <c r="L540"/>
  <c r="E540"/>
  <c r="F540" s="1"/>
  <c r="D540"/>
  <c r="C540"/>
  <c r="L539"/>
  <c r="E539"/>
  <c r="F539" s="1"/>
  <c r="D539"/>
  <c r="C539"/>
  <c r="L538"/>
  <c r="E538"/>
  <c r="F538" s="1"/>
  <c r="D538"/>
  <c r="C538"/>
  <c r="L537"/>
  <c r="E537"/>
  <c r="F537" s="1"/>
  <c r="D537"/>
  <c r="C537"/>
  <c r="L536"/>
  <c r="E536"/>
  <c r="F536" s="1"/>
  <c r="D536"/>
  <c r="C536"/>
  <c r="L535"/>
  <c r="E535"/>
  <c r="F535" s="1"/>
  <c r="D535"/>
  <c r="C535"/>
  <c r="L534"/>
  <c r="E534"/>
  <c r="F534" s="1"/>
  <c r="D534"/>
  <c r="C534"/>
  <c r="L533"/>
  <c r="E533"/>
  <c r="F533" s="1"/>
  <c r="D533"/>
  <c r="C533"/>
  <c r="L532"/>
  <c r="E532"/>
  <c r="F532" s="1"/>
  <c r="D532"/>
  <c r="C532"/>
  <c r="L531"/>
  <c r="E531"/>
  <c r="F531" s="1"/>
  <c r="D531"/>
  <c r="C531"/>
  <c r="L530"/>
  <c r="E530"/>
  <c r="F530" s="1"/>
  <c r="D530"/>
  <c r="C530"/>
  <c r="L529"/>
  <c r="E529"/>
  <c r="F529" s="1"/>
  <c r="D529"/>
  <c r="C529"/>
  <c r="L528"/>
  <c r="E528"/>
  <c r="F528" s="1"/>
  <c r="D528"/>
  <c r="C528"/>
  <c r="L527"/>
  <c r="E527"/>
  <c r="F527" s="1"/>
  <c r="D527"/>
  <c r="C527"/>
  <c r="L526"/>
  <c r="E526"/>
  <c r="F526" s="1"/>
  <c r="D526"/>
  <c r="C526"/>
  <c r="L525"/>
  <c r="E525"/>
  <c r="F525" s="1"/>
  <c r="D525"/>
  <c r="C525"/>
  <c r="L524"/>
  <c r="E524"/>
  <c r="F524" s="1"/>
  <c r="D524"/>
  <c r="C524"/>
  <c r="L523"/>
  <c r="E523"/>
  <c r="F523" s="1"/>
  <c r="D523"/>
  <c r="C523"/>
  <c r="L522"/>
  <c r="E522"/>
  <c r="F522" s="1"/>
  <c r="D522"/>
  <c r="C522"/>
  <c r="L521"/>
  <c r="E521"/>
  <c r="F521" s="1"/>
  <c r="D521"/>
  <c r="C521"/>
  <c r="L520"/>
  <c r="E520"/>
  <c r="F520" s="1"/>
  <c r="D520"/>
  <c r="C520"/>
  <c r="L519"/>
  <c r="E519"/>
  <c r="F519" s="1"/>
  <c r="D519"/>
  <c r="C519"/>
  <c r="L518"/>
  <c r="E518"/>
  <c r="E568" s="1"/>
  <c r="E844" s="1"/>
  <c r="D518"/>
  <c r="C518"/>
  <c r="L517"/>
  <c r="D517"/>
  <c r="B517"/>
  <c r="A517"/>
  <c r="D515"/>
  <c r="E514"/>
  <c r="F514" s="1"/>
  <c r="D514"/>
  <c r="C514"/>
  <c r="L513"/>
  <c r="E513"/>
  <c r="F513" s="1"/>
  <c r="D513"/>
  <c r="C513"/>
  <c r="L512"/>
  <c r="E512"/>
  <c r="F512" s="1"/>
  <c r="D512"/>
  <c r="C512"/>
  <c r="L511"/>
  <c r="E511"/>
  <c r="F511" s="1"/>
  <c r="D511"/>
  <c r="C511"/>
  <c r="L510"/>
  <c r="E510"/>
  <c r="F510" s="1"/>
  <c r="D510"/>
  <c r="C510"/>
  <c r="L509"/>
  <c r="E509"/>
  <c r="F509" s="1"/>
  <c r="D509"/>
  <c r="C509"/>
  <c r="L508"/>
  <c r="E508"/>
  <c r="F508" s="1"/>
  <c r="D508"/>
  <c r="C508"/>
  <c r="L507"/>
  <c r="E507"/>
  <c r="F507" s="1"/>
  <c r="D507"/>
  <c r="C507"/>
  <c r="L506"/>
  <c r="E506"/>
  <c r="F506" s="1"/>
  <c r="D506"/>
  <c r="C506"/>
  <c r="L505"/>
  <c r="E505"/>
  <c r="F505" s="1"/>
  <c r="D505"/>
  <c r="C505"/>
  <c r="L504"/>
  <c r="E504"/>
  <c r="F504" s="1"/>
  <c r="D504"/>
  <c r="C504"/>
  <c r="L503"/>
  <c r="E503"/>
  <c r="F503" s="1"/>
  <c r="D503"/>
  <c r="C503"/>
  <c r="L502"/>
  <c r="E502"/>
  <c r="F502" s="1"/>
  <c r="D502"/>
  <c r="C502"/>
  <c r="L501"/>
  <c r="E501"/>
  <c r="F501" s="1"/>
  <c r="D501"/>
  <c r="C501"/>
  <c r="L500"/>
  <c r="E500"/>
  <c r="F500" s="1"/>
  <c r="D500"/>
  <c r="C500"/>
  <c r="L499"/>
  <c r="E499"/>
  <c r="F499" s="1"/>
  <c r="D499"/>
  <c r="C499"/>
  <c r="L498"/>
  <c r="E498"/>
  <c r="F498" s="1"/>
  <c r="D498"/>
  <c r="C498"/>
  <c r="L497"/>
  <c r="E497"/>
  <c r="F497" s="1"/>
  <c r="D497"/>
  <c r="C497"/>
  <c r="L496"/>
  <c r="E496"/>
  <c r="F496" s="1"/>
  <c r="D496"/>
  <c r="C496"/>
  <c r="L495"/>
  <c r="E495"/>
  <c r="F495" s="1"/>
  <c r="D495"/>
  <c r="C495"/>
  <c r="L494"/>
  <c r="E494"/>
  <c r="F494" s="1"/>
  <c r="D494"/>
  <c r="C494"/>
  <c r="L493"/>
  <c r="E493"/>
  <c r="F493" s="1"/>
  <c r="D493"/>
  <c r="C493"/>
  <c r="L492"/>
  <c r="E492"/>
  <c r="F492" s="1"/>
  <c r="D492"/>
  <c r="C492"/>
  <c r="L491"/>
  <c r="E491"/>
  <c r="F491" s="1"/>
  <c r="D491"/>
  <c r="C491"/>
  <c r="L490"/>
  <c r="E490"/>
  <c r="F490" s="1"/>
  <c r="D490"/>
  <c r="C490"/>
  <c r="L489"/>
  <c r="E489"/>
  <c r="F489" s="1"/>
  <c r="D489"/>
  <c r="C489"/>
  <c r="L488"/>
  <c r="E488"/>
  <c r="F488" s="1"/>
  <c r="D488"/>
  <c r="C488"/>
  <c r="L487"/>
  <c r="E487"/>
  <c r="F487" s="1"/>
  <c r="D487"/>
  <c r="C487"/>
  <c r="L486"/>
  <c r="E486"/>
  <c r="F486" s="1"/>
  <c r="D486"/>
  <c r="C486"/>
  <c r="L485"/>
  <c r="E485"/>
  <c r="F485" s="1"/>
  <c r="D485"/>
  <c r="C485"/>
  <c r="L484"/>
  <c r="E484"/>
  <c r="F484" s="1"/>
  <c r="D484"/>
  <c r="C484"/>
  <c r="L483"/>
  <c r="E483"/>
  <c r="F483" s="1"/>
  <c r="D483"/>
  <c r="C483"/>
  <c r="L482"/>
  <c r="E482"/>
  <c r="F482" s="1"/>
  <c r="D482"/>
  <c r="C482"/>
  <c r="L481"/>
  <c r="E481"/>
  <c r="F481" s="1"/>
  <c r="D481"/>
  <c r="C481"/>
  <c r="L480"/>
  <c r="E480"/>
  <c r="F480" s="1"/>
  <c r="D480"/>
  <c r="C480"/>
  <c r="L479"/>
  <c r="E479"/>
  <c r="F479" s="1"/>
  <c r="D479"/>
  <c r="C479"/>
  <c r="L478"/>
  <c r="E478"/>
  <c r="F478" s="1"/>
  <c r="D478"/>
  <c r="C478"/>
  <c r="L477"/>
  <c r="E477"/>
  <c r="F477" s="1"/>
  <c r="D477"/>
  <c r="C477"/>
  <c r="L476"/>
  <c r="E476"/>
  <c r="F476" s="1"/>
  <c r="D476"/>
  <c r="C476"/>
  <c r="L475"/>
  <c r="E475"/>
  <c r="F475" s="1"/>
  <c r="D475"/>
  <c r="C475"/>
  <c r="L474"/>
  <c r="E474"/>
  <c r="F474" s="1"/>
  <c r="D474"/>
  <c r="C474"/>
  <c r="L473"/>
  <c r="E473"/>
  <c r="F473" s="1"/>
  <c r="D473"/>
  <c r="C473"/>
  <c r="L472"/>
  <c r="E472"/>
  <c r="F472" s="1"/>
  <c r="D472"/>
  <c r="C472"/>
  <c r="L471"/>
  <c r="E471"/>
  <c r="F471" s="1"/>
  <c r="D471"/>
  <c r="C471"/>
  <c r="L470"/>
  <c r="E470"/>
  <c r="F470" s="1"/>
  <c r="D470"/>
  <c r="C470"/>
  <c r="L469"/>
  <c r="E469"/>
  <c r="F469" s="1"/>
  <c r="D469"/>
  <c r="C469"/>
  <c r="L468"/>
  <c r="E468"/>
  <c r="F468" s="1"/>
  <c r="D468"/>
  <c r="C468"/>
  <c r="L467"/>
  <c r="E467"/>
  <c r="F467" s="1"/>
  <c r="D467"/>
  <c r="C467"/>
  <c r="L466"/>
  <c r="E466"/>
  <c r="F466" s="1"/>
  <c r="D466"/>
  <c r="C466"/>
  <c r="L465"/>
  <c r="E465"/>
  <c r="F465" s="1"/>
  <c r="D465"/>
  <c r="C465"/>
  <c r="L464"/>
  <c r="E464"/>
  <c r="F464" s="1"/>
  <c r="D464"/>
  <c r="C464"/>
  <c r="L463"/>
  <c r="E463"/>
  <c r="F463" s="1"/>
  <c r="D463"/>
  <c r="C463"/>
  <c r="L462"/>
  <c r="E462"/>
  <c r="F462" s="1"/>
  <c r="D462"/>
  <c r="C462"/>
  <c r="L461"/>
  <c r="E461"/>
  <c r="F461" s="1"/>
  <c r="D461"/>
  <c r="C461"/>
  <c r="L460"/>
  <c r="E460"/>
  <c r="F460" s="1"/>
  <c r="D460"/>
  <c r="C460"/>
  <c r="L459"/>
  <c r="E459"/>
  <c r="F459" s="1"/>
  <c r="D459"/>
  <c r="C459"/>
  <c r="L458"/>
  <c r="E458"/>
  <c r="F458" s="1"/>
  <c r="D458"/>
  <c r="C458"/>
  <c r="L457"/>
  <c r="E457"/>
  <c r="F457" s="1"/>
  <c r="D457"/>
  <c r="C457"/>
  <c r="L456"/>
  <c r="E456"/>
  <c r="F456" s="1"/>
  <c r="D456"/>
  <c r="C456"/>
  <c r="L455"/>
  <c r="E455"/>
  <c r="F455" s="1"/>
  <c r="D455"/>
  <c r="C455"/>
  <c r="L454"/>
  <c r="E454"/>
  <c r="F454" s="1"/>
  <c r="D454"/>
  <c r="C454"/>
  <c r="L453"/>
  <c r="E453"/>
  <c r="F453" s="1"/>
  <c r="D453"/>
  <c r="C453"/>
  <c r="L452"/>
  <c r="E452"/>
  <c r="F452" s="1"/>
  <c r="D452"/>
  <c r="C452"/>
  <c r="L451"/>
  <c r="E451"/>
  <c r="F451" s="1"/>
  <c r="D451"/>
  <c r="C451"/>
  <c r="L450"/>
  <c r="E450"/>
  <c r="F450" s="1"/>
  <c r="D450"/>
  <c r="C450"/>
  <c r="L449"/>
  <c r="E449"/>
  <c r="F449" s="1"/>
  <c r="D449"/>
  <c r="C449"/>
  <c r="L448"/>
  <c r="E448"/>
  <c r="F448" s="1"/>
  <c r="D448"/>
  <c r="C448"/>
  <c r="L447"/>
  <c r="E447"/>
  <c r="F447" s="1"/>
  <c r="D447"/>
  <c r="C447"/>
  <c r="L446"/>
  <c r="E446"/>
  <c r="F446" s="1"/>
  <c r="D446"/>
  <c r="C446"/>
  <c r="L445"/>
  <c r="E445"/>
  <c r="F445" s="1"/>
  <c r="D445"/>
  <c r="C445"/>
  <c r="L444"/>
  <c r="E444"/>
  <c r="F444" s="1"/>
  <c r="D444"/>
  <c r="C444"/>
  <c r="L443"/>
  <c r="E443"/>
  <c r="F443" s="1"/>
  <c r="D443"/>
  <c r="C443"/>
  <c r="L442"/>
  <c r="E442"/>
  <c r="F442" s="1"/>
  <c r="D442"/>
  <c r="C442"/>
  <c r="L441"/>
  <c r="E441"/>
  <c r="F441" s="1"/>
  <c r="D441"/>
  <c r="C441"/>
  <c r="L440"/>
  <c r="E440"/>
  <c r="F440" s="1"/>
  <c r="D440"/>
  <c r="C440"/>
  <c r="L439"/>
  <c r="E439"/>
  <c r="F439" s="1"/>
  <c r="D439"/>
  <c r="C439"/>
  <c r="L438"/>
  <c r="E438"/>
  <c r="F438" s="1"/>
  <c r="D438"/>
  <c r="C438"/>
  <c r="L437"/>
  <c r="E437"/>
  <c r="F437" s="1"/>
  <c r="D437"/>
  <c r="C437"/>
  <c r="L436"/>
  <c r="E436"/>
  <c r="F436" s="1"/>
  <c r="D436"/>
  <c r="C436"/>
  <c r="L435"/>
  <c r="E435"/>
  <c r="F435" s="1"/>
  <c r="D435"/>
  <c r="C435"/>
  <c r="L434"/>
  <c r="E434"/>
  <c r="F434" s="1"/>
  <c r="D434"/>
  <c r="C434"/>
  <c r="L433"/>
  <c r="E433"/>
  <c r="D433"/>
  <c r="L432"/>
  <c r="E432"/>
  <c r="F432" s="1"/>
  <c r="D432"/>
  <c r="C432"/>
  <c r="L431"/>
  <c r="D431"/>
  <c r="B431"/>
  <c r="A431"/>
  <c r="D429"/>
  <c r="L428"/>
  <c r="E428"/>
  <c r="F428" s="1"/>
  <c r="D428"/>
  <c r="C428"/>
  <c r="L427"/>
  <c r="E427"/>
  <c r="F427" s="1"/>
  <c r="D427"/>
  <c r="C427"/>
  <c r="L426"/>
  <c r="E426"/>
  <c r="F426" s="1"/>
  <c r="D426"/>
  <c r="C426"/>
  <c r="L425"/>
  <c r="E425"/>
  <c r="E429" s="1"/>
  <c r="E842" s="1"/>
  <c r="D425"/>
  <c r="C425"/>
  <c r="L424"/>
  <c r="D424"/>
  <c r="B424"/>
  <c r="A424"/>
  <c r="D422"/>
  <c r="L421"/>
  <c r="E421"/>
  <c r="F421" s="1"/>
  <c r="D421"/>
  <c r="C421"/>
  <c r="E420"/>
  <c r="F420" s="1"/>
  <c r="D420"/>
  <c r="C420"/>
  <c r="E419"/>
  <c r="F419" s="1"/>
  <c r="D419"/>
  <c r="C419"/>
  <c r="E418"/>
  <c r="F418" s="1"/>
  <c r="D418"/>
  <c r="C418"/>
  <c r="E417"/>
  <c r="F417" s="1"/>
  <c r="D417"/>
  <c r="C417"/>
  <c r="L416"/>
  <c r="E416"/>
  <c r="F416" s="1"/>
  <c r="D416"/>
  <c r="C416"/>
  <c r="L415"/>
  <c r="E415"/>
  <c r="F415" s="1"/>
  <c r="D415"/>
  <c r="C415"/>
  <c r="L414"/>
  <c r="E414"/>
  <c r="F414" s="1"/>
  <c r="D414"/>
  <c r="C414"/>
  <c r="L413"/>
  <c r="E413"/>
  <c r="F413" s="1"/>
  <c r="D413"/>
  <c r="C413"/>
  <c r="L412"/>
  <c r="E412"/>
  <c r="F412" s="1"/>
  <c r="D412"/>
  <c r="C412"/>
  <c r="L411"/>
  <c r="E411"/>
  <c r="F411" s="1"/>
  <c r="D411"/>
  <c r="C411"/>
  <c r="L410"/>
  <c r="E410"/>
  <c r="F410" s="1"/>
  <c r="D410"/>
  <c r="C410"/>
  <c r="L409"/>
  <c r="E409"/>
  <c r="F409" s="1"/>
  <c r="D409"/>
  <c r="C409"/>
  <c r="L408"/>
  <c r="E408"/>
  <c r="F408" s="1"/>
  <c r="D408"/>
  <c r="C408"/>
  <c r="L407"/>
  <c r="E407"/>
  <c r="F407" s="1"/>
  <c r="D407"/>
  <c r="C407"/>
  <c r="L406"/>
  <c r="E406"/>
  <c r="F406" s="1"/>
  <c r="D406"/>
  <c r="C406"/>
  <c r="L405"/>
  <c r="E405"/>
  <c r="F405" s="1"/>
  <c r="D405"/>
  <c r="C405"/>
  <c r="L404"/>
  <c r="E404"/>
  <c r="F404" s="1"/>
  <c r="D404"/>
  <c r="C404"/>
  <c r="L403"/>
  <c r="E403"/>
  <c r="F403" s="1"/>
  <c r="D403"/>
  <c r="C403"/>
  <c r="L402"/>
  <c r="E402"/>
  <c r="F402" s="1"/>
  <c r="D402"/>
  <c r="C402"/>
  <c r="L401"/>
  <c r="E401"/>
  <c r="F401" s="1"/>
  <c r="D401"/>
  <c r="C401"/>
  <c r="L400"/>
  <c r="E400"/>
  <c r="F400" s="1"/>
  <c r="D400"/>
  <c r="C400"/>
  <c r="L399"/>
  <c r="E399"/>
  <c r="F399" s="1"/>
  <c r="D399"/>
  <c r="C399"/>
  <c r="L398"/>
  <c r="E398"/>
  <c r="F398" s="1"/>
  <c r="D398"/>
  <c r="C398"/>
  <c r="L397"/>
  <c r="E397"/>
  <c r="F397" s="1"/>
  <c r="D397"/>
  <c r="C397"/>
  <c r="L396"/>
  <c r="E396"/>
  <c r="F396" s="1"/>
  <c r="D396"/>
  <c r="C396"/>
  <c r="L395"/>
  <c r="E395"/>
  <c r="F395" s="1"/>
  <c r="D395"/>
  <c r="C395"/>
  <c r="L394"/>
  <c r="E394"/>
  <c r="F394" s="1"/>
  <c r="D394"/>
  <c r="C394"/>
  <c r="L393"/>
  <c r="E393"/>
  <c r="F393" s="1"/>
  <c r="D393"/>
  <c r="C393"/>
  <c r="L392"/>
  <c r="E392"/>
  <c r="F392" s="1"/>
  <c r="D392"/>
  <c r="C392"/>
  <c r="L391"/>
  <c r="E391"/>
  <c r="F391" s="1"/>
  <c r="D391"/>
  <c r="C391"/>
  <c r="L390"/>
  <c r="E390"/>
  <c r="F390" s="1"/>
  <c r="D390"/>
  <c r="C390"/>
  <c r="L389"/>
  <c r="E389"/>
  <c r="F389" s="1"/>
  <c r="D389"/>
  <c r="C389"/>
  <c r="L388"/>
  <c r="E388"/>
  <c r="F388" s="1"/>
  <c r="D388"/>
  <c r="C388"/>
  <c r="L387"/>
  <c r="E387"/>
  <c r="F387" s="1"/>
  <c r="D387"/>
  <c r="C387"/>
  <c r="L386"/>
  <c r="E386"/>
  <c r="F386" s="1"/>
  <c r="D386"/>
  <c r="C386"/>
  <c r="L385"/>
  <c r="E385"/>
  <c r="F385" s="1"/>
  <c r="D385"/>
  <c r="C385"/>
  <c r="L384"/>
  <c r="E384"/>
  <c r="F384" s="1"/>
  <c r="D384"/>
  <c r="C384"/>
  <c r="L383"/>
  <c r="E383"/>
  <c r="E422" s="1"/>
  <c r="E841" s="1"/>
  <c r="D383"/>
  <c r="C383"/>
  <c r="L382"/>
  <c r="D382"/>
  <c r="B382"/>
  <c r="A382"/>
  <c r="D380"/>
  <c r="L379"/>
  <c r="E379"/>
  <c r="F379" s="1"/>
  <c r="D379"/>
  <c r="C379"/>
  <c r="L378"/>
  <c r="E378"/>
  <c r="F378" s="1"/>
  <c r="D378"/>
  <c r="C378"/>
  <c r="L377"/>
  <c r="E377"/>
  <c r="F377" s="1"/>
  <c r="D377"/>
  <c r="C377"/>
  <c r="L376"/>
  <c r="E376"/>
  <c r="F376" s="1"/>
  <c r="D376"/>
  <c r="C376"/>
  <c r="L375"/>
  <c r="E375"/>
  <c r="F375" s="1"/>
  <c r="D375"/>
  <c r="C375"/>
  <c r="L374"/>
  <c r="E374"/>
  <c r="F374" s="1"/>
  <c r="D374"/>
  <c r="C374"/>
  <c r="L373"/>
  <c r="E373"/>
  <c r="E380" s="1"/>
  <c r="E840" s="1"/>
  <c r="D373"/>
  <c r="C373"/>
  <c r="L372"/>
  <c r="D372"/>
  <c r="B372"/>
  <c r="A372"/>
  <c r="D370"/>
  <c r="E369"/>
  <c r="F369" s="1"/>
  <c r="D369"/>
  <c r="L368"/>
  <c r="E368"/>
  <c r="F368" s="1"/>
  <c r="D368"/>
  <c r="C368"/>
  <c r="L367"/>
  <c r="E367"/>
  <c r="F367" s="1"/>
  <c r="D367"/>
  <c r="C367"/>
  <c r="L366"/>
  <c r="E366"/>
  <c r="F366" s="1"/>
  <c r="D366"/>
  <c r="C366"/>
  <c r="L365"/>
  <c r="E365"/>
  <c r="F365" s="1"/>
  <c r="D365"/>
  <c r="C365"/>
  <c r="L364"/>
  <c r="E364"/>
  <c r="F364" s="1"/>
  <c r="D364"/>
  <c r="C364"/>
  <c r="L363"/>
  <c r="E363"/>
  <c r="F363" s="1"/>
  <c r="D363"/>
  <c r="C363"/>
  <c r="L362"/>
  <c r="E362"/>
  <c r="F362" s="1"/>
  <c r="D362"/>
  <c r="C362"/>
  <c r="L361"/>
  <c r="E361"/>
  <c r="F361" s="1"/>
  <c r="D361"/>
  <c r="C361"/>
  <c r="L360"/>
  <c r="E360"/>
  <c r="F360" s="1"/>
  <c r="D360"/>
  <c r="C360"/>
  <c r="L359"/>
  <c r="E359"/>
  <c r="F359" s="1"/>
  <c r="D359"/>
  <c r="C359"/>
  <c r="L358"/>
  <c r="E358"/>
  <c r="F358" s="1"/>
  <c r="D358"/>
  <c r="C358"/>
  <c r="L357"/>
  <c r="E357"/>
  <c r="F357" s="1"/>
  <c r="D357"/>
  <c r="C357"/>
  <c r="L356"/>
  <c r="E356"/>
  <c r="F356" s="1"/>
  <c r="D356"/>
  <c r="C356"/>
  <c r="L355"/>
  <c r="E355"/>
  <c r="F355" s="1"/>
  <c r="D355"/>
  <c r="C355"/>
  <c r="L354"/>
  <c r="E354"/>
  <c r="F354" s="1"/>
  <c r="D354"/>
  <c r="C354"/>
  <c r="L353"/>
  <c r="E353"/>
  <c r="F353" s="1"/>
  <c r="D353"/>
  <c r="C353"/>
  <c r="L352"/>
  <c r="E352"/>
  <c r="F352" s="1"/>
  <c r="D352"/>
  <c r="C352"/>
  <c r="L351"/>
  <c r="E351"/>
  <c r="F351" s="1"/>
  <c r="D351"/>
  <c r="C351"/>
  <c r="L350"/>
  <c r="E350"/>
  <c r="F350" s="1"/>
  <c r="D350"/>
  <c r="C350"/>
  <c r="L349"/>
  <c r="E349"/>
  <c r="F349" s="1"/>
  <c r="D349"/>
  <c r="C349"/>
  <c r="L348"/>
  <c r="E348"/>
  <c r="F348" s="1"/>
  <c r="D348"/>
  <c r="C348"/>
  <c r="L347"/>
  <c r="E347"/>
  <c r="F347" s="1"/>
  <c r="D347"/>
  <c r="C347"/>
  <c r="L346"/>
  <c r="E346"/>
  <c r="F346" s="1"/>
  <c r="D346"/>
  <c r="C346"/>
  <c r="L345"/>
  <c r="E345"/>
  <c r="F345" s="1"/>
  <c r="D345"/>
  <c r="C345"/>
  <c r="L344"/>
  <c r="E344"/>
  <c r="F344" s="1"/>
  <c r="D344"/>
  <c r="C344"/>
  <c r="L343"/>
  <c r="E343"/>
  <c r="F343" s="1"/>
  <c r="D343"/>
  <c r="C343"/>
  <c r="L342"/>
  <c r="E342"/>
  <c r="F342" s="1"/>
  <c r="D342"/>
  <c r="C342"/>
  <c r="L341"/>
  <c r="E341"/>
  <c r="F341" s="1"/>
  <c r="D341"/>
  <c r="C341"/>
  <c r="L340"/>
  <c r="E340"/>
  <c r="F340" s="1"/>
  <c r="D340"/>
  <c r="C340"/>
  <c r="L339"/>
  <c r="E339"/>
  <c r="F339" s="1"/>
  <c r="D339"/>
  <c r="C339"/>
  <c r="L338"/>
  <c r="E338"/>
  <c r="F338" s="1"/>
  <c r="D338"/>
  <c r="C338"/>
  <c r="L337"/>
  <c r="E337"/>
  <c r="F337" s="1"/>
  <c r="D337"/>
  <c r="C337"/>
  <c r="L336"/>
  <c r="E336"/>
  <c r="F336" s="1"/>
  <c r="D336"/>
  <c r="C336"/>
  <c r="L335"/>
  <c r="E335"/>
  <c r="F335" s="1"/>
  <c r="D335"/>
  <c r="C335"/>
  <c r="L334"/>
  <c r="E334"/>
  <c r="F334" s="1"/>
  <c r="D334"/>
  <c r="C334"/>
  <c r="L333"/>
  <c r="E333"/>
  <c r="F333" s="1"/>
  <c r="D333"/>
  <c r="C333"/>
  <c r="L332"/>
  <c r="E332"/>
  <c r="F332" s="1"/>
  <c r="D332"/>
  <c r="C332"/>
  <c r="L331"/>
  <c r="E331"/>
  <c r="F331" s="1"/>
  <c r="D331"/>
  <c r="C331"/>
  <c r="L330"/>
  <c r="E330"/>
  <c r="F330" s="1"/>
  <c r="D330"/>
  <c r="C330"/>
  <c r="L329"/>
  <c r="E329"/>
  <c r="F329" s="1"/>
  <c r="D329"/>
  <c r="C329"/>
  <c r="L328"/>
  <c r="E328"/>
  <c r="F328" s="1"/>
  <c r="D328"/>
  <c r="C328"/>
  <c r="L327"/>
  <c r="E327"/>
  <c r="F327" s="1"/>
  <c r="D327"/>
  <c r="C327"/>
  <c r="L326"/>
  <c r="E326"/>
  <c r="F326" s="1"/>
  <c r="D326"/>
  <c r="C326"/>
  <c r="L325"/>
  <c r="E325"/>
  <c r="F325" s="1"/>
  <c r="D325"/>
  <c r="C325"/>
  <c r="L324"/>
  <c r="E324"/>
  <c r="F324" s="1"/>
  <c r="D324"/>
  <c r="C324"/>
  <c r="L323"/>
  <c r="E323"/>
  <c r="F323" s="1"/>
  <c r="D323"/>
  <c r="C323"/>
  <c r="L322"/>
  <c r="E322"/>
  <c r="F322" s="1"/>
  <c r="D322"/>
  <c r="C322"/>
  <c r="L321"/>
  <c r="E321"/>
  <c r="F321" s="1"/>
  <c r="D321"/>
  <c r="C321"/>
  <c r="L320"/>
  <c r="E320"/>
  <c r="F320" s="1"/>
  <c r="D320"/>
  <c r="C320"/>
  <c r="L319"/>
  <c r="E319"/>
  <c r="F319" s="1"/>
  <c r="D319"/>
  <c r="C319"/>
  <c r="L318"/>
  <c r="E318"/>
  <c r="F318" s="1"/>
  <c r="D318"/>
  <c r="C318"/>
  <c r="L317"/>
  <c r="E317"/>
  <c r="F317" s="1"/>
  <c r="D317"/>
  <c r="C317"/>
  <c r="L316"/>
  <c r="E316"/>
  <c r="F316" s="1"/>
  <c r="D316"/>
  <c r="C316"/>
  <c r="L315"/>
  <c r="E315"/>
  <c r="F315" s="1"/>
  <c r="D315"/>
  <c r="C315"/>
  <c r="L314"/>
  <c r="E314"/>
  <c r="F314" s="1"/>
  <c r="D314"/>
  <c r="C314"/>
  <c r="L313"/>
  <c r="E313"/>
  <c r="F313" s="1"/>
  <c r="D313"/>
  <c r="C313"/>
  <c r="L312"/>
  <c r="E312"/>
  <c r="F312" s="1"/>
  <c r="D312"/>
  <c r="C312"/>
  <c r="L311"/>
  <c r="E311"/>
  <c r="F311" s="1"/>
  <c r="D311"/>
  <c r="C311"/>
  <c r="L310"/>
  <c r="E310"/>
  <c r="F310" s="1"/>
  <c r="D310"/>
  <c r="C310"/>
  <c r="L309"/>
  <c r="E309"/>
  <c r="F309" s="1"/>
  <c r="D309"/>
  <c r="C309"/>
  <c r="L308"/>
  <c r="E308"/>
  <c r="F308" s="1"/>
  <c r="D308"/>
  <c r="C308"/>
  <c r="L307"/>
  <c r="E307"/>
  <c r="F307" s="1"/>
  <c r="D307"/>
  <c r="C307"/>
  <c r="L306"/>
  <c r="E306"/>
  <c r="F306" s="1"/>
  <c r="D306"/>
  <c r="C306"/>
  <c r="L305"/>
  <c r="E305"/>
  <c r="F305" s="1"/>
  <c r="D305"/>
  <c r="C305"/>
  <c r="L304"/>
  <c r="E304"/>
  <c r="F304" s="1"/>
  <c r="D304"/>
  <c r="C304"/>
  <c r="L303"/>
  <c r="E303"/>
  <c r="F303" s="1"/>
  <c r="D303"/>
  <c r="C303"/>
  <c r="L302"/>
  <c r="E302"/>
  <c r="F302" s="1"/>
  <c r="D302"/>
  <c r="C302"/>
  <c r="L301"/>
  <c r="E301"/>
  <c r="F301" s="1"/>
  <c r="D301"/>
  <c r="C301"/>
  <c r="L300"/>
  <c r="E300"/>
  <c r="F300" s="1"/>
  <c r="D300"/>
  <c r="C300"/>
  <c r="L299"/>
  <c r="E299"/>
  <c r="F299" s="1"/>
  <c r="D299"/>
  <c r="C299"/>
  <c r="L298"/>
  <c r="E298"/>
  <c r="F298" s="1"/>
  <c r="D298"/>
  <c r="C298"/>
  <c r="L297"/>
  <c r="E297"/>
  <c r="F297" s="1"/>
  <c r="D297"/>
  <c r="C297"/>
  <c r="L296"/>
  <c r="E296"/>
  <c r="F296" s="1"/>
  <c r="D296"/>
  <c r="C296"/>
  <c r="L295"/>
  <c r="E295"/>
  <c r="F295" s="1"/>
  <c r="D295"/>
  <c r="C295"/>
  <c r="L294"/>
  <c r="E294"/>
  <c r="F294" s="1"/>
  <c r="D294"/>
  <c r="C294"/>
  <c r="L293"/>
  <c r="E293"/>
  <c r="F293" s="1"/>
  <c r="D293"/>
  <c r="C293"/>
  <c r="L292"/>
  <c r="E292"/>
  <c r="E370" s="1"/>
  <c r="E839" s="1"/>
  <c r="D292"/>
  <c r="C292"/>
  <c r="L291"/>
  <c r="D291"/>
  <c r="B291"/>
  <c r="A291"/>
  <c r="L288"/>
  <c r="E288"/>
  <c r="F288" s="1"/>
  <c r="D288"/>
  <c r="C288"/>
  <c r="L287"/>
  <c r="E287"/>
  <c r="F287" s="1"/>
  <c r="D287"/>
  <c r="C287"/>
  <c r="L286"/>
  <c r="E286"/>
  <c r="F286" s="1"/>
  <c r="D286"/>
  <c r="C286"/>
  <c r="L285"/>
  <c r="E285"/>
  <c r="F285" s="1"/>
  <c r="D285"/>
  <c r="C285"/>
  <c r="L284"/>
  <c r="E284"/>
  <c r="F284" s="1"/>
  <c r="D284"/>
  <c r="C284"/>
  <c r="L283"/>
  <c r="E283"/>
  <c r="F283" s="1"/>
  <c r="D283"/>
  <c r="C283"/>
  <c r="L282"/>
  <c r="E282"/>
  <c r="F282" s="1"/>
  <c r="D282"/>
  <c r="C282"/>
  <c r="L281"/>
  <c r="E281"/>
  <c r="F281" s="1"/>
  <c r="D281"/>
  <c r="C281"/>
  <c r="L280"/>
  <c r="E280"/>
  <c r="F280" s="1"/>
  <c r="D280"/>
  <c r="C280"/>
  <c r="L279"/>
  <c r="E279"/>
  <c r="F279" s="1"/>
  <c r="D279"/>
  <c r="C279"/>
  <c r="L278"/>
  <c r="E278"/>
  <c r="D278"/>
  <c r="C278"/>
  <c r="L277"/>
  <c r="E277"/>
  <c r="F277" s="1"/>
  <c r="D277"/>
  <c r="C277"/>
  <c r="L276"/>
  <c r="E276"/>
  <c r="F276" s="1"/>
  <c r="D276"/>
  <c r="C276"/>
  <c r="L275"/>
  <c r="E275"/>
  <c r="F275" s="1"/>
  <c r="D275"/>
  <c r="C275"/>
  <c r="L274"/>
  <c r="E274"/>
  <c r="F274" s="1"/>
  <c r="D274"/>
  <c r="C274"/>
  <c r="L273"/>
  <c r="E273"/>
  <c r="F273" s="1"/>
  <c r="D273"/>
  <c r="C273"/>
  <c r="L272"/>
  <c r="E272"/>
  <c r="F272" s="1"/>
  <c r="D272"/>
  <c r="C272"/>
  <c r="L271"/>
  <c r="E271"/>
  <c r="F271" s="1"/>
  <c r="D271"/>
  <c r="C271"/>
  <c r="L270"/>
  <c r="E270"/>
  <c r="F270" s="1"/>
  <c r="D270"/>
  <c r="C270"/>
  <c r="L269"/>
  <c r="E269"/>
  <c r="F269" s="1"/>
  <c r="D269"/>
  <c r="C269"/>
  <c r="L268"/>
  <c r="E268"/>
  <c r="F268" s="1"/>
  <c r="D268"/>
  <c r="C268"/>
  <c r="L267"/>
  <c r="E267"/>
  <c r="F267" s="1"/>
  <c r="D267"/>
  <c r="C267"/>
  <c r="L266"/>
  <c r="E266"/>
  <c r="F266" s="1"/>
  <c r="D266"/>
  <c r="C266"/>
  <c r="L265"/>
  <c r="E265"/>
  <c r="F265" s="1"/>
  <c r="D265"/>
  <c r="C265"/>
  <c r="L264"/>
  <c r="E264"/>
  <c r="F264" s="1"/>
  <c r="D264"/>
  <c r="C264"/>
  <c r="L263"/>
  <c r="E263"/>
  <c r="F263" s="1"/>
  <c r="D263"/>
  <c r="C263"/>
  <c r="L262"/>
  <c r="E262"/>
  <c r="F262" s="1"/>
  <c r="D262"/>
  <c r="C262"/>
  <c r="L261"/>
  <c r="E261"/>
  <c r="F261" s="1"/>
  <c r="D261"/>
  <c r="C261"/>
  <c r="L260"/>
  <c r="E260"/>
  <c r="F260" s="1"/>
  <c r="D260"/>
  <c r="C260"/>
  <c r="L259"/>
  <c r="E259"/>
  <c r="F259" s="1"/>
  <c r="D259"/>
  <c r="C259"/>
  <c r="L258"/>
  <c r="E258"/>
  <c r="F258" s="1"/>
  <c r="D258"/>
  <c r="C258"/>
  <c r="L257"/>
  <c r="E257"/>
  <c r="F257" s="1"/>
  <c r="D257"/>
  <c r="C257"/>
  <c r="L256"/>
  <c r="E256"/>
  <c r="F256" s="1"/>
  <c r="D256"/>
  <c r="C256"/>
  <c r="L255"/>
  <c r="E255"/>
  <c r="F255" s="1"/>
  <c r="D255"/>
  <c r="C255"/>
  <c r="L254"/>
  <c r="E254"/>
  <c r="F254" s="1"/>
  <c r="D254"/>
  <c r="C254"/>
  <c r="L253"/>
  <c r="D253"/>
  <c r="B253"/>
  <c r="A253"/>
  <c r="D251"/>
  <c r="L250"/>
  <c r="E250"/>
  <c r="F250" s="1"/>
  <c r="D250"/>
  <c r="C250"/>
  <c r="L249"/>
  <c r="E249"/>
  <c r="F249" s="1"/>
  <c r="D249"/>
  <c r="C249"/>
  <c r="L248"/>
  <c r="E248"/>
  <c r="F248" s="1"/>
  <c r="D248"/>
  <c r="C248"/>
  <c r="L247"/>
  <c r="E247"/>
  <c r="F247" s="1"/>
  <c r="D247"/>
  <c r="C247"/>
  <c r="L246"/>
  <c r="E246"/>
  <c r="F246" s="1"/>
  <c r="D246"/>
  <c r="C246"/>
  <c r="L245"/>
  <c r="E245"/>
  <c r="F245" s="1"/>
  <c r="D245"/>
  <c r="C245"/>
  <c r="L244"/>
  <c r="E244"/>
  <c r="F244" s="1"/>
  <c r="D244"/>
  <c r="C244"/>
  <c r="L243"/>
  <c r="E243"/>
  <c r="F243" s="1"/>
  <c r="D243"/>
  <c r="C243"/>
  <c r="L242"/>
  <c r="E242"/>
  <c r="F242" s="1"/>
  <c r="D242"/>
  <c r="C242"/>
  <c r="L241"/>
  <c r="E241"/>
  <c r="F241" s="1"/>
  <c r="D241"/>
  <c r="C241"/>
  <c r="L240"/>
  <c r="E240"/>
  <c r="F240" s="1"/>
  <c r="D240"/>
  <c r="C240"/>
  <c r="L239"/>
  <c r="E239"/>
  <c r="F239" s="1"/>
  <c r="D239"/>
  <c r="C239"/>
  <c r="L238"/>
  <c r="E238"/>
  <c r="F238" s="1"/>
  <c r="D238"/>
  <c r="C238"/>
  <c r="L237"/>
  <c r="D237"/>
  <c r="B237"/>
  <c r="A237"/>
  <c r="C235"/>
  <c r="E234"/>
  <c r="F234" s="1"/>
  <c r="D234"/>
  <c r="C234"/>
  <c r="E233"/>
  <c r="F233" s="1"/>
  <c r="D233"/>
  <c r="C233"/>
  <c r="E232"/>
  <c r="F232" s="1"/>
  <c r="D232"/>
  <c r="C232"/>
  <c r="E231"/>
  <c r="F231" s="1"/>
  <c r="D231"/>
  <c r="C231"/>
  <c r="L230"/>
  <c r="D230"/>
  <c r="C230"/>
  <c r="E229"/>
  <c r="F229" s="1"/>
  <c r="D229"/>
  <c r="C229"/>
  <c r="E228"/>
  <c r="F228" s="1"/>
  <c r="D228"/>
  <c r="C228"/>
  <c r="E227"/>
  <c r="F227" s="1"/>
  <c r="D227"/>
  <c r="C227"/>
  <c r="E226"/>
  <c r="F226" s="1"/>
  <c r="D226"/>
  <c r="C226"/>
  <c r="E225"/>
  <c r="F225" s="1"/>
  <c r="D225"/>
  <c r="C225"/>
  <c r="E224"/>
  <c r="F224" s="1"/>
  <c r="D224"/>
  <c r="C224"/>
  <c r="E223"/>
  <c r="F223" s="1"/>
  <c r="D223"/>
  <c r="C223"/>
  <c r="E222"/>
  <c r="F222" s="1"/>
  <c r="D222"/>
  <c r="C222"/>
  <c r="E221"/>
  <c r="F221" s="1"/>
  <c r="D221"/>
  <c r="C221"/>
  <c r="E220"/>
  <c r="F220" s="1"/>
  <c r="D220"/>
  <c r="C220"/>
  <c r="D219"/>
  <c r="C219"/>
  <c r="E218"/>
  <c r="F218" s="1"/>
  <c r="D218"/>
  <c r="C218"/>
  <c r="D217"/>
  <c r="C217"/>
  <c r="E216"/>
  <c r="F216" s="1"/>
  <c r="D216"/>
  <c r="C216"/>
  <c r="E215"/>
  <c r="F215" s="1"/>
  <c r="D215"/>
  <c r="C215"/>
  <c r="L214"/>
  <c r="E214"/>
  <c r="F214" s="1"/>
  <c r="D214"/>
  <c r="C214"/>
  <c r="L213"/>
  <c r="E213"/>
  <c r="F213" s="1"/>
  <c r="D213"/>
  <c r="C213"/>
  <c r="L212"/>
  <c r="E212"/>
  <c r="F212" s="1"/>
  <c r="D212"/>
  <c r="C212"/>
  <c r="L211"/>
  <c r="D211"/>
  <c r="C211"/>
  <c r="L210"/>
  <c r="E210"/>
  <c r="F210" s="1"/>
  <c r="D210"/>
  <c r="C210"/>
  <c r="L209"/>
  <c r="E209"/>
  <c r="F209" s="1"/>
  <c r="D209"/>
  <c r="C209"/>
  <c r="L208"/>
  <c r="E208"/>
  <c r="F208" s="1"/>
  <c r="D208"/>
  <c r="C208"/>
  <c r="L207"/>
  <c r="E207"/>
  <c r="F207" s="1"/>
  <c r="D207"/>
  <c r="C207"/>
  <c r="L206"/>
  <c r="E206"/>
  <c r="F206" s="1"/>
  <c r="D206"/>
  <c r="C206"/>
  <c r="L205"/>
  <c r="E205"/>
  <c r="F205" s="1"/>
  <c r="D205"/>
  <c r="C205"/>
  <c r="L204"/>
  <c r="E204"/>
  <c r="F204" s="1"/>
  <c r="D204"/>
  <c r="C204"/>
  <c r="L203"/>
  <c r="E203"/>
  <c r="F203" s="1"/>
  <c r="D203"/>
  <c r="C203"/>
  <c r="L202"/>
  <c r="E202"/>
  <c r="F202" s="1"/>
  <c r="D202"/>
  <c r="C202"/>
  <c r="L201"/>
  <c r="E201"/>
  <c r="F201" s="1"/>
  <c r="D201"/>
  <c r="C201"/>
  <c r="L200"/>
  <c r="E200"/>
  <c r="F200" s="1"/>
  <c r="D200"/>
  <c r="C200"/>
  <c r="L199"/>
  <c r="E199"/>
  <c r="F199" s="1"/>
  <c r="D199"/>
  <c r="C199"/>
  <c r="L198"/>
  <c r="E198"/>
  <c r="F198" s="1"/>
  <c r="D198"/>
  <c r="C198"/>
  <c r="L197"/>
  <c r="D197"/>
  <c r="C197"/>
  <c r="L196"/>
  <c r="E196"/>
  <c r="F196" s="1"/>
  <c r="D196"/>
  <c r="C196"/>
  <c r="L195"/>
  <c r="E195"/>
  <c r="F195" s="1"/>
  <c r="D195"/>
  <c r="C195"/>
  <c r="L194"/>
  <c r="E194"/>
  <c r="F194" s="1"/>
  <c r="D194"/>
  <c r="C194"/>
  <c r="L193"/>
  <c r="E193"/>
  <c r="F193" s="1"/>
  <c r="D193"/>
  <c r="C193"/>
  <c r="L192"/>
  <c r="E192"/>
  <c r="F192" s="1"/>
  <c r="D192"/>
  <c r="C192"/>
  <c r="L191"/>
  <c r="E191"/>
  <c r="F191" s="1"/>
  <c r="D191"/>
  <c r="C191"/>
  <c r="L190"/>
  <c r="E190"/>
  <c r="F190" s="1"/>
  <c r="D190"/>
  <c r="C190"/>
  <c r="L189"/>
  <c r="E189"/>
  <c r="F189" s="1"/>
  <c r="D189"/>
  <c r="C189"/>
  <c r="L188"/>
  <c r="E188"/>
  <c r="F188" s="1"/>
  <c r="D188"/>
  <c r="C188"/>
  <c r="L187"/>
  <c r="E187"/>
  <c r="F187" s="1"/>
  <c r="D187"/>
  <c r="C187"/>
  <c r="L186"/>
  <c r="E186"/>
  <c r="F186" s="1"/>
  <c r="D186"/>
  <c r="C186"/>
  <c r="L185"/>
  <c r="E185"/>
  <c r="F185" s="1"/>
  <c r="D185"/>
  <c r="C185"/>
  <c r="L184"/>
  <c r="E184"/>
  <c r="E235" s="1"/>
  <c r="E836" s="1"/>
  <c r="D184"/>
  <c r="C184"/>
  <c r="L183"/>
  <c r="D183"/>
  <c r="B183"/>
  <c r="A183"/>
  <c r="D181"/>
  <c r="L180"/>
  <c r="E180"/>
  <c r="F180" s="1"/>
  <c r="D180"/>
  <c r="C180"/>
  <c r="L179"/>
  <c r="E179"/>
  <c r="F179" s="1"/>
  <c r="D179"/>
  <c r="C179"/>
  <c r="L178"/>
  <c r="E178"/>
  <c r="F178" s="1"/>
  <c r="D178"/>
  <c r="C178"/>
  <c r="L177"/>
  <c r="E177"/>
  <c r="F177" s="1"/>
  <c r="D177"/>
  <c r="C177"/>
  <c r="L176"/>
  <c r="E176"/>
  <c r="F176" s="1"/>
  <c r="D176"/>
  <c r="C176"/>
  <c r="L175"/>
  <c r="E175"/>
  <c r="F175" s="1"/>
  <c r="D175"/>
  <c r="C175"/>
  <c r="L174"/>
  <c r="E174"/>
  <c r="F174" s="1"/>
  <c r="D174"/>
  <c r="C174"/>
  <c r="L173"/>
  <c r="E173"/>
  <c r="F173" s="1"/>
  <c r="D173"/>
  <c r="C173"/>
  <c r="L172"/>
  <c r="E172"/>
  <c r="F172" s="1"/>
  <c r="D172"/>
  <c r="C172"/>
  <c r="L171"/>
  <c r="E171"/>
  <c r="F171" s="1"/>
  <c r="D171"/>
  <c r="C171"/>
  <c r="L170"/>
  <c r="E170"/>
  <c r="F170" s="1"/>
  <c r="D170"/>
  <c r="C170"/>
  <c r="L169"/>
  <c r="E169"/>
  <c r="F169" s="1"/>
  <c r="D169"/>
  <c r="C169"/>
  <c r="L168"/>
  <c r="E168"/>
  <c r="F168" s="1"/>
  <c r="D168"/>
  <c r="C168"/>
  <c r="L167"/>
  <c r="E167"/>
  <c r="F167" s="1"/>
  <c r="D167"/>
  <c r="C167"/>
  <c r="L166"/>
  <c r="E166"/>
  <c r="F166" s="1"/>
  <c r="D166"/>
  <c r="C166"/>
  <c r="E165"/>
  <c r="F165" s="1"/>
  <c r="D165"/>
  <c r="C165"/>
  <c r="E164"/>
  <c r="F164" s="1"/>
  <c r="D164"/>
  <c r="C164"/>
  <c r="E163"/>
  <c r="F163" s="1"/>
  <c r="D163"/>
  <c r="C163"/>
  <c r="E162"/>
  <c r="F162" s="1"/>
  <c r="D162"/>
  <c r="C162"/>
  <c r="E161"/>
  <c r="F161" s="1"/>
  <c r="D161"/>
  <c r="C161"/>
  <c r="E160"/>
  <c r="F160" s="1"/>
  <c r="D160"/>
  <c r="C160"/>
  <c r="E159"/>
  <c r="F159" s="1"/>
  <c r="D159"/>
  <c r="C159"/>
  <c r="E158"/>
  <c r="F158" s="1"/>
  <c r="D158"/>
  <c r="C158"/>
  <c r="E157"/>
  <c r="F157" s="1"/>
  <c r="D157"/>
  <c r="C157"/>
  <c r="E156"/>
  <c r="F156" s="1"/>
  <c r="D156"/>
  <c r="C156"/>
  <c r="E155"/>
  <c r="F155" s="1"/>
  <c r="D155"/>
  <c r="C155"/>
  <c r="E154"/>
  <c r="F154" s="1"/>
  <c r="D154"/>
  <c r="C154"/>
  <c r="E153"/>
  <c r="F153" s="1"/>
  <c r="D153"/>
  <c r="C153"/>
  <c r="E152"/>
  <c r="F152" s="1"/>
  <c r="D152"/>
  <c r="C152"/>
  <c r="E151"/>
  <c r="F151" s="1"/>
  <c r="D151"/>
  <c r="C151"/>
  <c r="E150"/>
  <c r="F150" s="1"/>
  <c r="D150"/>
  <c r="C150"/>
  <c r="E149"/>
  <c r="F149" s="1"/>
  <c r="D149"/>
  <c r="C149"/>
  <c r="E148"/>
  <c r="F148" s="1"/>
  <c r="D148"/>
  <c r="C148"/>
  <c r="E147"/>
  <c r="F147" s="1"/>
  <c r="D147"/>
  <c r="C147"/>
  <c r="E146"/>
  <c r="F146" s="1"/>
  <c r="D146"/>
  <c r="C146"/>
  <c r="E145"/>
  <c r="F145" s="1"/>
  <c r="D145"/>
  <c r="C145"/>
  <c r="E144"/>
  <c r="F144" s="1"/>
  <c r="D144"/>
  <c r="C144"/>
  <c r="E143"/>
  <c r="F143" s="1"/>
  <c r="D143"/>
  <c r="C143"/>
  <c r="E142"/>
  <c r="F142" s="1"/>
  <c r="D142"/>
  <c r="C142"/>
  <c r="E141"/>
  <c r="F141" s="1"/>
  <c r="D141"/>
  <c r="C141"/>
  <c r="E140"/>
  <c r="F140" s="1"/>
  <c r="D140"/>
  <c r="C140"/>
  <c r="E139"/>
  <c r="F139" s="1"/>
  <c r="D139"/>
  <c r="C139"/>
  <c r="E138"/>
  <c r="F138" s="1"/>
  <c r="D138"/>
  <c r="C138"/>
  <c r="E137"/>
  <c r="F137" s="1"/>
  <c r="D137"/>
  <c r="C137"/>
  <c r="E136"/>
  <c r="F136" s="1"/>
  <c r="D136"/>
  <c r="C136"/>
  <c r="E135"/>
  <c r="F135" s="1"/>
  <c r="D135"/>
  <c r="C135"/>
  <c r="E134"/>
  <c r="F134" s="1"/>
  <c r="D134"/>
  <c r="C134"/>
  <c r="E133"/>
  <c r="F133" s="1"/>
  <c r="D133"/>
  <c r="C133"/>
  <c r="E132"/>
  <c r="F132" s="1"/>
  <c r="D132"/>
  <c r="C132"/>
  <c r="E131"/>
  <c r="F131" s="1"/>
  <c r="D131"/>
  <c r="C131"/>
  <c r="E130"/>
  <c r="F130" s="1"/>
  <c r="D130"/>
  <c r="C130"/>
  <c r="E129"/>
  <c r="F129" s="1"/>
  <c r="D129"/>
  <c r="C129"/>
  <c r="E128"/>
  <c r="F128" s="1"/>
  <c r="D128"/>
  <c r="C128"/>
  <c r="E127"/>
  <c r="F127" s="1"/>
  <c r="D127"/>
  <c r="C127"/>
  <c r="E126"/>
  <c r="F126" s="1"/>
  <c r="D126"/>
  <c r="C126"/>
  <c r="E125"/>
  <c r="F125" s="1"/>
  <c r="D125"/>
  <c r="C125"/>
  <c r="E124"/>
  <c r="F124" s="1"/>
  <c r="D124"/>
  <c r="C124"/>
  <c r="E123"/>
  <c r="F123" s="1"/>
  <c r="D123"/>
  <c r="C123"/>
  <c r="E122"/>
  <c r="F122" s="1"/>
  <c r="D122"/>
  <c r="C122"/>
  <c r="E121"/>
  <c r="F121" s="1"/>
  <c r="D121"/>
  <c r="C121"/>
  <c r="E120"/>
  <c r="F120" s="1"/>
  <c r="D120"/>
  <c r="C120"/>
  <c r="E119"/>
  <c r="F119" s="1"/>
  <c r="D119"/>
  <c r="C119"/>
  <c r="E118"/>
  <c r="F118" s="1"/>
  <c r="D118"/>
  <c r="C118"/>
  <c r="E117"/>
  <c r="F117" s="1"/>
  <c r="D117"/>
  <c r="C117"/>
  <c r="E116"/>
  <c r="F116" s="1"/>
  <c r="D116"/>
  <c r="C116"/>
  <c r="E115"/>
  <c r="F115" s="1"/>
  <c r="D115"/>
  <c r="C115"/>
  <c r="E114"/>
  <c r="F114" s="1"/>
  <c r="D114"/>
  <c r="C114"/>
  <c r="E113"/>
  <c r="F113" s="1"/>
  <c r="D113"/>
  <c r="C113"/>
  <c r="E112"/>
  <c r="F112" s="1"/>
  <c r="D112"/>
  <c r="C112"/>
  <c r="E111"/>
  <c r="F111" s="1"/>
  <c r="D111"/>
  <c r="C111"/>
  <c r="E110"/>
  <c r="F110" s="1"/>
  <c r="D110"/>
  <c r="C110"/>
  <c r="E109"/>
  <c r="F109" s="1"/>
  <c r="D109"/>
  <c r="C109"/>
  <c r="E108"/>
  <c r="F108" s="1"/>
  <c r="D108"/>
  <c r="C108"/>
  <c r="E107"/>
  <c r="F107" s="1"/>
  <c r="D107"/>
  <c r="C107"/>
  <c r="E106"/>
  <c r="F106" s="1"/>
  <c r="D106"/>
  <c r="C106"/>
  <c r="E105"/>
  <c r="F105" s="1"/>
  <c r="D105"/>
  <c r="C105"/>
  <c r="E104"/>
  <c r="F104" s="1"/>
  <c r="D104"/>
  <c r="C104"/>
  <c r="L103"/>
  <c r="E103"/>
  <c r="F103" s="1"/>
  <c r="D103"/>
  <c r="C103"/>
  <c r="L102"/>
  <c r="E102"/>
  <c r="F102" s="1"/>
  <c r="D102"/>
  <c r="C102"/>
  <c r="L101"/>
  <c r="E101"/>
  <c r="F101" s="1"/>
  <c r="D101"/>
  <c r="C101"/>
  <c r="L100"/>
  <c r="E100"/>
  <c r="F100" s="1"/>
  <c r="D100"/>
  <c r="C100"/>
  <c r="L99"/>
  <c r="E99"/>
  <c r="F99" s="1"/>
  <c r="D99"/>
  <c r="C99"/>
  <c r="L98"/>
  <c r="E98"/>
  <c r="F98" s="1"/>
  <c r="D98"/>
  <c r="C98"/>
  <c r="L97"/>
  <c r="E97"/>
  <c r="F97" s="1"/>
  <c r="D97"/>
  <c r="C97"/>
  <c r="L96"/>
  <c r="E96"/>
  <c r="F96" s="1"/>
  <c r="D96"/>
  <c r="C96"/>
  <c r="L95"/>
  <c r="E95"/>
  <c r="F95" s="1"/>
  <c r="D95"/>
  <c r="C95"/>
  <c r="L94"/>
  <c r="E94"/>
  <c r="F94" s="1"/>
  <c r="D94"/>
  <c r="C94"/>
  <c r="L93"/>
  <c r="E93"/>
  <c r="F93" s="1"/>
  <c r="D93"/>
  <c r="C93"/>
  <c r="L92"/>
  <c r="E92"/>
  <c r="F92" s="1"/>
  <c r="D92"/>
  <c r="C92"/>
  <c r="L91"/>
  <c r="E91"/>
  <c r="F91" s="1"/>
  <c r="D91"/>
  <c r="C91"/>
  <c r="L90"/>
  <c r="E90"/>
  <c r="F90" s="1"/>
  <c r="D90"/>
  <c r="C90"/>
  <c r="L89"/>
  <c r="E89"/>
  <c r="F89" s="1"/>
  <c r="D89"/>
  <c r="C89"/>
  <c r="L88"/>
  <c r="E88"/>
  <c r="F88" s="1"/>
  <c r="D88"/>
  <c r="C88"/>
  <c r="L87"/>
  <c r="E87"/>
  <c r="E181" s="1"/>
  <c r="E835" s="1"/>
  <c r="D87"/>
  <c r="C87"/>
  <c r="L86"/>
  <c r="D86"/>
  <c r="C86"/>
  <c r="B86"/>
  <c r="A86"/>
  <c r="D84"/>
  <c r="L83"/>
  <c r="E83"/>
  <c r="F83" s="1"/>
  <c r="D83"/>
  <c r="C83"/>
  <c r="L82"/>
  <c r="E82"/>
  <c r="F82" s="1"/>
  <c r="D82"/>
  <c r="C82"/>
  <c r="L81"/>
  <c r="E81"/>
  <c r="F81" s="1"/>
  <c r="D81"/>
  <c r="C81"/>
  <c r="L80"/>
  <c r="E80"/>
  <c r="F80" s="1"/>
  <c r="D80"/>
  <c r="C80"/>
  <c r="L79"/>
  <c r="E79"/>
  <c r="F79" s="1"/>
  <c r="D79"/>
  <c r="C79"/>
  <c r="L78"/>
  <c r="E78"/>
  <c r="F78" s="1"/>
  <c r="D78"/>
  <c r="C78"/>
  <c r="L77"/>
  <c r="E77"/>
  <c r="F77" s="1"/>
  <c r="D77"/>
  <c r="C77"/>
  <c r="L76"/>
  <c r="E76"/>
  <c r="F76" s="1"/>
  <c r="D76"/>
  <c r="C76"/>
  <c r="L75"/>
  <c r="E75"/>
  <c r="F75" s="1"/>
  <c r="D75"/>
  <c r="C75"/>
  <c r="L74"/>
  <c r="E74"/>
  <c r="F74" s="1"/>
  <c r="D74"/>
  <c r="C74"/>
  <c r="L73"/>
  <c r="E73"/>
  <c r="F73" s="1"/>
  <c r="D73"/>
  <c r="C73"/>
  <c r="L72"/>
  <c r="E72"/>
  <c r="F72" s="1"/>
  <c r="D72"/>
  <c r="C72"/>
  <c r="L71"/>
  <c r="E71"/>
  <c r="F71" s="1"/>
  <c r="D71"/>
  <c r="C71"/>
  <c r="L70"/>
  <c r="D70"/>
  <c r="C70"/>
  <c r="B70"/>
  <c r="A70"/>
  <c r="L68"/>
  <c r="D68"/>
  <c r="C68"/>
  <c r="L67"/>
  <c r="E67"/>
  <c r="F67" s="1"/>
  <c r="D67"/>
  <c r="C67"/>
  <c r="E66"/>
  <c r="F66" s="1"/>
  <c r="D66"/>
  <c r="C66"/>
  <c r="E65"/>
  <c r="F65" s="1"/>
  <c r="D65"/>
  <c r="C65"/>
  <c r="E64"/>
  <c r="F64" s="1"/>
  <c r="D64"/>
  <c r="C64"/>
  <c r="L63"/>
  <c r="E63"/>
  <c r="F63" s="1"/>
  <c r="D63"/>
  <c r="C63"/>
  <c r="L62"/>
  <c r="E62"/>
  <c r="F62" s="1"/>
  <c r="D62"/>
  <c r="C62"/>
  <c r="L61"/>
  <c r="E61"/>
  <c r="F61" s="1"/>
  <c r="D61"/>
  <c r="C61"/>
  <c r="L60"/>
  <c r="E60"/>
  <c r="F60" s="1"/>
  <c r="D60"/>
  <c r="C60"/>
  <c r="L59"/>
  <c r="E59"/>
  <c r="F59" s="1"/>
  <c r="D59"/>
  <c r="C59"/>
  <c r="L58"/>
  <c r="E58"/>
  <c r="F58" s="1"/>
  <c r="D58"/>
  <c r="C58"/>
  <c r="L57"/>
  <c r="E57"/>
  <c r="F57" s="1"/>
  <c r="D57"/>
  <c r="C57"/>
  <c r="L56"/>
  <c r="E56"/>
  <c r="F56" s="1"/>
  <c r="D56"/>
  <c r="C56"/>
  <c r="L55"/>
  <c r="E55"/>
  <c r="F55" s="1"/>
  <c r="D55"/>
  <c r="C55"/>
  <c r="L54"/>
  <c r="E54"/>
  <c r="F54" s="1"/>
  <c r="D54"/>
  <c r="C54"/>
  <c r="L53"/>
  <c r="E53"/>
  <c r="F53" s="1"/>
  <c r="D53"/>
  <c r="C53"/>
  <c r="L52"/>
  <c r="E52"/>
  <c r="F52" s="1"/>
  <c r="D52"/>
  <c r="C52"/>
  <c r="L51"/>
  <c r="E51"/>
  <c r="F51" s="1"/>
  <c r="D51"/>
  <c r="C51"/>
  <c r="L50"/>
  <c r="E50"/>
  <c r="F50" s="1"/>
  <c r="D50"/>
  <c r="C50"/>
  <c r="L49"/>
  <c r="E49"/>
  <c r="F49" s="1"/>
  <c r="D49"/>
  <c r="C49"/>
  <c r="L48"/>
  <c r="E48"/>
  <c r="F48" s="1"/>
  <c r="D48"/>
  <c r="C48"/>
  <c r="L47"/>
  <c r="E47"/>
  <c r="F47" s="1"/>
  <c r="D47"/>
  <c r="C47"/>
  <c r="L46"/>
  <c r="E46"/>
  <c r="F46" s="1"/>
  <c r="D46"/>
  <c r="C46"/>
  <c r="L45"/>
  <c r="E45"/>
  <c r="F45" s="1"/>
  <c r="D45"/>
  <c r="C45"/>
  <c r="L44"/>
  <c r="E44"/>
  <c r="F44" s="1"/>
  <c r="D44"/>
  <c r="C44"/>
  <c r="L43"/>
  <c r="E43"/>
  <c r="F43" s="1"/>
  <c r="D43"/>
  <c r="C43"/>
  <c r="L42"/>
  <c r="E42"/>
  <c r="F42" s="1"/>
  <c r="D42"/>
  <c r="C42"/>
  <c r="L41"/>
  <c r="E41"/>
  <c r="F41" s="1"/>
  <c r="D41"/>
  <c r="C41"/>
  <c r="L40"/>
  <c r="E40"/>
  <c r="F40" s="1"/>
  <c r="D40"/>
  <c r="C40"/>
  <c r="L39"/>
  <c r="E39"/>
  <c r="F39" s="1"/>
  <c r="D39"/>
  <c r="C39"/>
  <c r="L38"/>
  <c r="E38"/>
  <c r="F38" s="1"/>
  <c r="D38"/>
  <c r="C38"/>
  <c r="L37"/>
  <c r="E37"/>
  <c r="F37" s="1"/>
  <c r="D37"/>
  <c r="C37"/>
  <c r="L36"/>
  <c r="E36"/>
  <c r="F36" s="1"/>
  <c r="D36"/>
  <c r="C36"/>
  <c r="L35"/>
  <c r="E35"/>
  <c r="F35" s="1"/>
  <c r="D35"/>
  <c r="C35"/>
  <c r="L34"/>
  <c r="E34"/>
  <c r="F34" s="1"/>
  <c r="D34"/>
  <c r="C34"/>
  <c r="L33"/>
  <c r="E33"/>
  <c r="F33" s="1"/>
  <c r="D33"/>
  <c r="C33"/>
  <c r="L32"/>
  <c r="E32"/>
  <c r="F32" s="1"/>
  <c r="D32"/>
  <c r="C32"/>
  <c r="L31"/>
  <c r="E31"/>
  <c r="F31" s="1"/>
  <c r="D31"/>
  <c r="C31"/>
  <c r="L30"/>
  <c r="E30"/>
  <c r="F30" s="1"/>
  <c r="D30"/>
  <c r="C30"/>
  <c r="L29"/>
  <c r="E29"/>
  <c r="F29" s="1"/>
  <c r="D29"/>
  <c r="C29"/>
  <c r="L28"/>
  <c r="E28"/>
  <c r="F28" s="1"/>
  <c r="D28"/>
  <c r="C28"/>
  <c r="L27"/>
  <c r="E27"/>
  <c r="F27" s="1"/>
  <c r="D27"/>
  <c r="C27"/>
  <c r="L26"/>
  <c r="E26"/>
  <c r="F26" s="1"/>
  <c r="D26"/>
  <c r="C26"/>
  <c r="L25"/>
  <c r="E25"/>
  <c r="F25" s="1"/>
  <c r="D25"/>
  <c r="C25"/>
  <c r="L24"/>
  <c r="E24"/>
  <c r="F24" s="1"/>
  <c r="D24"/>
  <c r="C24"/>
  <c r="L23"/>
  <c r="E23"/>
  <c r="F23" s="1"/>
  <c r="D23"/>
  <c r="C23"/>
  <c r="L22"/>
  <c r="E22"/>
  <c r="F22" s="1"/>
  <c r="D22"/>
  <c r="C22"/>
  <c r="L21"/>
  <c r="E21"/>
  <c r="F21" s="1"/>
  <c r="D21"/>
  <c r="C21"/>
  <c r="L20"/>
  <c r="E20"/>
  <c r="F20" s="1"/>
  <c r="D20"/>
  <c r="C20"/>
  <c r="L19"/>
  <c r="E19"/>
  <c r="F19" s="1"/>
  <c r="D19"/>
  <c r="C19"/>
  <c r="L18"/>
  <c r="E18"/>
  <c r="F18" s="1"/>
  <c r="D18"/>
  <c r="C18"/>
  <c r="L17"/>
  <c r="E17"/>
  <c r="F17" s="1"/>
  <c r="D17"/>
  <c r="C17"/>
  <c r="L16"/>
  <c r="E16"/>
  <c r="F16" s="1"/>
  <c r="D16"/>
  <c r="C16"/>
  <c r="L15"/>
  <c r="E15"/>
  <c r="F15" s="1"/>
  <c r="D15"/>
  <c r="C15"/>
  <c r="L14"/>
  <c r="E14"/>
  <c r="F14" s="1"/>
  <c r="D14"/>
  <c r="C14"/>
  <c r="L13"/>
  <c r="E13"/>
  <c r="F13" s="1"/>
  <c r="D13"/>
  <c r="C13"/>
  <c r="L12"/>
  <c r="E12"/>
  <c r="F12" s="1"/>
  <c r="D12"/>
  <c r="C12"/>
  <c r="L11"/>
  <c r="E11"/>
  <c r="F11" s="1"/>
  <c r="D11"/>
  <c r="C11"/>
  <c r="L10"/>
  <c r="E10"/>
  <c r="F10" s="1"/>
  <c r="D10"/>
  <c r="C10"/>
  <c r="L9"/>
  <c r="E9"/>
  <c r="E68" s="1"/>
  <c r="E833" s="1"/>
  <c r="E851" s="1"/>
  <c r="D9"/>
  <c r="C9"/>
  <c r="L8"/>
  <c r="D8"/>
  <c r="C8"/>
  <c r="B8"/>
  <c r="A8"/>
  <c r="A7"/>
  <c r="A832" s="1"/>
  <c r="H756" i="59" l="1"/>
  <c r="H900" s="1"/>
  <c r="F429" i="131"/>
  <c r="F842" s="1"/>
  <c r="N756" i="59"/>
  <c r="N900" s="1"/>
  <c r="K756"/>
  <c r="K900" s="1"/>
  <c r="A862" i="132"/>
  <c r="C251" i="131"/>
  <c r="C839" i="132"/>
  <c r="B855"/>
  <c r="A854" i="131"/>
  <c r="B841"/>
  <c r="D856"/>
  <c r="G885" i="104"/>
  <c r="I885" s="1"/>
  <c r="D845" i="132"/>
  <c r="B844"/>
  <c r="I10" i="121"/>
  <c r="M10" s="1"/>
  <c r="L15"/>
  <c r="B838" i="131"/>
  <c r="G928" i="104"/>
  <c r="I928" s="1"/>
  <c r="G369" i="105"/>
  <c r="G893" i="104"/>
  <c r="I893" s="1"/>
  <c r="G943"/>
  <c r="I943" s="1"/>
  <c r="F13" i="121"/>
  <c r="G901" i="104"/>
  <c r="I901" s="1"/>
  <c r="G877"/>
  <c r="I877" s="1"/>
  <c r="G908"/>
  <c r="I908" s="1"/>
  <c r="K16" i="105"/>
  <c r="B846" i="132"/>
  <c r="D840"/>
  <c r="B839"/>
  <c r="B845"/>
  <c r="A855" i="131"/>
  <c r="B837" i="132"/>
  <c r="D842" i="131"/>
  <c r="N817" i="59"/>
  <c r="N821"/>
  <c r="G301" i="105"/>
  <c r="G386"/>
  <c r="G398"/>
  <c r="G410"/>
  <c r="D835" i="132"/>
  <c r="D854"/>
  <c r="C681" i="131"/>
  <c r="K75" i="105"/>
  <c r="K76"/>
  <c r="C836" i="131"/>
  <c r="D841"/>
  <c r="A857"/>
  <c r="F778" i="104"/>
  <c r="F788" s="1"/>
  <c r="G880"/>
  <c r="I880" s="1"/>
  <c r="G888"/>
  <c r="I888" s="1"/>
  <c r="G896"/>
  <c r="I896" s="1"/>
  <c r="G903"/>
  <c r="I903" s="1"/>
  <c r="G910"/>
  <c r="I910" s="1"/>
  <c r="G932"/>
  <c r="I932" s="1"/>
  <c r="G948"/>
  <c r="I948" s="1"/>
  <c r="K899" i="105"/>
  <c r="D839" i="132"/>
  <c r="B862"/>
  <c r="C382"/>
  <c r="D843"/>
  <c r="B854"/>
  <c r="A861"/>
  <c r="C382" i="131"/>
  <c r="D833"/>
  <c r="G881" i="104"/>
  <c r="I881" s="1"/>
  <c r="G889"/>
  <c r="I889" s="1"/>
  <c r="G897"/>
  <c r="I897" s="1"/>
  <c r="G904"/>
  <c r="I904" s="1"/>
  <c r="G911"/>
  <c r="I911" s="1"/>
  <c r="G912"/>
  <c r="I912" s="1"/>
  <c r="G913"/>
  <c r="I913" s="1"/>
  <c r="G914"/>
  <c r="I914" s="1"/>
  <c r="G915"/>
  <c r="I915" s="1"/>
  <c r="G916"/>
  <c r="I916" s="1"/>
  <c r="G933"/>
  <c r="I933" s="1"/>
  <c r="G348" i="105"/>
  <c r="G356"/>
  <c r="G395"/>
  <c r="K629"/>
  <c r="C835" i="132"/>
  <c r="B847"/>
  <c r="B861" i="131"/>
  <c r="G884" i="104"/>
  <c r="I884" s="1"/>
  <c r="G892"/>
  <c r="I892" s="1"/>
  <c r="G900"/>
  <c r="I900" s="1"/>
  <c r="G907"/>
  <c r="I907" s="1"/>
  <c r="G936"/>
  <c r="I936" s="1"/>
  <c r="G149" i="105"/>
  <c r="D834" i="132"/>
  <c r="D857"/>
  <c r="N123" i="59"/>
  <c r="G587" i="104"/>
  <c r="G619" s="1"/>
  <c r="G589"/>
  <c r="I589" s="1"/>
  <c r="G37" i="105"/>
  <c r="G152"/>
  <c r="G419"/>
  <c r="K651"/>
  <c r="D849" i="132"/>
  <c r="K152" i="105"/>
  <c r="G155"/>
  <c r="G303"/>
  <c r="G307"/>
  <c r="G309"/>
  <c r="G313"/>
  <c r="G321"/>
  <c r="G333"/>
  <c r="G339"/>
  <c r="D847" i="132"/>
  <c r="B856"/>
  <c r="D847" i="131"/>
  <c r="N872" i="59"/>
  <c r="G222" i="105"/>
  <c r="G226"/>
  <c r="G234"/>
  <c r="L785"/>
  <c r="C251" i="132"/>
  <c r="B836"/>
  <c r="D837"/>
  <c r="C597" i="131"/>
  <c r="B840"/>
  <c r="B848"/>
  <c r="N163" i="59"/>
  <c r="N869"/>
  <c r="G50" i="105"/>
  <c r="G78"/>
  <c r="G167"/>
  <c r="G201"/>
  <c r="G325"/>
  <c r="G329"/>
  <c r="G349"/>
  <c r="G534"/>
  <c r="K591"/>
  <c r="K592"/>
  <c r="G601"/>
  <c r="K50"/>
  <c r="K262"/>
  <c r="K353"/>
  <c r="K369"/>
  <c r="G594"/>
  <c r="N843" i="59"/>
  <c r="B850" i="132"/>
  <c r="A856"/>
  <c r="B849" i="131"/>
  <c r="Q886" i="59"/>
  <c r="N793"/>
  <c r="P793" s="1"/>
  <c r="F792" i="104"/>
  <c r="F803" s="1"/>
  <c r="G797" s="1"/>
  <c r="I797" s="1"/>
  <c r="G67" i="105"/>
  <c r="G148"/>
  <c r="G150"/>
  <c r="G206"/>
  <c r="G207"/>
  <c r="G223"/>
  <c r="G231"/>
  <c r="G310"/>
  <c r="G314"/>
  <c r="G330"/>
  <c r="G366"/>
  <c r="G564"/>
  <c r="D838" i="132"/>
  <c r="B842"/>
  <c r="D844"/>
  <c r="C68" i="131"/>
  <c r="C574"/>
  <c r="E737"/>
  <c r="F737" s="1"/>
  <c r="E805"/>
  <c r="F805" s="1"/>
  <c r="B857"/>
  <c r="Q896" i="59"/>
  <c r="N946" i="105" s="1"/>
  <c r="E692" i="59"/>
  <c r="E897" s="1"/>
  <c r="Q905"/>
  <c r="N956" i="105" s="1"/>
  <c r="N857" i="59"/>
  <c r="N868"/>
  <c r="G929" i="104"/>
  <c r="I929" s="1"/>
  <c r="G937"/>
  <c r="I937" s="1"/>
  <c r="G24" i="105"/>
  <c r="G31"/>
  <c r="K54"/>
  <c r="G57"/>
  <c r="G61"/>
  <c r="G63"/>
  <c r="G183"/>
  <c r="K266"/>
  <c r="G297"/>
  <c r="G331"/>
  <c r="G350"/>
  <c r="G546"/>
  <c r="K870"/>
  <c r="K874"/>
  <c r="K878"/>
  <c r="K882"/>
  <c r="F383" i="132"/>
  <c r="F422" s="1"/>
  <c r="G392" s="1"/>
  <c r="I392" s="1"/>
  <c r="E800" i="131"/>
  <c r="F800" s="1"/>
  <c r="G940" i="104"/>
  <c r="I940" s="1"/>
  <c r="G23" i="105"/>
  <c r="G34"/>
  <c r="G46"/>
  <c r="G79"/>
  <c r="G83"/>
  <c r="K88"/>
  <c r="K89"/>
  <c r="G94"/>
  <c r="G105"/>
  <c r="G163"/>
  <c r="G182"/>
  <c r="G184"/>
  <c r="G218"/>
  <c r="G296"/>
  <c r="K317"/>
  <c r="G353"/>
  <c r="K603"/>
  <c r="K631"/>
  <c r="K692"/>
  <c r="K696"/>
  <c r="K708"/>
  <c r="K712"/>
  <c r="K716"/>
  <c r="K720"/>
  <c r="K724"/>
  <c r="K728"/>
  <c r="K732"/>
  <c r="K736"/>
  <c r="K740"/>
  <c r="K744"/>
  <c r="F373" i="132"/>
  <c r="F380" s="1"/>
  <c r="G377" s="1"/>
  <c r="I377" s="1"/>
  <c r="C647"/>
  <c r="D836"/>
  <c r="D850"/>
  <c r="C647" i="131"/>
  <c r="E685"/>
  <c r="F685" s="1"/>
  <c r="N125" i="59"/>
  <c r="N131"/>
  <c r="N133"/>
  <c r="G29" i="105"/>
  <c r="G54"/>
  <c r="G66"/>
  <c r="G70"/>
  <c r="G96"/>
  <c r="G102"/>
  <c r="G142"/>
  <c r="K150"/>
  <c r="G151"/>
  <c r="G194"/>
  <c r="G291"/>
  <c r="G328"/>
  <c r="G365"/>
  <c r="G367"/>
  <c r="G409"/>
  <c r="G531"/>
  <c r="G535"/>
  <c r="G559"/>
  <c r="G590"/>
  <c r="K653"/>
  <c r="K763"/>
  <c r="K767"/>
  <c r="K777"/>
  <c r="K781"/>
  <c r="N841" i="59"/>
  <c r="E785" i="131"/>
  <c r="F785" s="1"/>
  <c r="C840" i="132"/>
  <c r="C862"/>
  <c r="C863" s="1"/>
  <c r="N155" i="59"/>
  <c r="F658" i="105"/>
  <c r="E718" i="59"/>
  <c r="E658" i="105" s="1"/>
  <c r="K658" s="1"/>
  <c r="N862" i="59"/>
  <c r="E806" i="131"/>
  <c r="F806" s="1"/>
  <c r="N851" i="59"/>
  <c r="E795" i="131"/>
  <c r="F795" s="1"/>
  <c r="N850" i="59"/>
  <c r="E794" i="131"/>
  <c r="F794" s="1"/>
  <c r="N139" i="59"/>
  <c r="N147"/>
  <c r="N151"/>
  <c r="Q888"/>
  <c r="H692"/>
  <c r="H897" s="1"/>
  <c r="Q897" s="1"/>
  <c r="N947" i="105" s="1"/>
  <c r="N833" i="59"/>
  <c r="G878" i="104"/>
  <c r="I878" s="1"/>
  <c r="G882"/>
  <c r="I882" s="1"/>
  <c r="G886"/>
  <c r="I886" s="1"/>
  <c r="G890"/>
  <c r="I890" s="1"/>
  <c r="G894"/>
  <c r="I894" s="1"/>
  <c r="G898"/>
  <c r="I898" s="1"/>
  <c r="G902"/>
  <c r="I902" s="1"/>
  <c r="G905"/>
  <c r="I905" s="1"/>
  <c r="G917"/>
  <c r="I917" s="1"/>
  <c r="G918"/>
  <c r="I918" s="1"/>
  <c r="G919"/>
  <c r="I919" s="1"/>
  <c r="G920"/>
  <c r="I920" s="1"/>
  <c r="G921"/>
  <c r="I921" s="1"/>
  <c r="G922"/>
  <c r="I922" s="1"/>
  <c r="G923"/>
  <c r="I923" s="1"/>
  <c r="G924"/>
  <c r="I924" s="1"/>
  <c r="G925"/>
  <c r="I925" s="1"/>
  <c r="G926"/>
  <c r="I926" s="1"/>
  <c r="G930"/>
  <c r="I930" s="1"/>
  <c r="G934"/>
  <c r="I934" s="1"/>
  <c r="G938"/>
  <c r="I938" s="1"/>
  <c r="G941"/>
  <c r="I941" s="1"/>
  <c r="G945"/>
  <c r="I945" s="1"/>
  <c r="G11" i="105"/>
  <c r="G178"/>
  <c r="K184"/>
  <c r="G294"/>
  <c r="K295"/>
  <c r="G305"/>
  <c r="G342"/>
  <c r="G420"/>
  <c r="G588"/>
  <c r="K853"/>
  <c r="O853"/>
  <c r="J901" i="59"/>
  <c r="N101"/>
  <c r="N167"/>
  <c r="N171"/>
  <c r="K748"/>
  <c r="K899" s="1"/>
  <c r="N825"/>
  <c r="N827"/>
  <c r="N828"/>
  <c r="N829"/>
  <c r="G614" i="104"/>
  <c r="I614" s="1"/>
  <c r="G879"/>
  <c r="I879" s="1"/>
  <c r="G883"/>
  <c r="I883" s="1"/>
  <c r="G887"/>
  <c r="I887" s="1"/>
  <c r="G891"/>
  <c r="I891" s="1"/>
  <c r="G895"/>
  <c r="I895" s="1"/>
  <c r="G899"/>
  <c r="I899" s="1"/>
  <c r="G906"/>
  <c r="I906" s="1"/>
  <c r="G909"/>
  <c r="I909" s="1"/>
  <c r="G927"/>
  <c r="I927" s="1"/>
  <c r="G931"/>
  <c r="I931" s="1"/>
  <c r="G935"/>
  <c r="I935" s="1"/>
  <c r="G939"/>
  <c r="I939" s="1"/>
  <c r="G942"/>
  <c r="I942" s="1"/>
  <c r="G946"/>
  <c r="I946" s="1"/>
  <c r="G20" i="105"/>
  <c r="K23"/>
  <c r="G26"/>
  <c r="G35"/>
  <c r="K37"/>
  <c r="G38"/>
  <c r="G87"/>
  <c r="K104"/>
  <c r="G273"/>
  <c r="G277"/>
  <c r="G280"/>
  <c r="G351"/>
  <c r="K351"/>
  <c r="G363"/>
  <c r="K367"/>
  <c r="G368"/>
  <c r="G382"/>
  <c r="O586"/>
  <c r="K586"/>
  <c r="G513"/>
  <c r="K700"/>
  <c r="K704"/>
  <c r="K812"/>
  <c r="N107" i="59"/>
  <c r="N115"/>
  <c r="N119"/>
  <c r="N129"/>
  <c r="N157"/>
  <c r="M912"/>
  <c r="M913" s="1"/>
  <c r="G944" i="104"/>
  <c r="I944" s="1"/>
  <c r="O60" i="105"/>
  <c r="K60"/>
  <c r="O158"/>
  <c r="K158"/>
  <c r="G311"/>
  <c r="K311"/>
  <c r="K854"/>
  <c r="O854"/>
  <c r="G58"/>
  <c r="G80"/>
  <c r="G97"/>
  <c r="G156"/>
  <c r="G158"/>
  <c r="G161"/>
  <c r="G165"/>
  <c r="G188"/>
  <c r="G192"/>
  <c r="G198"/>
  <c r="G278"/>
  <c r="G287"/>
  <c r="G312"/>
  <c r="K333"/>
  <c r="G340"/>
  <c r="G347"/>
  <c r="G352"/>
  <c r="G359"/>
  <c r="G389"/>
  <c r="G522"/>
  <c r="G526"/>
  <c r="G528"/>
  <c r="G530"/>
  <c r="G538"/>
  <c r="G566"/>
  <c r="G581"/>
  <c r="G593"/>
  <c r="K761"/>
  <c r="K765"/>
  <c r="K769"/>
  <c r="K775"/>
  <c r="K779"/>
  <c r="K783"/>
  <c r="K813"/>
  <c r="I12" i="121"/>
  <c r="M12" s="1"/>
  <c r="J7" i="122"/>
  <c r="H14" i="121"/>
  <c r="G59" i="105"/>
  <c r="G74"/>
  <c r="G104"/>
  <c r="G157"/>
  <c r="G159"/>
  <c r="G162"/>
  <c r="K167"/>
  <c r="G170"/>
  <c r="G181"/>
  <c r="K196"/>
  <c r="G214"/>
  <c r="G257"/>
  <c r="G261"/>
  <c r="G276"/>
  <c r="G279"/>
  <c r="K280"/>
  <c r="G284"/>
  <c r="G295"/>
  <c r="K297"/>
  <c r="K301"/>
  <c r="G304"/>
  <c r="K305"/>
  <c r="G317"/>
  <c r="G326"/>
  <c r="G332"/>
  <c r="G337"/>
  <c r="G343"/>
  <c r="G355"/>
  <c r="G358"/>
  <c r="G364"/>
  <c r="G370"/>
  <c r="G385"/>
  <c r="G510"/>
  <c r="G519"/>
  <c r="K539"/>
  <c r="G550"/>
  <c r="G552"/>
  <c r="G554"/>
  <c r="G558"/>
  <c r="G583"/>
  <c r="G587"/>
  <c r="G591"/>
  <c r="K615"/>
  <c r="K619"/>
  <c r="K750"/>
  <c r="E826"/>
  <c r="E958" s="1"/>
  <c r="D36" i="124" s="1"/>
  <c r="K911" i="105"/>
  <c r="K915"/>
  <c r="K919"/>
  <c r="E15" i="121"/>
  <c r="J9" i="122"/>
  <c r="F9" i="132"/>
  <c r="F68" s="1"/>
  <c r="G43" s="1"/>
  <c r="I43" s="1"/>
  <c r="F184"/>
  <c r="F235" s="1"/>
  <c r="G195" s="1"/>
  <c r="I195" s="1"/>
  <c r="N161" i="59"/>
  <c r="N165"/>
  <c r="E380" i="131"/>
  <c r="E840" s="1"/>
  <c r="F571"/>
  <c r="F572" s="1"/>
  <c r="F845" s="1"/>
  <c r="E112" i="105"/>
  <c r="K112" s="1"/>
  <c r="E114" i="104"/>
  <c r="F114" s="1"/>
  <c r="N109" i="59"/>
  <c r="N141"/>
  <c r="N173"/>
  <c r="Q885"/>
  <c r="E84" i="132"/>
  <c r="E834" s="1"/>
  <c r="F734"/>
  <c r="F739" s="1"/>
  <c r="G737" s="1"/>
  <c r="I737" s="1"/>
  <c r="N103" i="59"/>
  <c r="N113"/>
  <c r="N135"/>
  <c r="N145"/>
  <c r="N149"/>
  <c r="N177"/>
  <c r="P505"/>
  <c r="P892" s="1"/>
  <c r="N434"/>
  <c r="N450"/>
  <c r="E734"/>
  <c r="E691" i="104" s="1"/>
  <c r="F691" s="1"/>
  <c r="N794" i="59"/>
  <c r="P794" s="1"/>
  <c r="N819"/>
  <c r="N820"/>
  <c r="N849"/>
  <c r="N854"/>
  <c r="N855"/>
  <c r="G949" i="104"/>
  <c r="I949" s="1"/>
  <c r="G15" i="105"/>
  <c r="K20"/>
  <c r="O23"/>
  <c r="K31"/>
  <c r="G42"/>
  <c r="K52"/>
  <c r="O54"/>
  <c r="G55"/>
  <c r="K58"/>
  <c r="K71"/>
  <c r="G72"/>
  <c r="K84"/>
  <c r="G85"/>
  <c r="J146"/>
  <c r="O146" s="1"/>
  <c r="G147"/>
  <c r="G153"/>
  <c r="K154"/>
  <c r="K176"/>
  <c r="K179"/>
  <c r="K182"/>
  <c r="G187"/>
  <c r="G200"/>
  <c r="G202"/>
  <c r="G205"/>
  <c r="G210"/>
  <c r="G211"/>
  <c r="G213"/>
  <c r="G219"/>
  <c r="G221"/>
  <c r="G227"/>
  <c r="G253"/>
  <c r="K255"/>
  <c r="G302"/>
  <c r="K303"/>
  <c r="G318"/>
  <c r="K325"/>
  <c r="O325"/>
  <c r="E742" i="59"/>
  <c r="E682" i="105" s="1"/>
  <c r="K682" s="1"/>
  <c r="N823" i="59"/>
  <c r="N824"/>
  <c r="N835"/>
  <c r="N866"/>
  <c r="N870"/>
  <c r="N871"/>
  <c r="G19" i="105"/>
  <c r="G22"/>
  <c r="G25"/>
  <c r="G30"/>
  <c r="G33"/>
  <c r="K44"/>
  <c r="K48"/>
  <c r="G56"/>
  <c r="K63"/>
  <c r="G90"/>
  <c r="F106"/>
  <c r="F935" s="1"/>
  <c r="K98"/>
  <c r="G138"/>
  <c r="E236"/>
  <c r="E937" s="1"/>
  <c r="D10" i="124" s="1"/>
  <c r="K148" i="105"/>
  <c r="G154"/>
  <c r="K156"/>
  <c r="G174"/>
  <c r="G220"/>
  <c r="G225"/>
  <c r="G230"/>
  <c r="G269"/>
  <c r="G299"/>
  <c r="K309"/>
  <c r="G315"/>
  <c r="O347"/>
  <c r="K347"/>
  <c r="G615" i="104"/>
  <c r="I615" s="1"/>
  <c r="G616"/>
  <c r="I616" s="1"/>
  <c r="E850"/>
  <c r="E993" s="1"/>
  <c r="F860"/>
  <c r="G858" s="1"/>
  <c r="I858" s="1"/>
  <c r="G100" i="105"/>
  <c r="G327"/>
  <c r="K331"/>
  <c r="O363"/>
  <c r="K363"/>
  <c r="E726" i="59"/>
  <c r="E666" i="105" s="1"/>
  <c r="K666" s="1"/>
  <c r="N815" i="59"/>
  <c r="N816"/>
  <c r="N831"/>
  <c r="N832"/>
  <c r="N837"/>
  <c r="N847"/>
  <c r="G603" i="104"/>
  <c r="I603" s="1"/>
  <c r="G18" i="105"/>
  <c r="G27"/>
  <c r="K96"/>
  <c r="G166"/>
  <c r="G199"/>
  <c r="G341"/>
  <c r="G346"/>
  <c r="G357"/>
  <c r="G362"/>
  <c r="F380"/>
  <c r="F941" s="1"/>
  <c r="K401"/>
  <c r="G574"/>
  <c r="K625"/>
  <c r="K638"/>
  <c r="K639"/>
  <c r="K643"/>
  <c r="K752"/>
  <c r="K756"/>
  <c r="E801"/>
  <c r="E957" s="1"/>
  <c r="D35" i="124" s="1"/>
  <c r="K799" i="105"/>
  <c r="K840"/>
  <c r="K851"/>
  <c r="K903"/>
  <c r="L14" i="121"/>
  <c r="F11"/>
  <c r="K270" i="105"/>
  <c r="G283"/>
  <c r="K284"/>
  <c r="K289"/>
  <c r="K313"/>
  <c r="G322"/>
  <c r="K329"/>
  <c r="G334"/>
  <c r="K341"/>
  <c r="G345"/>
  <c r="K349"/>
  <c r="K357"/>
  <c r="G361"/>
  <c r="K365"/>
  <c r="G384"/>
  <c r="G402"/>
  <c r="G406"/>
  <c r="G507"/>
  <c r="K512"/>
  <c r="G515"/>
  <c r="G539"/>
  <c r="K543"/>
  <c r="K545"/>
  <c r="K559"/>
  <c r="K563"/>
  <c r="G592"/>
  <c r="K595"/>
  <c r="K604"/>
  <c r="O631"/>
  <c r="K642"/>
  <c r="K810"/>
  <c r="O812"/>
  <c r="O813"/>
  <c r="K818"/>
  <c r="K859"/>
  <c r="K907"/>
  <c r="H15" i="121"/>
  <c r="E14"/>
  <c r="K258" i="105"/>
  <c r="G265"/>
  <c r="G282"/>
  <c r="G298"/>
  <c r="K299"/>
  <c r="G300"/>
  <c r="G306"/>
  <c r="K307"/>
  <c r="G308"/>
  <c r="K315"/>
  <c r="G316"/>
  <c r="G323"/>
  <c r="G338"/>
  <c r="G344"/>
  <c r="K345"/>
  <c r="O353"/>
  <c r="G354"/>
  <c r="G360"/>
  <c r="K361"/>
  <c r="O369"/>
  <c r="G400"/>
  <c r="G401"/>
  <c r="G426"/>
  <c r="K513"/>
  <c r="G514"/>
  <c r="K526"/>
  <c r="G543"/>
  <c r="G545"/>
  <c r="G577"/>
  <c r="K579"/>
  <c r="G580"/>
  <c r="K588"/>
  <c r="G596"/>
  <c r="K598"/>
  <c r="G599"/>
  <c r="G602"/>
  <c r="F633"/>
  <c r="F949" s="1"/>
  <c r="K647"/>
  <c r="K694"/>
  <c r="K698"/>
  <c r="K702"/>
  <c r="K706"/>
  <c r="K710"/>
  <c r="K714"/>
  <c r="K718"/>
  <c r="K722"/>
  <c r="K726"/>
  <c r="K730"/>
  <c r="K734"/>
  <c r="K738"/>
  <c r="K742"/>
  <c r="J758"/>
  <c r="K758" s="1"/>
  <c r="K754"/>
  <c r="K793"/>
  <c r="K794"/>
  <c r="I7" i="121"/>
  <c r="M7" s="1"/>
  <c r="F423" i="105"/>
  <c r="F943" s="1"/>
  <c r="E572" i="132"/>
  <c r="E845" s="1"/>
  <c r="F571"/>
  <c r="F572" s="1"/>
  <c r="F845" s="1"/>
  <c r="C844" i="131"/>
  <c r="C844" i="132"/>
  <c r="E251" i="131"/>
  <c r="E837" s="1"/>
  <c r="F238"/>
  <c r="F251" s="1"/>
  <c r="G245" s="1"/>
  <c r="I245" s="1"/>
  <c r="G644" i="132"/>
  <c r="I644" s="1"/>
  <c r="E711"/>
  <c r="E855" s="1"/>
  <c r="F701"/>
  <c r="F711" s="1"/>
  <c r="F855" s="1"/>
  <c r="E181" i="131"/>
  <c r="E835" s="1"/>
  <c r="F292" i="132"/>
  <c r="F370" s="1"/>
  <c r="G296" s="1"/>
  <c r="I296" s="1"/>
  <c r="C858"/>
  <c r="D848" i="131"/>
  <c r="N111" i="59"/>
  <c r="N121"/>
  <c r="N143"/>
  <c r="N153"/>
  <c r="N175"/>
  <c r="K588"/>
  <c r="K893" s="1"/>
  <c r="C848" i="131"/>
  <c r="C848" i="132"/>
  <c r="F660" i="105"/>
  <c r="E720" i="59"/>
  <c r="E660" i="105" s="1"/>
  <c r="K660" s="1"/>
  <c r="N845" i="59"/>
  <c r="B843" i="131"/>
  <c r="B843" i="132"/>
  <c r="F668" i="105"/>
  <c r="E728" i="59"/>
  <c r="E668" i="105" s="1"/>
  <c r="K668" s="1"/>
  <c r="P816" i="59"/>
  <c r="P824"/>
  <c r="P832"/>
  <c r="P869"/>
  <c r="D861" i="131"/>
  <c r="D861" i="132"/>
  <c r="K55" i="105"/>
  <c r="O55"/>
  <c r="O68"/>
  <c r="K68"/>
  <c r="O81"/>
  <c r="K81"/>
  <c r="O164"/>
  <c r="K164"/>
  <c r="G180"/>
  <c r="K180"/>
  <c r="K190"/>
  <c r="O190"/>
  <c r="K212"/>
  <c r="O212"/>
  <c r="G645" i="132"/>
  <c r="I645" s="1"/>
  <c r="E854" i="131"/>
  <c r="F697"/>
  <c r="F698" s="1"/>
  <c r="G697" s="1"/>
  <c r="N105" i="59"/>
  <c r="N127"/>
  <c r="N137"/>
  <c r="N159"/>
  <c r="N169"/>
  <c r="Q894"/>
  <c r="N943" i="105" s="1"/>
  <c r="H748" i="59"/>
  <c r="H899" s="1"/>
  <c r="F676" i="105"/>
  <c r="E736" i="59"/>
  <c r="E693" i="104" s="1"/>
  <c r="F693" s="1"/>
  <c r="N839" i="59"/>
  <c r="D846" i="132"/>
  <c r="D846" i="131"/>
  <c r="G628" i="132"/>
  <c r="I628" s="1"/>
  <c r="G629"/>
  <c r="I629" s="1"/>
  <c r="G636"/>
  <c r="I636" s="1"/>
  <c r="G637"/>
  <c r="I637" s="1"/>
  <c r="E717"/>
  <c r="E856" s="1"/>
  <c r="F714"/>
  <c r="F717" s="1"/>
  <c r="G715" s="1"/>
  <c r="I715" s="1"/>
  <c r="B833"/>
  <c r="F84" i="131"/>
  <c r="G79" s="1"/>
  <c r="I79" s="1"/>
  <c r="E235"/>
  <c r="E836" s="1"/>
  <c r="F184"/>
  <c r="F235" s="1"/>
  <c r="G191" s="1"/>
  <c r="I191" s="1"/>
  <c r="E623"/>
  <c r="E847" s="1"/>
  <c r="E651"/>
  <c r="F651" s="1"/>
  <c r="F681" s="1"/>
  <c r="E128" i="105"/>
  <c r="K128" s="1"/>
  <c r="N117" i="59"/>
  <c r="N426"/>
  <c r="E436" i="131"/>
  <c r="F436" s="1"/>
  <c r="N430" i="59"/>
  <c r="E440" i="131"/>
  <c r="F440" s="1"/>
  <c r="N438" i="59"/>
  <c r="E448" i="131"/>
  <c r="F448" s="1"/>
  <c r="N442" i="59"/>
  <c r="E452" i="131"/>
  <c r="F452" s="1"/>
  <c r="N446" i="59"/>
  <c r="E456" i="131"/>
  <c r="F456" s="1"/>
  <c r="F684" i="105"/>
  <c r="E744" i="59"/>
  <c r="E701" i="104" s="1"/>
  <c r="F701" s="1"/>
  <c r="I874" i="59"/>
  <c r="P820"/>
  <c r="P828"/>
  <c r="G259" i="105"/>
  <c r="K259"/>
  <c r="K269"/>
  <c r="O269"/>
  <c r="G275"/>
  <c r="K275"/>
  <c r="J371"/>
  <c r="J940" s="1"/>
  <c r="O294"/>
  <c r="G319"/>
  <c r="K319"/>
  <c r="O327"/>
  <c r="K327"/>
  <c r="K337"/>
  <c r="O337"/>
  <c r="G537"/>
  <c r="K537"/>
  <c r="G541"/>
  <c r="K541"/>
  <c r="K805"/>
  <c r="O805"/>
  <c r="K831"/>
  <c r="O831"/>
  <c r="K843"/>
  <c r="O843"/>
  <c r="K866"/>
  <c r="O866"/>
  <c r="E289" i="131"/>
  <c r="E838" s="1"/>
  <c r="E422"/>
  <c r="E841" s="1"/>
  <c r="E597"/>
  <c r="E846" s="1"/>
  <c r="P179" i="59"/>
  <c r="P884" s="1"/>
  <c r="N104"/>
  <c r="N112"/>
  <c r="N128"/>
  <c r="N136"/>
  <c r="N144"/>
  <c r="N152"/>
  <c r="N160"/>
  <c r="N168"/>
  <c r="N176"/>
  <c r="Q889"/>
  <c r="Q891"/>
  <c r="N941" i="105" s="1"/>
  <c r="H505" i="59"/>
  <c r="H892" s="1"/>
  <c r="Q895"/>
  <c r="N945" i="105" s="1"/>
  <c r="E724" i="59"/>
  <c r="E681" i="104" s="1"/>
  <c r="F681" s="1"/>
  <c r="E732" i="59"/>
  <c r="E672" i="105" s="1"/>
  <c r="K672" s="1"/>
  <c r="E740" i="59"/>
  <c r="E697" i="104" s="1"/>
  <c r="F697" s="1"/>
  <c r="J912" i="59"/>
  <c r="J913" s="1"/>
  <c r="E118" i="104"/>
  <c r="F118" s="1"/>
  <c r="K70" i="105"/>
  <c r="O70"/>
  <c r="K83"/>
  <c r="O83"/>
  <c r="O168"/>
  <c r="K168"/>
  <c r="K232"/>
  <c r="O232"/>
  <c r="F684" i="132"/>
  <c r="F690" s="1"/>
  <c r="G689" s="1"/>
  <c r="I689" s="1"/>
  <c r="E68" i="131"/>
  <c r="E833" s="1"/>
  <c r="F254"/>
  <c r="F289" s="1"/>
  <c r="G259" s="1"/>
  <c r="I259" s="1"/>
  <c r="E568"/>
  <c r="E844" s="1"/>
  <c r="E717"/>
  <c r="E856" s="1"/>
  <c r="H179" i="59"/>
  <c r="H884" s="1"/>
  <c r="N102"/>
  <c r="N110"/>
  <c r="N118"/>
  <c r="N126"/>
  <c r="N134"/>
  <c r="N142"/>
  <c r="N150"/>
  <c r="N158"/>
  <c r="N166"/>
  <c r="N174"/>
  <c r="Q887"/>
  <c r="N937" i="105" s="1"/>
  <c r="N424" i="59"/>
  <c r="N428"/>
  <c r="N432"/>
  <c r="N436"/>
  <c r="N440"/>
  <c r="N444"/>
  <c r="N448"/>
  <c r="N715"/>
  <c r="N898" s="1"/>
  <c r="E722"/>
  <c r="E662" i="105" s="1"/>
  <c r="K662" s="1"/>
  <c r="E730" i="59"/>
  <c r="E670" i="105" s="1"/>
  <c r="K670" s="1"/>
  <c r="E738" i="59"/>
  <c r="E678" i="105" s="1"/>
  <c r="K678" s="1"/>
  <c r="E746" i="59"/>
  <c r="E686" i="105" s="1"/>
  <c r="K686" s="1"/>
  <c r="H907" i="59"/>
  <c r="L907"/>
  <c r="P907"/>
  <c r="Q906"/>
  <c r="N957" i="105" s="1"/>
  <c r="L912" i="59"/>
  <c r="L913" s="1"/>
  <c r="O873"/>
  <c r="O911" s="1"/>
  <c r="O912" s="1"/>
  <c r="O913" s="1"/>
  <c r="P814"/>
  <c r="P818"/>
  <c r="P822"/>
  <c r="P826"/>
  <c r="P830"/>
  <c r="N859"/>
  <c r="N860"/>
  <c r="O36" i="105"/>
  <c r="K36"/>
  <c r="O69"/>
  <c r="K69"/>
  <c r="O82"/>
  <c r="K82"/>
  <c r="F144"/>
  <c r="F936" s="1"/>
  <c r="K178"/>
  <c r="O178"/>
  <c r="K198"/>
  <c r="O198"/>
  <c r="O208"/>
  <c r="K208"/>
  <c r="E84" i="131"/>
  <c r="E834" s="1"/>
  <c r="E429"/>
  <c r="E842" s="1"/>
  <c r="E711"/>
  <c r="E855" s="1"/>
  <c r="F717"/>
  <c r="F856" s="1"/>
  <c r="O179" i="59"/>
  <c r="O884" s="1"/>
  <c r="N100"/>
  <c r="N108"/>
  <c r="G127" i="105"/>
  <c r="N132" i="59"/>
  <c r="N140"/>
  <c r="N148"/>
  <c r="N156"/>
  <c r="N164"/>
  <c r="N172"/>
  <c r="H414"/>
  <c r="H890" s="1"/>
  <c r="Q890" s="1"/>
  <c r="N940" i="105" s="1"/>
  <c r="E588" i="59"/>
  <c r="E893" s="1"/>
  <c r="N748"/>
  <c r="N899" s="1"/>
  <c r="N795"/>
  <c r="P795" s="1"/>
  <c r="N814"/>
  <c r="N818"/>
  <c r="N822"/>
  <c r="N826"/>
  <c r="N830"/>
  <c r="N834"/>
  <c r="N842"/>
  <c r="N863"/>
  <c r="N864"/>
  <c r="N865"/>
  <c r="G47" i="105"/>
  <c r="G62"/>
  <c r="O64"/>
  <c r="K64"/>
  <c r="K74"/>
  <c r="O74"/>
  <c r="K87"/>
  <c r="O87"/>
  <c r="G93"/>
  <c r="O95"/>
  <c r="K95"/>
  <c r="G101"/>
  <c r="O103"/>
  <c r="K103"/>
  <c r="K183"/>
  <c r="O183"/>
  <c r="K194"/>
  <c r="O194"/>
  <c r="G216"/>
  <c r="K216"/>
  <c r="K218"/>
  <c r="O218"/>
  <c r="K223"/>
  <c r="O223"/>
  <c r="G224"/>
  <c r="K224"/>
  <c r="G593" i="104"/>
  <c r="I593" s="1"/>
  <c r="G604"/>
  <c r="I604" s="1"/>
  <c r="G605"/>
  <c r="I605" s="1"/>
  <c r="G12" i="105"/>
  <c r="G16"/>
  <c r="K27"/>
  <c r="G39"/>
  <c r="G43"/>
  <c r="G51"/>
  <c r="K67"/>
  <c r="O71"/>
  <c r="O75"/>
  <c r="K80"/>
  <c r="O84"/>
  <c r="O88"/>
  <c r="G98"/>
  <c r="G139"/>
  <c r="G143"/>
  <c r="G146"/>
  <c r="G171"/>
  <c r="G175"/>
  <c r="O179"/>
  <c r="K186"/>
  <c r="G203"/>
  <c r="K207"/>
  <c r="K214"/>
  <c r="O214"/>
  <c r="K234"/>
  <c r="O234"/>
  <c r="K257"/>
  <c r="O257"/>
  <c r="G263"/>
  <c r="K263"/>
  <c r="K273"/>
  <c r="O273"/>
  <c r="K291"/>
  <c r="O291"/>
  <c r="G335"/>
  <c r="K335"/>
  <c r="O343"/>
  <c r="K343"/>
  <c r="O359"/>
  <c r="K359"/>
  <c r="K527"/>
  <c r="G527"/>
  <c r="E91" i="104"/>
  <c r="E968" s="1"/>
  <c r="E988" s="1"/>
  <c r="E107"/>
  <c r="E969" s="1"/>
  <c r="G594"/>
  <c r="I594" s="1"/>
  <c r="G595"/>
  <c r="I595" s="1"/>
  <c r="G609"/>
  <c r="I609" s="1"/>
  <c r="E811"/>
  <c r="G947"/>
  <c r="I947" s="1"/>
  <c r="G10" i="105"/>
  <c r="K12"/>
  <c r="G14"/>
  <c r="K19"/>
  <c r="G21"/>
  <c r="K24"/>
  <c r="K26"/>
  <c r="G28"/>
  <c r="K30"/>
  <c r="K32"/>
  <c r="K34"/>
  <c r="K35"/>
  <c r="G36"/>
  <c r="K39"/>
  <c r="G41"/>
  <c r="K43"/>
  <c r="G45"/>
  <c r="K47"/>
  <c r="K51"/>
  <c r="K53"/>
  <c r="K59"/>
  <c r="K62"/>
  <c r="G64"/>
  <c r="G65"/>
  <c r="G68"/>
  <c r="G69"/>
  <c r="G71"/>
  <c r="G75"/>
  <c r="G81"/>
  <c r="G82"/>
  <c r="G84"/>
  <c r="G88"/>
  <c r="K93"/>
  <c r="K94"/>
  <c r="G95"/>
  <c r="K101"/>
  <c r="K102"/>
  <c r="G103"/>
  <c r="J106"/>
  <c r="O106" s="1"/>
  <c r="K136"/>
  <c r="G137"/>
  <c r="K139"/>
  <c r="K140"/>
  <c r="G141"/>
  <c r="K143"/>
  <c r="K149"/>
  <c r="K153"/>
  <c r="K157"/>
  <c r="K162"/>
  <c r="G164"/>
  <c r="K166"/>
  <c r="G168"/>
  <c r="G169"/>
  <c r="K171"/>
  <c r="G173"/>
  <c r="K175"/>
  <c r="G179"/>
  <c r="G190"/>
  <c r="G191"/>
  <c r="K192"/>
  <c r="K195"/>
  <c r="K200"/>
  <c r="K203"/>
  <c r="K210"/>
  <c r="G212"/>
  <c r="K219"/>
  <c r="O219"/>
  <c r="K222"/>
  <c r="O222"/>
  <c r="K228"/>
  <c r="K261"/>
  <c r="O261"/>
  <c r="G267"/>
  <c r="K267"/>
  <c r="O285"/>
  <c r="K285"/>
  <c r="K415"/>
  <c r="O415"/>
  <c r="O521"/>
  <c r="K521"/>
  <c r="O549"/>
  <c r="K549"/>
  <c r="G598" i="104"/>
  <c r="I598" s="1"/>
  <c r="G599"/>
  <c r="I599" s="1"/>
  <c r="G600"/>
  <c r="I600" s="1"/>
  <c r="G610"/>
  <c r="I610" s="1"/>
  <c r="G611"/>
  <c r="I611" s="1"/>
  <c r="E91" i="105"/>
  <c r="E934" s="1"/>
  <c r="E954" s="1"/>
  <c r="K11"/>
  <c r="G13"/>
  <c r="K15"/>
  <c r="G17"/>
  <c r="K38"/>
  <c r="G40"/>
  <c r="K42"/>
  <c r="K46"/>
  <c r="G48"/>
  <c r="G49"/>
  <c r="G52"/>
  <c r="G53"/>
  <c r="K66"/>
  <c r="G73"/>
  <c r="G77"/>
  <c r="K79"/>
  <c r="G86"/>
  <c r="K97"/>
  <c r="G99"/>
  <c r="K105"/>
  <c r="G136"/>
  <c r="K138"/>
  <c r="G140"/>
  <c r="K142"/>
  <c r="O148"/>
  <c r="O152"/>
  <c r="O156"/>
  <c r="K163"/>
  <c r="O167"/>
  <c r="K170"/>
  <c r="G172"/>
  <c r="K174"/>
  <c r="G176"/>
  <c r="G177"/>
  <c r="G186"/>
  <c r="G193"/>
  <c r="G196"/>
  <c r="G197"/>
  <c r="K199"/>
  <c r="O199"/>
  <c r="G217"/>
  <c r="K227"/>
  <c r="O227"/>
  <c r="K265"/>
  <c r="O265"/>
  <c r="G271"/>
  <c r="K271"/>
  <c r="K321"/>
  <c r="O321"/>
  <c r="K387"/>
  <c r="G387"/>
  <c r="G399"/>
  <c r="K399"/>
  <c r="G254"/>
  <c r="G288"/>
  <c r="K393"/>
  <c r="G393"/>
  <c r="G394"/>
  <c r="K411"/>
  <c r="G411"/>
  <c r="K421"/>
  <c r="G421"/>
  <c r="K507"/>
  <c r="O507"/>
  <c r="K510"/>
  <c r="O510"/>
  <c r="O525"/>
  <c r="K525"/>
  <c r="K530"/>
  <c r="O530"/>
  <c r="K547"/>
  <c r="G547"/>
  <c r="K554"/>
  <c r="O554"/>
  <c r="K555"/>
  <c r="G555"/>
  <c r="K804"/>
  <c r="O804"/>
  <c r="K821"/>
  <c r="O821"/>
  <c r="K839"/>
  <c r="O839"/>
  <c r="G185"/>
  <c r="K187"/>
  <c r="G189"/>
  <c r="K191"/>
  <c r="G195"/>
  <c r="K202"/>
  <c r="G204"/>
  <c r="K206"/>
  <c r="G208"/>
  <c r="G209"/>
  <c r="K211"/>
  <c r="G215"/>
  <c r="K226"/>
  <c r="G228"/>
  <c r="G229"/>
  <c r="K231"/>
  <c r="G235"/>
  <c r="F251"/>
  <c r="F938" s="1"/>
  <c r="K254"/>
  <c r="G258"/>
  <c r="G262"/>
  <c r="G266"/>
  <c r="G270"/>
  <c r="G274"/>
  <c r="K279"/>
  <c r="G281"/>
  <c r="K283"/>
  <c r="G285"/>
  <c r="G286"/>
  <c r="K288"/>
  <c r="K298"/>
  <c r="K302"/>
  <c r="K306"/>
  <c r="K310"/>
  <c r="K314"/>
  <c r="K323"/>
  <c r="G324"/>
  <c r="K339"/>
  <c r="K355"/>
  <c r="O373"/>
  <c r="K373"/>
  <c r="G383"/>
  <c r="K383"/>
  <c r="G408"/>
  <c r="K520"/>
  <c r="O529"/>
  <c r="K529"/>
  <c r="G533"/>
  <c r="K533"/>
  <c r="K215"/>
  <c r="K230"/>
  <c r="G232"/>
  <c r="G233"/>
  <c r="K235"/>
  <c r="G255"/>
  <c r="G256"/>
  <c r="G260"/>
  <c r="G264"/>
  <c r="G268"/>
  <c r="G272"/>
  <c r="K274"/>
  <c r="O280"/>
  <c r="O284"/>
  <c r="K287"/>
  <c r="G289"/>
  <c r="G290"/>
  <c r="O297"/>
  <c r="O301"/>
  <c r="O305"/>
  <c r="O309"/>
  <c r="O313"/>
  <c r="O317"/>
  <c r="G320"/>
  <c r="O333"/>
  <c r="G336"/>
  <c r="G397"/>
  <c r="K403"/>
  <c r="G403"/>
  <c r="G407"/>
  <c r="K407"/>
  <c r="G518"/>
  <c r="K522"/>
  <c r="O522"/>
  <c r="K523"/>
  <c r="G523"/>
  <c r="G542"/>
  <c r="K550"/>
  <c r="K551"/>
  <c r="G551"/>
  <c r="K553"/>
  <c r="O557"/>
  <c r="K557"/>
  <c r="G374"/>
  <c r="K385"/>
  <c r="G390"/>
  <c r="G392"/>
  <c r="K395"/>
  <c r="K409"/>
  <c r="G413"/>
  <c r="G414"/>
  <c r="E423"/>
  <c r="E943" s="1"/>
  <c r="D17" i="124" s="1"/>
  <c r="K511" i="105"/>
  <c r="K515"/>
  <c r="G517"/>
  <c r="G521"/>
  <c r="K531"/>
  <c r="K534"/>
  <c r="K535"/>
  <c r="G536"/>
  <c r="K538"/>
  <c r="G549"/>
  <c r="G553"/>
  <c r="G595"/>
  <c r="J789"/>
  <c r="O789" s="1"/>
  <c r="O788"/>
  <c r="J826"/>
  <c r="O826" s="1"/>
  <c r="K820"/>
  <c r="O820"/>
  <c r="K862"/>
  <c r="O862"/>
  <c r="K869"/>
  <c r="O869"/>
  <c r="K871"/>
  <c r="K873"/>
  <c r="O873"/>
  <c r="K875"/>
  <c r="K877"/>
  <c r="O877"/>
  <c r="K879"/>
  <c r="K881"/>
  <c r="O881"/>
  <c r="D15" i="121"/>
  <c r="G14"/>
  <c r="I11"/>
  <c r="M11" s="1"/>
  <c r="K318" i="105"/>
  <c r="K322"/>
  <c r="K326"/>
  <c r="K330"/>
  <c r="K334"/>
  <c r="K338"/>
  <c r="K342"/>
  <c r="K346"/>
  <c r="K350"/>
  <c r="K354"/>
  <c r="K358"/>
  <c r="K362"/>
  <c r="K366"/>
  <c r="K370"/>
  <c r="G391"/>
  <c r="G405"/>
  <c r="G415"/>
  <c r="G416"/>
  <c r="K514"/>
  <c r="G516"/>
  <c r="K519"/>
  <c r="G525"/>
  <c r="G529"/>
  <c r="K542"/>
  <c r="G544"/>
  <c r="K546"/>
  <c r="K562"/>
  <c r="G573"/>
  <c r="G605" s="1"/>
  <c r="G948" s="1"/>
  <c r="O575"/>
  <c r="K575"/>
  <c r="G600"/>
  <c r="K832"/>
  <c r="O832"/>
  <c r="K861"/>
  <c r="O861"/>
  <c r="F14" i="122"/>
  <c r="K558" i="105"/>
  <c r="J945"/>
  <c r="O945" s="1"/>
  <c r="G565"/>
  <c r="G578"/>
  <c r="G582"/>
  <c r="G585"/>
  <c r="K587"/>
  <c r="G598"/>
  <c r="G603"/>
  <c r="E605"/>
  <c r="E948" s="1"/>
  <c r="D23" i="124" s="1"/>
  <c r="K636" i="105"/>
  <c r="K641"/>
  <c r="K644"/>
  <c r="K650"/>
  <c r="K695"/>
  <c r="K699"/>
  <c r="K703"/>
  <c r="K707"/>
  <c r="K711"/>
  <c r="K715"/>
  <c r="K719"/>
  <c r="K723"/>
  <c r="K727"/>
  <c r="K731"/>
  <c r="K735"/>
  <c r="K739"/>
  <c r="K743"/>
  <c r="K751"/>
  <c r="K755"/>
  <c r="K764"/>
  <c r="K768"/>
  <c r="K774"/>
  <c r="K778"/>
  <c r="K782"/>
  <c r="F801"/>
  <c r="F957" s="1"/>
  <c r="K797"/>
  <c r="K798"/>
  <c r="K806"/>
  <c r="K816"/>
  <c r="K817"/>
  <c r="K822"/>
  <c r="K828"/>
  <c r="K833"/>
  <c r="E846"/>
  <c r="E962" s="1"/>
  <c r="E964" s="1"/>
  <c r="E965" s="1"/>
  <c r="K842"/>
  <c r="K844"/>
  <c r="K857"/>
  <c r="K858"/>
  <c r="K863"/>
  <c r="K865"/>
  <c r="K867"/>
  <c r="O870"/>
  <c r="O871"/>
  <c r="O874"/>
  <c r="O875"/>
  <c r="O878"/>
  <c r="O879"/>
  <c r="O882"/>
  <c r="K901"/>
  <c r="K909"/>
  <c r="K917"/>
  <c r="K921"/>
  <c r="F10" i="121"/>
  <c r="F12"/>
  <c r="I13"/>
  <c r="J11" i="122"/>
  <c r="J13"/>
  <c r="K578" i="105"/>
  <c r="E655"/>
  <c r="E950" s="1"/>
  <c r="D25" i="124" s="1"/>
  <c r="F826" i="105"/>
  <c r="F958" s="1"/>
  <c r="E835"/>
  <c r="E959" s="1"/>
  <c r="D37" i="124" s="1"/>
  <c r="G15" i="121"/>
  <c r="D14"/>
  <c r="I9"/>
  <c r="M9" s="1"/>
  <c r="G557" i="105"/>
  <c r="K574"/>
  <c r="G576"/>
  <c r="K581"/>
  <c r="K583"/>
  <c r="G586"/>
  <c r="O587"/>
  <c r="K590"/>
  <c r="K594"/>
  <c r="K596"/>
  <c r="K599"/>
  <c r="K617"/>
  <c r="K623"/>
  <c r="K632"/>
  <c r="F655"/>
  <c r="F950" s="1"/>
  <c r="K637"/>
  <c r="K640"/>
  <c r="O641"/>
  <c r="K645"/>
  <c r="K646"/>
  <c r="O650"/>
  <c r="K654"/>
  <c r="K693"/>
  <c r="K697"/>
  <c r="K701"/>
  <c r="K705"/>
  <c r="K709"/>
  <c r="K713"/>
  <c r="K717"/>
  <c r="K721"/>
  <c r="K725"/>
  <c r="K729"/>
  <c r="K733"/>
  <c r="K737"/>
  <c r="K741"/>
  <c r="K745"/>
  <c r="K749"/>
  <c r="K753"/>
  <c r="K757"/>
  <c r="K762"/>
  <c r="K766"/>
  <c r="K776"/>
  <c r="K780"/>
  <c r="K795"/>
  <c r="O797"/>
  <c r="O798"/>
  <c r="G826"/>
  <c r="G958" s="1"/>
  <c r="K808"/>
  <c r="K809"/>
  <c r="K814"/>
  <c r="O816"/>
  <c r="O817"/>
  <c r="K824"/>
  <c r="K825"/>
  <c r="F835"/>
  <c r="F959" s="1"/>
  <c r="O828"/>
  <c r="K849"/>
  <c r="K850"/>
  <c r="K855"/>
  <c r="K905"/>
  <c r="K913"/>
  <c r="J10" i="122"/>
  <c r="F251" i="132"/>
  <c r="G238" s="1"/>
  <c r="F84"/>
  <c r="G72" s="1"/>
  <c r="I72" s="1"/>
  <c r="F289"/>
  <c r="G268" s="1"/>
  <c r="I268" s="1"/>
  <c r="E289"/>
  <c r="E838" s="1"/>
  <c r="F515"/>
  <c r="G437" s="1"/>
  <c r="I437" s="1"/>
  <c r="F370" i="131"/>
  <c r="G304" s="1"/>
  <c r="I304" s="1"/>
  <c r="F87" i="132"/>
  <c r="E251"/>
  <c r="E837" s="1"/>
  <c r="G630"/>
  <c r="I630" s="1"/>
  <c r="G631"/>
  <c r="I631" s="1"/>
  <c r="G638"/>
  <c r="I638" s="1"/>
  <c r="G639"/>
  <c r="I639" s="1"/>
  <c r="G632"/>
  <c r="I632" s="1"/>
  <c r="G633"/>
  <c r="I633" s="1"/>
  <c r="G640"/>
  <c r="I640" s="1"/>
  <c r="G641"/>
  <c r="I641" s="1"/>
  <c r="F727"/>
  <c r="G725" s="1"/>
  <c r="I725" s="1"/>
  <c r="F817"/>
  <c r="G761" s="1"/>
  <c r="I761" s="1"/>
  <c r="E847"/>
  <c r="F848"/>
  <c r="G627"/>
  <c r="I627" s="1"/>
  <c r="G634"/>
  <c r="I634" s="1"/>
  <c r="G635"/>
  <c r="I635" s="1"/>
  <c r="G642"/>
  <c r="I642" s="1"/>
  <c r="G643"/>
  <c r="I643" s="1"/>
  <c r="G646"/>
  <c r="I646" s="1"/>
  <c r="F854"/>
  <c r="F698"/>
  <c r="G697" s="1"/>
  <c r="F425"/>
  <c r="E515"/>
  <c r="E843" s="1"/>
  <c r="F518"/>
  <c r="E698"/>
  <c r="E727"/>
  <c r="E857" s="1"/>
  <c r="E817"/>
  <c r="F123" i="131"/>
  <c r="E370"/>
  <c r="E839" s="1"/>
  <c r="F373"/>
  <c r="F383"/>
  <c r="F647"/>
  <c r="G626" s="1"/>
  <c r="F576" i="132"/>
  <c r="F606"/>
  <c r="G626"/>
  <c r="F9" i="131"/>
  <c r="E854" i="132"/>
  <c r="E858" s="1"/>
  <c r="E865" s="1"/>
  <c r="C947" i="105"/>
  <c r="C981" i="104"/>
  <c r="C25" i="117" s="1"/>
  <c r="C845" i="131"/>
  <c r="F650" i="132"/>
  <c r="F576" i="131"/>
  <c r="F607"/>
  <c r="F623" s="1"/>
  <c r="F686"/>
  <c r="F701"/>
  <c r="I901" i="59"/>
  <c r="M901"/>
  <c r="Q883"/>
  <c r="N933" i="105" s="1"/>
  <c r="K179" i="59"/>
  <c r="K884" s="1"/>
  <c r="N86"/>
  <c r="E378" i="105"/>
  <c r="E385" i="104"/>
  <c r="F385" s="1"/>
  <c r="C942" i="105"/>
  <c r="C976" i="104"/>
  <c r="C20" i="117" s="1"/>
  <c r="C841" i="131"/>
  <c r="C957" i="105"/>
  <c r="C992" i="104"/>
  <c r="C35" i="117" s="1"/>
  <c r="C855" i="131"/>
  <c r="G788" i="59"/>
  <c r="K873"/>
  <c r="K911" s="1"/>
  <c r="N840"/>
  <c r="N848"/>
  <c r="N867"/>
  <c r="G918" i="105"/>
  <c r="G923" s="1"/>
  <c r="P868" i="59"/>
  <c r="M874"/>
  <c r="B935" i="105"/>
  <c r="B969" i="104"/>
  <c r="B12" i="117" s="1"/>
  <c r="B834" i="131"/>
  <c r="C945" i="105"/>
  <c r="C979" i="104"/>
  <c r="C23" i="117" s="1"/>
  <c r="Q903" i="59"/>
  <c r="N954" i="105" s="1"/>
  <c r="Q904" i="59"/>
  <c r="N955" i="105" s="1"/>
  <c r="C907" i="59"/>
  <c r="I910"/>
  <c r="I912" s="1"/>
  <c r="I913" s="1"/>
  <c r="F91" i="104"/>
  <c r="G10" s="1"/>
  <c r="I10" s="1"/>
  <c r="F107"/>
  <c r="G102" s="1"/>
  <c r="I102" s="1"/>
  <c r="F734" i="131"/>
  <c r="C863"/>
  <c r="E108" i="105"/>
  <c r="E110" i="104"/>
  <c r="N85" i="59"/>
  <c r="E179"/>
  <c r="E884" s="1"/>
  <c r="N106"/>
  <c r="N114"/>
  <c r="N122"/>
  <c r="N130"/>
  <c r="N138"/>
  <c r="N146"/>
  <c r="N154"/>
  <c r="N162"/>
  <c r="N170"/>
  <c r="N178"/>
  <c r="E240" i="105"/>
  <c r="E244" i="104"/>
  <c r="F244" s="1"/>
  <c r="E244" i="105"/>
  <c r="G244" s="1"/>
  <c r="E248" i="104"/>
  <c r="F248" s="1"/>
  <c r="E248" i="105"/>
  <c r="G248" s="1"/>
  <c r="E252" i="104"/>
  <c r="F252" s="1"/>
  <c r="E247" i="59"/>
  <c r="E886" s="1"/>
  <c r="C943" i="105"/>
  <c r="C977" i="104"/>
  <c r="C21" i="117" s="1"/>
  <c r="C842" i="131"/>
  <c r="E428" i="105"/>
  <c r="E438" i="104"/>
  <c r="F438" s="1"/>
  <c r="N425" i="59"/>
  <c r="E432" i="105"/>
  <c r="E442" i="104"/>
  <c r="F442" s="1"/>
  <c r="N429" i="59"/>
  <c r="E436" i="105"/>
  <c r="E446" i="104"/>
  <c r="F446" s="1"/>
  <c r="N433" i="59"/>
  <c r="E440" i="105"/>
  <c r="E450" i="104"/>
  <c r="F450" s="1"/>
  <c r="N437" i="59"/>
  <c r="E444" i="105"/>
  <c r="E454" i="104"/>
  <c r="F454" s="1"/>
  <c r="N441" i="59"/>
  <c r="E448" i="105"/>
  <c r="E458" i="104"/>
  <c r="F458" s="1"/>
  <c r="N445" i="59"/>
  <c r="E452" i="105"/>
  <c r="N449" i="59"/>
  <c r="E462" i="104"/>
  <c r="F462" s="1"/>
  <c r="N452" i="59"/>
  <c r="E456" i="105"/>
  <c r="E466" i="104"/>
  <c r="F466" s="1"/>
  <c r="N453" i="59"/>
  <c r="N456"/>
  <c r="E460" i="105"/>
  <c r="E470" i="104"/>
  <c r="F470" s="1"/>
  <c r="N457" i="59"/>
  <c r="N460"/>
  <c r="E464" i="105"/>
  <c r="E474" i="104"/>
  <c r="F474" s="1"/>
  <c r="N461" i="59"/>
  <c r="N464"/>
  <c r="E468" i="105"/>
  <c r="E478" i="104"/>
  <c r="F478" s="1"/>
  <c r="N465" i="59"/>
  <c r="N468"/>
  <c r="E472" i="105"/>
  <c r="E482" i="104"/>
  <c r="F482" s="1"/>
  <c r="N469" i="59"/>
  <c r="N472"/>
  <c r="E476" i="105"/>
  <c r="E486" i="104"/>
  <c r="F486" s="1"/>
  <c r="N473" i="59"/>
  <c r="N476"/>
  <c r="E480" i="105"/>
  <c r="E490" i="104"/>
  <c r="F490" s="1"/>
  <c r="N477" i="59"/>
  <c r="N480"/>
  <c r="E484" i="105"/>
  <c r="E494" i="104"/>
  <c r="F494" s="1"/>
  <c r="N481" i="59"/>
  <c r="N484"/>
  <c r="E488" i="105"/>
  <c r="E498" i="104"/>
  <c r="F498" s="1"/>
  <c r="N485" i="59"/>
  <c r="N488"/>
  <c r="E492" i="105"/>
  <c r="G492" s="1"/>
  <c r="E502" i="104"/>
  <c r="F502" s="1"/>
  <c r="N489" i="59"/>
  <c r="N492"/>
  <c r="E496" i="105"/>
  <c r="G496" s="1"/>
  <c r="E506" i="104"/>
  <c r="F506" s="1"/>
  <c r="N493" i="59"/>
  <c r="N496"/>
  <c r="E500" i="105"/>
  <c r="G500" s="1"/>
  <c r="E510" i="104"/>
  <c r="F510" s="1"/>
  <c r="N497" i="59"/>
  <c r="N500"/>
  <c r="E504" i="105"/>
  <c r="G504" s="1"/>
  <c r="E514" i="104"/>
  <c r="F514" s="1"/>
  <c r="N501" i="59"/>
  <c r="N504"/>
  <c r="E505"/>
  <c r="E892" s="1"/>
  <c r="H588"/>
  <c r="H893" s="1"/>
  <c r="C605" i="105"/>
  <c r="C619" i="104"/>
  <c r="E608" i="105"/>
  <c r="K608" s="1"/>
  <c r="E623" i="104"/>
  <c r="F623" s="1"/>
  <c r="E610" i="105"/>
  <c r="K610" s="1"/>
  <c r="E625" i="104"/>
  <c r="F625" s="1"/>
  <c r="E612" i="105"/>
  <c r="K612" s="1"/>
  <c r="E627" i="104"/>
  <c r="F627" s="1"/>
  <c r="E614" i="105"/>
  <c r="K614" s="1"/>
  <c r="E629" i="104"/>
  <c r="F629" s="1"/>
  <c r="E618" i="105"/>
  <c r="K618" s="1"/>
  <c r="E633" i="104"/>
  <c r="F633" s="1"/>
  <c r="E621" i="105"/>
  <c r="K621" s="1"/>
  <c r="E636" i="104"/>
  <c r="F636" s="1"/>
  <c r="E624" i="105"/>
  <c r="K624" s="1"/>
  <c r="E639" i="104"/>
  <c r="F639" s="1"/>
  <c r="E628" i="105"/>
  <c r="K628" s="1"/>
  <c r="E643" i="104"/>
  <c r="F643" s="1"/>
  <c r="Q898" i="59"/>
  <c r="N948" i="105" s="1"/>
  <c r="L757" i="59"/>
  <c r="F907"/>
  <c r="J907"/>
  <c r="N907"/>
  <c r="F788"/>
  <c r="J788"/>
  <c r="N788"/>
  <c r="K788"/>
  <c r="E735" i="131"/>
  <c r="F735" s="1"/>
  <c r="K796" i="59"/>
  <c r="N791"/>
  <c r="N838"/>
  <c r="N846"/>
  <c r="B936" i="105"/>
  <c r="B970" i="104"/>
  <c r="B13" i="117" s="1"/>
  <c r="B835" i="131"/>
  <c r="C896" i="59"/>
  <c r="C950" i="105"/>
  <c r="C984" i="104"/>
  <c r="C28" i="117" s="1"/>
  <c r="E907" i="59"/>
  <c r="C958" i="105"/>
  <c r="C993" i="104"/>
  <c r="C36" i="117" s="1"/>
  <c r="C856" i="131"/>
  <c r="D963" i="105"/>
  <c r="D999" i="104"/>
  <c r="D41" i="117" s="1"/>
  <c r="D862" i="131"/>
  <c r="E120" i="105"/>
  <c r="E122" i="104"/>
  <c r="F122" s="1"/>
  <c r="C939" i="105"/>
  <c r="C973" i="104"/>
  <c r="C16" i="117" s="1"/>
  <c r="C838" i="131"/>
  <c r="C941" i="105"/>
  <c r="C975" i="104"/>
  <c r="C19" i="117" s="1"/>
  <c r="G657" i="105"/>
  <c r="G688" s="1"/>
  <c r="G951" s="1"/>
  <c r="G748" i="59"/>
  <c r="G899" s="1"/>
  <c r="G901" s="1"/>
  <c r="G907"/>
  <c r="K907"/>
  <c r="O907"/>
  <c r="O788"/>
  <c r="H873"/>
  <c r="H911" s="1"/>
  <c r="N836"/>
  <c r="N844"/>
  <c r="N852"/>
  <c r="E797" i="131"/>
  <c r="F797" s="1"/>
  <c r="N853" i="59"/>
  <c r="N858"/>
  <c r="C963" i="105"/>
  <c r="C964" s="1"/>
  <c r="C999" i="104"/>
  <c r="C41" i="117" s="1"/>
  <c r="C912" i="59"/>
  <c r="A956" i="105"/>
  <c r="A991" i="104"/>
  <c r="A34" i="117" s="1"/>
  <c r="I907" i="59"/>
  <c r="F518" i="131"/>
  <c r="F727"/>
  <c r="G721" s="1"/>
  <c r="I721" s="1"/>
  <c r="Q882" i="59"/>
  <c r="L901"/>
  <c r="E110" i="105"/>
  <c r="G110" s="1"/>
  <c r="E112" i="104"/>
  <c r="F112" s="1"/>
  <c r="E113" i="105"/>
  <c r="G113" s="1"/>
  <c r="E115" i="104"/>
  <c r="F115" s="1"/>
  <c r="K505" i="59"/>
  <c r="K892" s="1"/>
  <c r="O505"/>
  <c r="O892" s="1"/>
  <c r="E430" i="105"/>
  <c r="N427" i="59"/>
  <c r="E440" i="104"/>
  <c r="F440" s="1"/>
  <c r="E434" i="105"/>
  <c r="N431" i="59"/>
  <c r="E444" i="104"/>
  <c r="F444" s="1"/>
  <c r="E438" i="105"/>
  <c r="N435" i="59"/>
  <c r="E448" i="104"/>
  <c r="F448" s="1"/>
  <c r="E442" i="105"/>
  <c r="N439" i="59"/>
  <c r="E452" i="104"/>
  <c r="F452" s="1"/>
  <c r="E446" i="105"/>
  <c r="N443" i="59"/>
  <c r="E456" i="104"/>
  <c r="F456" s="1"/>
  <c r="E450" i="105"/>
  <c r="N447" i="59"/>
  <c r="E460" i="104"/>
  <c r="F460" s="1"/>
  <c r="E454" i="105"/>
  <c r="N451" i="59"/>
  <c r="E464" i="104"/>
  <c r="F464" s="1"/>
  <c r="N454" i="59"/>
  <c r="E458" i="105"/>
  <c r="E468" i="104"/>
  <c r="F468" s="1"/>
  <c r="N455" i="59"/>
  <c r="N458"/>
  <c r="E462" i="105"/>
  <c r="E472" i="104"/>
  <c r="F472" s="1"/>
  <c r="N459" i="59"/>
  <c r="N462"/>
  <c r="E466" i="105"/>
  <c r="E476" i="104"/>
  <c r="F476" s="1"/>
  <c r="N463" i="59"/>
  <c r="N466"/>
  <c r="E470" i="105"/>
  <c r="E480" i="104"/>
  <c r="F480" s="1"/>
  <c r="N467" i="59"/>
  <c r="N470"/>
  <c r="E474" i="105"/>
  <c r="E484" i="104"/>
  <c r="F484" s="1"/>
  <c r="N471" i="59"/>
  <c r="N474"/>
  <c r="E478" i="105"/>
  <c r="E488" i="104"/>
  <c r="F488" s="1"/>
  <c r="N475" i="59"/>
  <c r="N478"/>
  <c r="E482" i="105"/>
  <c r="E492" i="104"/>
  <c r="F492" s="1"/>
  <c r="N479" i="59"/>
  <c r="N482"/>
  <c r="E486" i="105"/>
  <c r="E496" i="104"/>
  <c r="F496" s="1"/>
  <c r="N483" i="59"/>
  <c r="N486"/>
  <c r="E490" i="105"/>
  <c r="G490" s="1"/>
  <c r="E500" i="104"/>
  <c r="F500" s="1"/>
  <c r="N487" i="59"/>
  <c r="N490"/>
  <c r="E494" i="105"/>
  <c r="G494" s="1"/>
  <c r="E504" i="104"/>
  <c r="F504" s="1"/>
  <c r="N491" i="59"/>
  <c r="N494"/>
  <c r="E498" i="105"/>
  <c r="E508" i="104"/>
  <c r="F508" s="1"/>
  <c r="N495" i="59"/>
  <c r="N498"/>
  <c r="E502" i="105"/>
  <c r="G502" s="1"/>
  <c r="E512" i="104"/>
  <c r="F512" s="1"/>
  <c r="N499" i="59"/>
  <c r="N502"/>
  <c r="E506" i="105"/>
  <c r="E516" i="104"/>
  <c r="F516" s="1"/>
  <c r="N503" i="59"/>
  <c r="C688" i="105"/>
  <c r="C705" i="104"/>
  <c r="C959" i="105"/>
  <c r="C994" i="104"/>
  <c r="C37" i="117" s="1"/>
  <c r="C857" i="131"/>
  <c r="H796" i="59"/>
  <c r="N792"/>
  <c r="P792" s="1"/>
  <c r="B934" i="105"/>
  <c r="B968" i="104"/>
  <c r="B11" i="117" s="1"/>
  <c r="A937" i="105"/>
  <c r="A971" i="104"/>
  <c r="A14" i="117" s="1"/>
  <c r="A836" i="131"/>
  <c r="C949" i="105"/>
  <c r="C983" i="104"/>
  <c r="C27" i="117" s="1"/>
  <c r="C847" i="131"/>
  <c r="C899" i="59"/>
  <c r="M907"/>
  <c r="D957" i="105"/>
  <c r="D992" i="104"/>
  <c r="D35" i="117" s="1"/>
  <c r="D855" i="131"/>
  <c r="B959" i="105"/>
  <c r="B994" i="104"/>
  <c r="B37" i="117" s="1"/>
  <c r="E297" i="104"/>
  <c r="E973" s="1"/>
  <c r="E727" i="131"/>
  <c r="E857" s="1"/>
  <c r="E114" i="105"/>
  <c r="G114" s="1"/>
  <c r="E116" i="104"/>
  <c r="F116" s="1"/>
  <c r="E117" i="105"/>
  <c r="G117" s="1"/>
  <c r="E119" i="104"/>
  <c r="F119" s="1"/>
  <c r="E121" i="105"/>
  <c r="G121" s="1"/>
  <c r="E123" i="104"/>
  <c r="F123" s="1"/>
  <c r="G124" i="105"/>
  <c r="K124"/>
  <c r="E126"/>
  <c r="G126" s="1"/>
  <c r="E128" i="104"/>
  <c r="F128" s="1"/>
  <c r="E130" i="105"/>
  <c r="G130" s="1"/>
  <c r="E132" i="104"/>
  <c r="F132" s="1"/>
  <c r="G132" i="105"/>
  <c r="K132"/>
  <c r="E134"/>
  <c r="G134" s="1"/>
  <c r="E136" i="104"/>
  <c r="F136" s="1"/>
  <c r="G241" i="105"/>
  <c r="K241"/>
  <c r="G245"/>
  <c r="K245"/>
  <c r="G249"/>
  <c r="K249"/>
  <c r="E375"/>
  <c r="G375" s="1"/>
  <c r="E382" i="104"/>
  <c r="F382" s="1"/>
  <c r="E379" i="105"/>
  <c r="G379" s="1"/>
  <c r="E386" i="104"/>
  <c r="F386" s="1"/>
  <c r="C655" i="105"/>
  <c r="C671" i="104"/>
  <c r="I757" i="59"/>
  <c r="M757"/>
  <c r="H788"/>
  <c r="L788"/>
  <c r="P788"/>
  <c r="E883" i="105"/>
  <c r="K883" s="1"/>
  <c r="E912" i="104"/>
  <c r="E885" i="105"/>
  <c r="K885" s="1"/>
  <c r="E914" i="104"/>
  <c r="E887" i="105"/>
  <c r="K887" s="1"/>
  <c r="E916" i="104"/>
  <c r="E889" i="105"/>
  <c r="K889" s="1"/>
  <c r="E918" i="104"/>
  <c r="E891" i="105"/>
  <c r="K891" s="1"/>
  <c r="E920" i="104"/>
  <c r="E893" i="105"/>
  <c r="K893" s="1"/>
  <c r="E922" i="104"/>
  <c r="E895" i="105"/>
  <c r="K895" s="1"/>
  <c r="E924" i="104"/>
  <c r="E897" i="105"/>
  <c r="K897" s="1"/>
  <c r="E926" i="104"/>
  <c r="F874" i="59"/>
  <c r="J874"/>
  <c r="C882"/>
  <c r="C883"/>
  <c r="C936" i="105"/>
  <c r="C970" i="104"/>
  <c r="C13" i="117" s="1"/>
  <c r="B937" i="105"/>
  <c r="B971" i="104"/>
  <c r="B14" i="117" s="1"/>
  <c r="B938" i="105"/>
  <c r="B972" i="104"/>
  <c r="B15" i="117" s="1"/>
  <c r="B939" i="105"/>
  <c r="B973" i="104"/>
  <c r="B16" i="117" s="1"/>
  <c r="B940" i="105"/>
  <c r="B974" i="104"/>
  <c r="B18" i="117" s="1"/>
  <c r="B941" i="105"/>
  <c r="B975" i="104"/>
  <c r="B19" i="117" s="1"/>
  <c r="B942" i="105"/>
  <c r="B976" i="104"/>
  <c r="B20" i="117" s="1"/>
  <c r="B943" i="105"/>
  <c r="B977" i="104"/>
  <c r="B21" i="117" s="1"/>
  <c r="B944" i="105"/>
  <c r="B978" i="104"/>
  <c r="B22" i="117" s="1"/>
  <c r="D945" i="105"/>
  <c r="D979" i="104"/>
  <c r="D23" i="117" s="1"/>
  <c r="D947" i="105"/>
  <c r="D981" i="104"/>
  <c r="D25" i="117" s="1"/>
  <c r="D948" i="105"/>
  <c r="D982" i="104"/>
  <c r="D26" i="117" s="1"/>
  <c r="D950" i="105"/>
  <c r="C25" i="124" s="1"/>
  <c r="D984" i="104"/>
  <c r="D28" i="117" s="1"/>
  <c r="D951" i="105"/>
  <c r="D985" i="104"/>
  <c r="D29" i="117" s="1"/>
  <c r="B956" i="105"/>
  <c r="B991" i="104"/>
  <c r="B34" i="117" s="1"/>
  <c r="A957" i="105"/>
  <c r="A992" i="104"/>
  <c r="A35" i="117" s="1"/>
  <c r="D958" i="105"/>
  <c r="D993" i="104"/>
  <c r="D36" i="117" s="1"/>
  <c r="A962" i="105"/>
  <c r="A998" i="104"/>
  <c r="A40" i="117" s="1"/>
  <c r="A963" i="105"/>
  <c r="A999" i="104"/>
  <c r="A41" i="117" s="1"/>
  <c r="E129" i="104"/>
  <c r="F129" s="1"/>
  <c r="E133"/>
  <c r="F133" s="1"/>
  <c r="E137"/>
  <c r="F137" s="1"/>
  <c r="C255"/>
  <c r="E377"/>
  <c r="E974" s="1"/>
  <c r="E671"/>
  <c r="E984" s="1"/>
  <c r="F850"/>
  <c r="G828" s="1"/>
  <c r="I828" s="1"/>
  <c r="E109" i="105"/>
  <c r="G109" s="1"/>
  <c r="E111" i="104"/>
  <c r="F111" s="1"/>
  <c r="K111" i="105"/>
  <c r="G111"/>
  <c r="K115"/>
  <c r="G115"/>
  <c r="N93" i="59"/>
  <c r="E118" i="105"/>
  <c r="G118" s="1"/>
  <c r="E120" i="104"/>
  <c r="F120" s="1"/>
  <c r="E122" i="105"/>
  <c r="G122" s="1"/>
  <c r="E124" i="104"/>
  <c r="F124" s="1"/>
  <c r="N116" i="59"/>
  <c r="N120"/>
  <c r="N124"/>
  <c r="E238" i="105"/>
  <c r="K238" s="1"/>
  <c r="E242" i="104"/>
  <c r="E242" i="105"/>
  <c r="G242" s="1"/>
  <c r="E246" i="104"/>
  <c r="F246" s="1"/>
  <c r="E246" i="105"/>
  <c r="G246" s="1"/>
  <c r="E250" i="104"/>
  <c r="F250" s="1"/>
  <c r="E250" i="105"/>
  <c r="G250" s="1"/>
  <c r="E254" i="104"/>
  <c r="F254" s="1"/>
  <c r="E376" i="105"/>
  <c r="E383" i="104"/>
  <c r="F383" s="1"/>
  <c r="E427" i="105"/>
  <c r="G427" s="1"/>
  <c r="E437" i="104"/>
  <c r="F437" s="1"/>
  <c r="E429" i="105"/>
  <c r="G429" s="1"/>
  <c r="E439" i="104"/>
  <c r="F439" s="1"/>
  <c r="E431" i="105"/>
  <c r="G431" s="1"/>
  <c r="E441" i="104"/>
  <c r="F441" s="1"/>
  <c r="E433" i="105"/>
  <c r="G433" s="1"/>
  <c r="E443" i="104"/>
  <c r="F443" s="1"/>
  <c r="E435" i="105"/>
  <c r="G435" s="1"/>
  <c r="E445" i="104"/>
  <c r="F445" s="1"/>
  <c r="E437" i="105"/>
  <c r="G437" s="1"/>
  <c r="E447" i="104"/>
  <c r="F447" s="1"/>
  <c r="E439" i="105"/>
  <c r="G439" s="1"/>
  <c r="E449" i="104"/>
  <c r="F449" s="1"/>
  <c r="E441" i="105"/>
  <c r="G441" s="1"/>
  <c r="E451" i="104"/>
  <c r="F451" s="1"/>
  <c r="E443" i="105"/>
  <c r="G443" s="1"/>
  <c r="E453" i="104"/>
  <c r="F453" s="1"/>
  <c r="E445" i="105"/>
  <c r="G445" s="1"/>
  <c r="E455" i="104"/>
  <c r="F455" s="1"/>
  <c r="E447" i="105"/>
  <c r="G447" s="1"/>
  <c r="E457" i="104"/>
  <c r="F457" s="1"/>
  <c r="E449" i="105"/>
  <c r="G449" s="1"/>
  <c r="E459" i="104"/>
  <c r="F459" s="1"/>
  <c r="E451" i="105"/>
  <c r="G451" s="1"/>
  <c r="E461" i="104"/>
  <c r="F461" s="1"/>
  <c r="E453" i="105"/>
  <c r="G453" s="1"/>
  <c r="E463" i="104"/>
  <c r="F463" s="1"/>
  <c r="E455" i="105"/>
  <c r="G455" s="1"/>
  <c r="E465" i="104"/>
  <c r="F465" s="1"/>
  <c r="E457" i="105"/>
  <c r="G457" s="1"/>
  <c r="E467" i="104"/>
  <c r="F467" s="1"/>
  <c r="E459" i="105"/>
  <c r="G459" s="1"/>
  <c r="E469" i="104"/>
  <c r="F469" s="1"/>
  <c r="E461" i="105"/>
  <c r="G461" s="1"/>
  <c r="E471" i="104"/>
  <c r="F471" s="1"/>
  <c r="E463" i="105"/>
  <c r="G463" s="1"/>
  <c r="E473" i="104"/>
  <c r="F473" s="1"/>
  <c r="E465" i="105"/>
  <c r="G465" s="1"/>
  <c r="E475" i="104"/>
  <c r="F475" s="1"/>
  <c r="E467" i="105"/>
  <c r="G467" s="1"/>
  <c r="E477" i="104"/>
  <c r="F477" s="1"/>
  <c r="E469" i="105"/>
  <c r="G469" s="1"/>
  <c r="E479" i="104"/>
  <c r="F479" s="1"/>
  <c r="E471" i="105"/>
  <c r="G471" s="1"/>
  <c r="E481" i="104"/>
  <c r="F481" s="1"/>
  <c r="E473" i="105"/>
  <c r="G473" s="1"/>
  <c r="E483" i="104"/>
  <c r="F483" s="1"/>
  <c r="E475" i="105"/>
  <c r="G475" s="1"/>
  <c r="E485" i="104"/>
  <c r="F485" s="1"/>
  <c r="E477" i="105"/>
  <c r="G477" s="1"/>
  <c r="E487" i="104"/>
  <c r="F487" s="1"/>
  <c r="E479" i="105"/>
  <c r="G479" s="1"/>
  <c r="E489" i="104"/>
  <c r="F489" s="1"/>
  <c r="E481" i="105"/>
  <c r="G481" s="1"/>
  <c r="E491" i="104"/>
  <c r="F491" s="1"/>
  <c r="E483" i="105"/>
  <c r="G483" s="1"/>
  <c r="E493" i="104"/>
  <c r="F493" s="1"/>
  <c r="E485" i="105"/>
  <c r="G485" s="1"/>
  <c r="E495" i="104"/>
  <c r="F495" s="1"/>
  <c r="E487" i="105"/>
  <c r="G487" s="1"/>
  <c r="E497" i="104"/>
  <c r="F497" s="1"/>
  <c r="E489" i="105"/>
  <c r="E499" i="104"/>
  <c r="F499" s="1"/>
  <c r="E491" i="105"/>
  <c r="G491" s="1"/>
  <c r="E501" i="104"/>
  <c r="F501" s="1"/>
  <c r="E493" i="105"/>
  <c r="E503" i="104"/>
  <c r="F503" s="1"/>
  <c r="E495" i="105"/>
  <c r="G495" s="1"/>
  <c r="E505" i="104"/>
  <c r="F505" s="1"/>
  <c r="E497" i="105"/>
  <c r="E507" i="104"/>
  <c r="F507" s="1"/>
  <c r="E499" i="105"/>
  <c r="G499" s="1"/>
  <c r="E509" i="104"/>
  <c r="F509" s="1"/>
  <c r="E501" i="105"/>
  <c r="E511" i="104"/>
  <c r="F511" s="1"/>
  <c r="E503" i="105"/>
  <c r="G503" s="1"/>
  <c r="E513" i="104"/>
  <c r="F513" s="1"/>
  <c r="E505" i="105"/>
  <c r="E515" i="104"/>
  <c r="F515" s="1"/>
  <c r="E607" i="105"/>
  <c r="K607" s="1"/>
  <c r="E622" i="104"/>
  <c r="E609" i="105"/>
  <c r="K609" s="1"/>
  <c r="E624" i="104"/>
  <c r="F624" s="1"/>
  <c r="E611" i="105"/>
  <c r="K611" s="1"/>
  <c r="E626" i="104"/>
  <c r="F626" s="1"/>
  <c r="E613" i="105"/>
  <c r="K613" s="1"/>
  <c r="E628" i="104"/>
  <c r="F628" s="1"/>
  <c r="E620" i="105"/>
  <c r="K620" s="1"/>
  <c r="E635" i="104"/>
  <c r="F635" s="1"/>
  <c r="E622" i="105"/>
  <c r="K622" s="1"/>
  <c r="E637" i="104"/>
  <c r="F637" s="1"/>
  <c r="E627" i="105"/>
  <c r="K627" s="1"/>
  <c r="E642" i="104"/>
  <c r="F642" s="1"/>
  <c r="E630" i="105"/>
  <c r="K630" s="1"/>
  <c r="E645" i="104"/>
  <c r="F645" s="1"/>
  <c r="E717" i="59"/>
  <c r="E719"/>
  <c r="E721"/>
  <c r="E723"/>
  <c r="E725"/>
  <c r="E727"/>
  <c r="E729"/>
  <c r="E731"/>
  <c r="E733"/>
  <c r="E735"/>
  <c r="E737"/>
  <c r="E739"/>
  <c r="E741"/>
  <c r="E743"/>
  <c r="E745"/>
  <c r="E747"/>
  <c r="F748"/>
  <c r="F899" s="1"/>
  <c r="F901" s="1"/>
  <c r="J757"/>
  <c r="E788"/>
  <c r="I788"/>
  <c r="M788"/>
  <c r="G796"/>
  <c r="P815"/>
  <c r="P817"/>
  <c r="P819"/>
  <c r="P821"/>
  <c r="P823"/>
  <c r="P825"/>
  <c r="P827"/>
  <c r="P829"/>
  <c r="P831"/>
  <c r="G873"/>
  <c r="D934" i="105"/>
  <c r="D968" i="104"/>
  <c r="D11" i="117" s="1"/>
  <c r="D935" i="105"/>
  <c r="D969" i="104"/>
  <c r="D12" i="117" s="1"/>
  <c r="D936" i="105"/>
  <c r="D970" i="104"/>
  <c r="D13" i="117" s="1"/>
  <c r="C937" i="105"/>
  <c r="C971" i="104"/>
  <c r="C14" i="117" s="1"/>
  <c r="C886" i="59"/>
  <c r="C940" i="105"/>
  <c r="C974" i="104"/>
  <c r="C18" i="117" s="1"/>
  <c r="D944" i="105"/>
  <c r="D978" i="104"/>
  <c r="D22" i="117" s="1"/>
  <c r="E896" i="59"/>
  <c r="B957" i="105"/>
  <c r="B992" i="104"/>
  <c r="B35" i="117" s="1"/>
  <c r="A958" i="105"/>
  <c r="A993" i="104"/>
  <c r="A36" i="117" s="1"/>
  <c r="D959" i="105"/>
  <c r="D994" i="104"/>
  <c r="D37" i="117" s="1"/>
  <c r="B962" i="105"/>
  <c r="B998" i="104"/>
  <c r="B40" i="117" s="1"/>
  <c r="B963" i="105"/>
  <c r="B999" i="104"/>
  <c r="B41" i="117" s="1"/>
  <c r="E126" i="104"/>
  <c r="F126" s="1"/>
  <c r="E130"/>
  <c r="F130" s="1"/>
  <c r="E134"/>
  <c r="F134" s="1"/>
  <c r="E239"/>
  <c r="E971" s="1"/>
  <c r="F377"/>
  <c r="G325" s="1"/>
  <c r="I325" s="1"/>
  <c r="F425"/>
  <c r="G401" s="1"/>
  <c r="I401" s="1"/>
  <c r="E631"/>
  <c r="F631" s="1"/>
  <c r="G116" i="105"/>
  <c r="K116"/>
  <c r="K119"/>
  <c r="G119"/>
  <c r="N98" i="59"/>
  <c r="E125" i="105"/>
  <c r="G125" s="1"/>
  <c r="E127" i="104"/>
  <c r="F127" s="1"/>
  <c r="E129" i="105"/>
  <c r="G129" s="1"/>
  <c r="E131" i="104"/>
  <c r="F131" s="1"/>
  <c r="K131" i="105"/>
  <c r="G131"/>
  <c r="E133"/>
  <c r="G133" s="1"/>
  <c r="E135" i="104"/>
  <c r="F135" s="1"/>
  <c r="K135" i="105"/>
  <c r="G135"/>
  <c r="E239"/>
  <c r="G239" s="1"/>
  <c r="E243" i="104"/>
  <c r="F243" s="1"/>
  <c r="E243" i="105"/>
  <c r="G243" s="1"/>
  <c r="E247" i="104"/>
  <c r="F247" s="1"/>
  <c r="E247" i="105"/>
  <c r="G247" s="1"/>
  <c r="E251" i="104"/>
  <c r="F251" s="1"/>
  <c r="E377" i="105"/>
  <c r="E384" i="104"/>
  <c r="F384" s="1"/>
  <c r="E373" i="59"/>
  <c r="E889" s="1"/>
  <c r="C571" i="105"/>
  <c r="C585" i="104"/>
  <c r="G846" i="105"/>
  <c r="G962" s="1"/>
  <c r="G964" s="1"/>
  <c r="G965" s="1"/>
  <c r="E884"/>
  <c r="K884" s="1"/>
  <c r="E913" i="104"/>
  <c r="E886" i="105"/>
  <c r="K886" s="1"/>
  <c r="E915" i="104"/>
  <c r="E888" i="105"/>
  <c r="K888" s="1"/>
  <c r="E917" i="104"/>
  <c r="E890" i="105"/>
  <c r="K890" s="1"/>
  <c r="E919" i="104"/>
  <c r="E892" i="105"/>
  <c r="K892" s="1"/>
  <c r="E921" i="104"/>
  <c r="E894" i="105"/>
  <c r="K894" s="1"/>
  <c r="E923" i="104"/>
  <c r="E896" i="105"/>
  <c r="K896" s="1"/>
  <c r="E925" i="104"/>
  <c r="E898" i="105"/>
  <c r="K898" s="1"/>
  <c r="E927" i="104"/>
  <c r="L874" i="59"/>
  <c r="D937" i="105"/>
  <c r="D971" i="104"/>
  <c r="D14" i="117" s="1"/>
  <c r="D938" i="105"/>
  <c r="D972" i="104"/>
  <c r="D15" i="117" s="1"/>
  <c r="D939" i="105"/>
  <c r="D973" i="104"/>
  <c r="D16" i="117" s="1"/>
  <c r="D940" i="105"/>
  <c r="D974" i="104"/>
  <c r="D18" i="117" s="1"/>
  <c r="D941" i="105"/>
  <c r="D975" i="104"/>
  <c r="D19" i="117" s="1"/>
  <c r="D942" i="105"/>
  <c r="D976" i="104"/>
  <c r="D20" i="117" s="1"/>
  <c r="D943" i="105"/>
  <c r="D977" i="104"/>
  <c r="D21" i="117" s="1"/>
  <c r="B945" i="105"/>
  <c r="B979" i="104"/>
  <c r="B23" i="117" s="1"/>
  <c r="B947" i="105"/>
  <c r="B981" i="104"/>
  <c r="B25" i="117" s="1"/>
  <c r="B948" i="105"/>
  <c r="B982" i="104"/>
  <c r="B26" i="117" s="1"/>
  <c r="B949" i="105"/>
  <c r="B983" i="104"/>
  <c r="B27" i="117" s="1"/>
  <c r="B950" i="105"/>
  <c r="B25" i="124" s="1"/>
  <c r="B984" i="104"/>
  <c r="B28" i="117" s="1"/>
  <c r="B951" i="105"/>
  <c r="B985" i="104"/>
  <c r="B29" i="117" s="1"/>
  <c r="D956" i="105"/>
  <c r="D991" i="104"/>
  <c r="D34" i="117" s="1"/>
  <c r="B958" i="105"/>
  <c r="B993" i="104"/>
  <c r="B36" i="117" s="1"/>
  <c r="A959" i="105"/>
  <c r="A994" i="104"/>
  <c r="A37" i="117" s="1"/>
  <c r="D962" i="105"/>
  <c r="D998" i="104"/>
  <c r="D40" i="117" s="1"/>
  <c r="E113" i="104"/>
  <c r="F113" s="1"/>
  <c r="E117"/>
  <c r="F117" s="1"/>
  <c r="E121"/>
  <c r="F121" s="1"/>
  <c r="F239"/>
  <c r="G160" s="1"/>
  <c r="I160" s="1"/>
  <c r="E245"/>
  <c r="F245" s="1"/>
  <c r="E249"/>
  <c r="F249" s="1"/>
  <c r="E253"/>
  <c r="F253" s="1"/>
  <c r="F297"/>
  <c r="G270" s="1"/>
  <c r="I270" s="1"/>
  <c r="E432"/>
  <c r="E977" s="1"/>
  <c r="F428"/>
  <c r="F824"/>
  <c r="G815" s="1"/>
  <c r="I815" s="1"/>
  <c r="E425"/>
  <c r="E976" s="1"/>
  <c r="E776"/>
  <c r="E789" s="1"/>
  <c r="E986" s="1"/>
  <c r="F766"/>
  <c r="G590"/>
  <c r="I590" s="1"/>
  <c r="G596"/>
  <c r="I596" s="1"/>
  <c r="G601"/>
  <c r="I601" s="1"/>
  <c r="G606"/>
  <c r="I606" s="1"/>
  <c r="G612"/>
  <c r="I612" s="1"/>
  <c r="G617"/>
  <c r="I617" s="1"/>
  <c r="F671"/>
  <c r="G659" s="1"/>
  <c r="I659" s="1"/>
  <c r="E824"/>
  <c r="E992" s="1"/>
  <c r="F435"/>
  <c r="E571"/>
  <c r="E979" s="1"/>
  <c r="G591"/>
  <c r="I591" s="1"/>
  <c r="G592"/>
  <c r="I592" s="1"/>
  <c r="G597"/>
  <c r="I597" s="1"/>
  <c r="G602"/>
  <c r="I602" s="1"/>
  <c r="G607"/>
  <c r="I607" s="1"/>
  <c r="G608"/>
  <c r="I608" s="1"/>
  <c r="G613"/>
  <c r="I613" s="1"/>
  <c r="G618"/>
  <c r="I618" s="1"/>
  <c r="E860"/>
  <c r="E994" s="1"/>
  <c r="F874"/>
  <c r="G869" s="1"/>
  <c r="I869" s="1"/>
  <c r="F521"/>
  <c r="F574"/>
  <c r="F582"/>
  <c r="F588"/>
  <c r="G588" s="1"/>
  <c r="I588" s="1"/>
  <c r="F709"/>
  <c r="F810"/>
  <c r="E874"/>
  <c r="E998" s="1"/>
  <c r="E1000" s="1"/>
  <c r="E1001" s="1"/>
  <c r="K9" i="105"/>
  <c r="K13"/>
  <c r="K17"/>
  <c r="K21"/>
  <c r="K25"/>
  <c r="O129"/>
  <c r="J144"/>
  <c r="O161"/>
  <c r="K161"/>
  <c r="O165"/>
  <c r="K165"/>
  <c r="O181"/>
  <c r="K181"/>
  <c r="O197"/>
  <c r="K197"/>
  <c r="O213"/>
  <c r="K213"/>
  <c r="O229"/>
  <c r="K229"/>
  <c r="O246"/>
  <c r="O276"/>
  <c r="K276"/>
  <c r="O290"/>
  <c r="K290"/>
  <c r="K390"/>
  <c r="O390"/>
  <c r="F91"/>
  <c r="F934" s="1"/>
  <c r="F954" s="1"/>
  <c r="K10"/>
  <c r="K14"/>
  <c r="K18"/>
  <c r="K22"/>
  <c r="K49"/>
  <c r="K65"/>
  <c r="O133"/>
  <c r="O169"/>
  <c r="K169"/>
  <c r="O185"/>
  <c r="K185"/>
  <c r="O201"/>
  <c r="K201"/>
  <c r="O217"/>
  <c r="K217"/>
  <c r="O233"/>
  <c r="K233"/>
  <c r="J251"/>
  <c r="O238"/>
  <c r="J292"/>
  <c r="O278"/>
  <c r="K278"/>
  <c r="F371"/>
  <c r="F940" s="1"/>
  <c r="K382"/>
  <c r="O382"/>
  <c r="J417"/>
  <c r="K414"/>
  <c r="O414"/>
  <c r="O479"/>
  <c r="G597"/>
  <c r="K597"/>
  <c r="F999" i="104"/>
  <c r="G9" i="105"/>
  <c r="K33"/>
  <c r="K45"/>
  <c r="O50"/>
  <c r="K61"/>
  <c r="O66"/>
  <c r="K77"/>
  <c r="O79"/>
  <c r="K90"/>
  <c r="E106"/>
  <c r="E935" s="1"/>
  <c r="D8" i="124" s="1"/>
  <c r="K100" i="105"/>
  <c r="O125"/>
  <c r="K127"/>
  <c r="O173"/>
  <c r="K173"/>
  <c r="O189"/>
  <c r="K189"/>
  <c r="O205"/>
  <c r="K205"/>
  <c r="O221"/>
  <c r="K221"/>
  <c r="O242"/>
  <c r="O250"/>
  <c r="E292"/>
  <c r="E939" s="1"/>
  <c r="D12" i="124" s="1"/>
  <c r="O282" i="105"/>
  <c r="K282"/>
  <c r="K374"/>
  <c r="K406"/>
  <c r="O406"/>
  <c r="O463"/>
  <c r="O517"/>
  <c r="K517"/>
  <c r="G548"/>
  <c r="K548"/>
  <c r="O566"/>
  <c r="K566"/>
  <c r="G950" i="104"/>
  <c r="I950" s="1"/>
  <c r="J91" i="105"/>
  <c r="K28"/>
  <c r="K29"/>
  <c r="G32"/>
  <c r="O34"/>
  <c r="K40"/>
  <c r="K41"/>
  <c r="G44"/>
  <c r="O46"/>
  <c r="K56"/>
  <c r="K57"/>
  <c r="G60"/>
  <c r="O62"/>
  <c r="K72"/>
  <c r="K73"/>
  <c r="G76"/>
  <c r="K85"/>
  <c r="K86"/>
  <c r="G89"/>
  <c r="O93"/>
  <c r="K99"/>
  <c r="O101"/>
  <c r="O137"/>
  <c r="K137"/>
  <c r="O141"/>
  <c r="K141"/>
  <c r="O147"/>
  <c r="K147"/>
  <c r="O151"/>
  <c r="K151"/>
  <c r="O155"/>
  <c r="K155"/>
  <c r="O159"/>
  <c r="K159"/>
  <c r="K172"/>
  <c r="O177"/>
  <c r="K177"/>
  <c r="K188"/>
  <c r="O193"/>
  <c r="K193"/>
  <c r="K204"/>
  <c r="O209"/>
  <c r="K209"/>
  <c r="K220"/>
  <c r="O225"/>
  <c r="K225"/>
  <c r="F236"/>
  <c r="F937" s="1"/>
  <c r="F292"/>
  <c r="F939" s="1"/>
  <c r="O256"/>
  <c r="K256"/>
  <c r="O260"/>
  <c r="K260"/>
  <c r="O264"/>
  <c r="K264"/>
  <c r="O268"/>
  <c r="K268"/>
  <c r="O272"/>
  <c r="K272"/>
  <c r="K281"/>
  <c r="O286"/>
  <c r="K286"/>
  <c r="E371"/>
  <c r="E940" s="1"/>
  <c r="D14" i="124" s="1"/>
  <c r="O296" i="105"/>
  <c r="K296"/>
  <c r="O300"/>
  <c r="K300"/>
  <c r="O304"/>
  <c r="K304"/>
  <c r="O308"/>
  <c r="K308"/>
  <c r="O312"/>
  <c r="K312"/>
  <c r="O316"/>
  <c r="K316"/>
  <c r="O320"/>
  <c r="K320"/>
  <c r="O324"/>
  <c r="K324"/>
  <c r="O328"/>
  <c r="K328"/>
  <c r="O332"/>
  <c r="K332"/>
  <c r="O336"/>
  <c r="K336"/>
  <c r="O340"/>
  <c r="K340"/>
  <c r="O344"/>
  <c r="K344"/>
  <c r="O348"/>
  <c r="K348"/>
  <c r="O352"/>
  <c r="K352"/>
  <c r="O356"/>
  <c r="K356"/>
  <c r="O360"/>
  <c r="K360"/>
  <c r="O364"/>
  <c r="K364"/>
  <c r="O368"/>
  <c r="K368"/>
  <c r="F417"/>
  <c r="F942" s="1"/>
  <c r="K391"/>
  <c r="K398"/>
  <c r="O398"/>
  <c r="O447"/>
  <c r="H962"/>
  <c r="H964" s="1"/>
  <c r="H965" s="1"/>
  <c r="H924"/>
  <c r="O864"/>
  <c r="K864"/>
  <c r="G373"/>
  <c r="E417"/>
  <c r="E942" s="1"/>
  <c r="D16" i="124" s="1"/>
  <c r="O388" i="105"/>
  <c r="K388"/>
  <c r="K389"/>
  <c r="O396"/>
  <c r="K396"/>
  <c r="K397"/>
  <c r="O404"/>
  <c r="K404"/>
  <c r="K405"/>
  <c r="O412"/>
  <c r="K412"/>
  <c r="K413"/>
  <c r="O422"/>
  <c r="K422"/>
  <c r="F508"/>
  <c r="F944" s="1"/>
  <c r="O427"/>
  <c r="O431"/>
  <c r="O435"/>
  <c r="O451"/>
  <c r="O467"/>
  <c r="O483"/>
  <c r="O494"/>
  <c r="O499"/>
  <c r="G524"/>
  <c r="K524"/>
  <c r="G556"/>
  <c r="K556"/>
  <c r="K577"/>
  <c r="O577"/>
  <c r="O626"/>
  <c r="K626"/>
  <c r="K748"/>
  <c r="J770"/>
  <c r="K760"/>
  <c r="J938"/>
  <c r="K253"/>
  <c r="K386"/>
  <c r="O386"/>
  <c r="K394"/>
  <c r="O394"/>
  <c r="K402"/>
  <c r="O402"/>
  <c r="K410"/>
  <c r="O410"/>
  <c r="K420"/>
  <c r="O420"/>
  <c r="J508"/>
  <c r="O425"/>
  <c r="K425"/>
  <c r="O439"/>
  <c r="O455"/>
  <c r="O471"/>
  <c r="O487"/>
  <c r="G532"/>
  <c r="K532"/>
  <c r="O564"/>
  <c r="K564"/>
  <c r="O576"/>
  <c r="K576"/>
  <c r="K601"/>
  <c r="O601"/>
  <c r="K649"/>
  <c r="O649"/>
  <c r="F771"/>
  <c r="F952" s="1"/>
  <c r="D34" i="124"/>
  <c r="J956" i="105"/>
  <c r="I960"/>
  <c r="K294"/>
  <c r="J380"/>
  <c r="O384"/>
  <c r="K384"/>
  <c r="G388"/>
  <c r="O392"/>
  <c r="K392"/>
  <c r="G396"/>
  <c r="O400"/>
  <c r="K400"/>
  <c r="G404"/>
  <c r="O408"/>
  <c r="K408"/>
  <c r="G412"/>
  <c r="O416"/>
  <c r="K416"/>
  <c r="K419"/>
  <c r="G422"/>
  <c r="J423"/>
  <c r="O429"/>
  <c r="O433"/>
  <c r="O443"/>
  <c r="O459"/>
  <c r="O475"/>
  <c r="F560"/>
  <c r="F945" s="1"/>
  <c r="G511"/>
  <c r="K518"/>
  <c r="O518"/>
  <c r="G540"/>
  <c r="K540"/>
  <c r="F567"/>
  <c r="F946" s="1"/>
  <c r="G562"/>
  <c r="G567" s="1"/>
  <c r="G946" s="1"/>
  <c r="G569"/>
  <c r="G570" s="1"/>
  <c r="G947" s="1"/>
  <c r="E570"/>
  <c r="G589"/>
  <c r="K589"/>
  <c r="H948"/>
  <c r="H954" s="1"/>
  <c r="H785"/>
  <c r="K616"/>
  <c r="K635"/>
  <c r="O648"/>
  <c r="J655"/>
  <c r="K648"/>
  <c r="J942"/>
  <c r="J943"/>
  <c r="O437"/>
  <c r="O441"/>
  <c r="O445"/>
  <c r="O449"/>
  <c r="O453"/>
  <c r="O457"/>
  <c r="O461"/>
  <c r="O465"/>
  <c r="O469"/>
  <c r="O473"/>
  <c r="O477"/>
  <c r="O481"/>
  <c r="O485"/>
  <c r="K516"/>
  <c r="G520"/>
  <c r="K528"/>
  <c r="K536"/>
  <c r="K544"/>
  <c r="K552"/>
  <c r="J560"/>
  <c r="G579"/>
  <c r="K585"/>
  <c r="K593"/>
  <c r="G604"/>
  <c r="I948"/>
  <c r="I954" s="1"/>
  <c r="I785"/>
  <c r="G633"/>
  <c r="G949" s="1"/>
  <c r="J688"/>
  <c r="E771"/>
  <c r="E952" s="1"/>
  <c r="D27" i="124" s="1"/>
  <c r="G801" i="105"/>
  <c r="G957" s="1"/>
  <c r="O876"/>
  <c r="K876"/>
  <c r="O880"/>
  <c r="K880"/>
  <c r="O898"/>
  <c r="K900"/>
  <c r="O900"/>
  <c r="O902"/>
  <c r="K902"/>
  <c r="K904"/>
  <c r="O904"/>
  <c r="O906"/>
  <c r="K906"/>
  <c r="K908"/>
  <c r="O908"/>
  <c r="O910"/>
  <c r="K910"/>
  <c r="K912"/>
  <c r="O912"/>
  <c r="O914"/>
  <c r="K914"/>
  <c r="K916"/>
  <c r="O916"/>
  <c r="O569"/>
  <c r="J570"/>
  <c r="J605"/>
  <c r="K573"/>
  <c r="G655"/>
  <c r="G950" s="1"/>
  <c r="K652"/>
  <c r="H959"/>
  <c r="J959" s="1"/>
  <c r="H836"/>
  <c r="J941"/>
  <c r="G425"/>
  <c r="O503"/>
  <c r="E560"/>
  <c r="E945" s="1"/>
  <c r="D20" i="124" s="1"/>
  <c r="G512" i="105"/>
  <c r="O514"/>
  <c r="O526"/>
  <c r="O534"/>
  <c r="O542"/>
  <c r="O550"/>
  <c r="O558"/>
  <c r="G563"/>
  <c r="K565"/>
  <c r="K569"/>
  <c r="G575"/>
  <c r="K580"/>
  <c r="G584"/>
  <c r="O591"/>
  <c r="O599"/>
  <c r="O611"/>
  <c r="O615"/>
  <c r="O619"/>
  <c r="O623"/>
  <c r="J633"/>
  <c r="O653"/>
  <c r="G771"/>
  <c r="G952" s="1"/>
  <c r="G835"/>
  <c r="F923"/>
  <c r="O888"/>
  <c r="J944"/>
  <c r="J567"/>
  <c r="J784"/>
  <c r="K773"/>
  <c r="K788"/>
  <c r="K829"/>
  <c r="O830"/>
  <c r="K830"/>
  <c r="O834"/>
  <c r="K834"/>
  <c r="O845"/>
  <c r="K845"/>
  <c r="I964"/>
  <c r="I965" s="1"/>
  <c r="O848"/>
  <c r="J923"/>
  <c r="K848"/>
  <c r="O852"/>
  <c r="K852"/>
  <c r="O856"/>
  <c r="K856"/>
  <c r="O860"/>
  <c r="K860"/>
  <c r="O868"/>
  <c r="K868"/>
  <c r="K691"/>
  <c r="J746"/>
  <c r="K746" s="1"/>
  <c r="K791"/>
  <c r="O792"/>
  <c r="J801"/>
  <c r="K792"/>
  <c r="O796"/>
  <c r="K796"/>
  <c r="O800"/>
  <c r="K800"/>
  <c r="O803"/>
  <c r="K803"/>
  <c r="O807"/>
  <c r="K807"/>
  <c r="O811"/>
  <c r="K811"/>
  <c r="O815"/>
  <c r="K815"/>
  <c r="O819"/>
  <c r="K819"/>
  <c r="O823"/>
  <c r="K823"/>
  <c r="F846"/>
  <c r="F962" s="1"/>
  <c r="F964" s="1"/>
  <c r="F965" s="1"/>
  <c r="O841"/>
  <c r="K841"/>
  <c r="O872"/>
  <c r="K872"/>
  <c r="O884"/>
  <c r="J957"/>
  <c r="O896"/>
  <c r="J835"/>
  <c r="J846"/>
  <c r="O894"/>
  <c r="J958"/>
  <c r="I836"/>
  <c r="O892"/>
  <c r="O918"/>
  <c r="K918"/>
  <c r="K920"/>
  <c r="O920"/>
  <c r="O922"/>
  <c r="K922"/>
  <c r="J963"/>
  <c r="I924"/>
  <c r="F7" i="121"/>
  <c r="F9"/>
  <c r="I14" i="122"/>
  <c r="G426" i="131" l="1"/>
  <c r="I426" s="1"/>
  <c r="G428"/>
  <c r="I428" s="1"/>
  <c r="G104" i="104"/>
  <c r="I104" s="1"/>
  <c r="G427" i="131"/>
  <c r="I427" s="1"/>
  <c r="G425"/>
  <c r="I425" s="1"/>
  <c r="E674" i="105"/>
  <c r="K674" s="1"/>
  <c r="G224" i="131"/>
  <c r="I224" s="1"/>
  <c r="K502" i="105"/>
  <c r="O874" i="59"/>
  <c r="G55" i="104"/>
  <c r="I55" s="1"/>
  <c r="G74" i="131"/>
  <c r="I74" s="1"/>
  <c r="G710" i="132"/>
  <c r="I710" s="1"/>
  <c r="G707"/>
  <c r="I707" s="1"/>
  <c r="G205" i="131"/>
  <c r="I205" s="1"/>
  <c r="G687" i="132"/>
  <c r="I687" s="1"/>
  <c r="G42"/>
  <c r="I42" s="1"/>
  <c r="Q892" i="59"/>
  <c r="N942" i="105" s="1"/>
  <c r="G10" i="132"/>
  <c r="I10" s="1"/>
  <c r="G716" i="131"/>
  <c r="I716" s="1"/>
  <c r="L908" i="59"/>
  <c r="G112" i="105"/>
  <c r="E675" i="104"/>
  <c r="F675" s="1"/>
  <c r="G446" i="132"/>
  <c r="I446" s="1"/>
  <c r="G715" i="131"/>
  <c r="I715" s="1"/>
  <c r="G76"/>
  <c r="I76" s="1"/>
  <c r="E680" i="105"/>
  <c r="K680" s="1"/>
  <c r="Q884" i="59"/>
  <c r="N934" i="105" s="1"/>
  <c r="G736" i="132"/>
  <c r="I736" s="1"/>
  <c r="G854" i="104"/>
  <c r="I854" s="1"/>
  <c r="G853"/>
  <c r="I853" s="1"/>
  <c r="G334"/>
  <c r="I334" s="1"/>
  <c r="G298" i="131"/>
  <c r="I298" s="1"/>
  <c r="G960" i="105"/>
  <c r="G362" i="132"/>
  <c r="I362" s="1"/>
  <c r="G210" i="131"/>
  <c r="I210" s="1"/>
  <c r="G714" i="132"/>
  <c r="I714" s="1"/>
  <c r="G856" i="104"/>
  <c r="I856" s="1"/>
  <c r="G318" i="131"/>
  <c r="I318" s="1"/>
  <c r="G222"/>
  <c r="I222" s="1"/>
  <c r="G187"/>
  <c r="I187" s="1"/>
  <c r="G703" i="132"/>
  <c r="I703" s="1"/>
  <c r="G232" i="131"/>
  <c r="I232" s="1"/>
  <c r="G40" i="132"/>
  <c r="I40" s="1"/>
  <c r="G22"/>
  <c r="I22" s="1"/>
  <c r="I587" i="104"/>
  <c r="I619" s="1"/>
  <c r="H982" s="1"/>
  <c r="E684" i="105"/>
  <c r="K684" s="1"/>
  <c r="E703" i="104"/>
  <c r="F703" s="1"/>
  <c r="G227" i="131"/>
  <c r="I227" s="1"/>
  <c r="G201"/>
  <c r="I201" s="1"/>
  <c r="G708" i="132"/>
  <c r="I708" s="1"/>
  <c r="G196" i="131"/>
  <c r="I196" s="1"/>
  <c r="G702" i="132"/>
  <c r="I702" s="1"/>
  <c r="G194" i="131"/>
  <c r="I194" s="1"/>
  <c r="E836" i="105"/>
  <c r="F994" i="104"/>
  <c r="G684" i="132"/>
  <c r="G690" s="1"/>
  <c r="G221" i="131"/>
  <c r="I221" s="1"/>
  <c r="G204"/>
  <c r="I204" s="1"/>
  <c r="G218"/>
  <c r="I218" s="1"/>
  <c r="G200"/>
  <c r="I200" s="1"/>
  <c r="G685" i="132"/>
  <c r="I685" s="1"/>
  <c r="G216" i="131"/>
  <c r="I216" s="1"/>
  <c r="G209"/>
  <c r="I209" s="1"/>
  <c r="G186"/>
  <c r="I186" s="1"/>
  <c r="G208"/>
  <c r="I208" s="1"/>
  <c r="G738" i="132"/>
  <c r="I738" s="1"/>
  <c r="F856"/>
  <c r="G231" i="131"/>
  <c r="I231" s="1"/>
  <c r="G193"/>
  <c r="I193" s="1"/>
  <c r="E689" i="104"/>
  <c r="F689" s="1"/>
  <c r="G220" i="131"/>
  <c r="I220" s="1"/>
  <c r="G203"/>
  <c r="I203" s="1"/>
  <c r="G228"/>
  <c r="I228" s="1"/>
  <c r="G215"/>
  <c r="I215" s="1"/>
  <c r="G199"/>
  <c r="I199" s="1"/>
  <c r="F850" i="132"/>
  <c r="G229" i="131"/>
  <c r="I229" s="1"/>
  <c r="G214"/>
  <c r="I214" s="1"/>
  <c r="G198"/>
  <c r="I198" s="1"/>
  <c r="G185"/>
  <c r="I185" s="1"/>
  <c r="G212"/>
  <c r="I212" s="1"/>
  <c r="G716" i="132"/>
  <c r="I716" s="1"/>
  <c r="G234" i="131"/>
  <c r="I234" s="1"/>
  <c r="G226"/>
  <c r="I226" s="1"/>
  <c r="G192"/>
  <c r="I192" s="1"/>
  <c r="E960" i="105"/>
  <c r="E966" s="1"/>
  <c r="E967" s="1"/>
  <c r="G859" i="104"/>
  <c r="I859" s="1"/>
  <c r="K242" i="105"/>
  <c r="G855" i="104"/>
  <c r="I855" s="1"/>
  <c r="G184" i="131"/>
  <c r="I184" s="1"/>
  <c r="G206"/>
  <c r="I206" s="1"/>
  <c r="G190"/>
  <c r="I190" s="1"/>
  <c r="G688" i="132"/>
  <c r="I688" s="1"/>
  <c r="G223" i="131"/>
  <c r="I223" s="1"/>
  <c r="G202"/>
  <c r="I202" s="1"/>
  <c r="G188"/>
  <c r="I188" s="1"/>
  <c r="G225"/>
  <c r="I225" s="1"/>
  <c r="G213"/>
  <c r="I213" s="1"/>
  <c r="G195"/>
  <c r="I195" s="1"/>
  <c r="G189"/>
  <c r="I189" s="1"/>
  <c r="F836"/>
  <c r="G233"/>
  <c r="I233" s="1"/>
  <c r="G207"/>
  <c r="I207" s="1"/>
  <c r="G734" i="132"/>
  <c r="G739" s="1"/>
  <c r="G735"/>
  <c r="I735" s="1"/>
  <c r="G202"/>
  <c r="I202" s="1"/>
  <c r="G857" i="104"/>
  <c r="I857" s="1"/>
  <c r="K248" i="105"/>
  <c r="F861" i="132"/>
  <c r="F863" s="1"/>
  <c r="F864" s="1"/>
  <c r="K492" i="105"/>
  <c r="K504"/>
  <c r="G75" i="104"/>
  <c r="I75" s="1"/>
  <c r="G571" i="131"/>
  <c r="G572" s="1"/>
  <c r="G214" i="132"/>
  <c r="I214" s="1"/>
  <c r="G39" i="104"/>
  <c r="I39" s="1"/>
  <c r="G86"/>
  <c r="I86" s="1"/>
  <c r="G43"/>
  <c r="I43" s="1"/>
  <c r="G67" i="132"/>
  <c r="I67" s="1"/>
  <c r="G33"/>
  <c r="I33" s="1"/>
  <c r="G39"/>
  <c r="I39" s="1"/>
  <c r="G236" i="105"/>
  <c r="G937" s="1"/>
  <c r="E690" i="131"/>
  <c r="E850" s="1"/>
  <c r="G14" i="132"/>
  <c r="I14" s="1"/>
  <c r="G87" i="104"/>
  <c r="I87" s="1"/>
  <c r="G23"/>
  <c r="I23" s="1"/>
  <c r="G54"/>
  <c r="I54" s="1"/>
  <c r="F690" i="131"/>
  <c r="G686" s="1"/>
  <c r="I686" s="1"/>
  <c r="G58" i="132"/>
  <c r="I58" s="1"/>
  <c r="G26"/>
  <c r="I26" s="1"/>
  <c r="G56"/>
  <c r="I56" s="1"/>
  <c r="G24"/>
  <c r="I24" s="1"/>
  <c r="G59"/>
  <c r="I59" s="1"/>
  <c r="G54"/>
  <c r="I54" s="1"/>
  <c r="J14" i="122"/>
  <c r="K789" i="105"/>
  <c r="K244"/>
  <c r="D7" i="124"/>
  <c r="D38" s="1"/>
  <c r="G71" i="104"/>
  <c r="I71" s="1"/>
  <c r="G22"/>
  <c r="I22" s="1"/>
  <c r="G49" i="132"/>
  <c r="I49" s="1"/>
  <c r="G17"/>
  <c r="I17" s="1"/>
  <c r="G55"/>
  <c r="I55" s="1"/>
  <c r="G23"/>
  <c r="I23" s="1"/>
  <c r="G52"/>
  <c r="I52" s="1"/>
  <c r="G46"/>
  <c r="I46" s="1"/>
  <c r="K500" i="105"/>
  <c r="K455"/>
  <c r="G571" i="132"/>
  <c r="G572" s="1"/>
  <c r="G246" i="131"/>
  <c r="I246" s="1"/>
  <c r="K447" i="105"/>
  <c r="K479"/>
  <c r="K109"/>
  <c r="G106" i="104"/>
  <c r="I106" s="1"/>
  <c r="F817" i="131"/>
  <c r="G747" s="1"/>
  <c r="I747" s="1"/>
  <c r="E683" i="104"/>
  <c r="F683" s="1"/>
  <c r="E687"/>
  <c r="F687" s="1"/>
  <c r="F854" i="131"/>
  <c r="G243"/>
  <c r="I243" s="1"/>
  <c r="G709" i="132"/>
  <c r="I709" s="1"/>
  <c r="G240" i="131"/>
  <c r="I240" s="1"/>
  <c r="G706" i="132"/>
  <c r="I706" s="1"/>
  <c r="F837" i="131"/>
  <c r="G701" i="132"/>
  <c r="G711" s="1"/>
  <c r="G72" i="131"/>
  <c r="I72" s="1"/>
  <c r="G206" i="132"/>
  <c r="I206" s="1"/>
  <c r="G57"/>
  <c r="I57" s="1"/>
  <c r="G41"/>
  <c r="I41" s="1"/>
  <c r="G25"/>
  <c r="I25" s="1"/>
  <c r="F833"/>
  <c r="F851" s="1"/>
  <c r="G64"/>
  <c r="I64" s="1"/>
  <c r="G48"/>
  <c r="I48" s="1"/>
  <c r="G32"/>
  <c r="I32" s="1"/>
  <c r="G16"/>
  <c r="I16" s="1"/>
  <c r="G66"/>
  <c r="I66" s="1"/>
  <c r="G51"/>
  <c r="I51" s="1"/>
  <c r="P901" i="59"/>
  <c r="P908" s="1"/>
  <c r="P914" s="1"/>
  <c r="G65" i="132"/>
  <c r="I65" s="1"/>
  <c r="G38"/>
  <c r="I38" s="1"/>
  <c r="K826" i="105"/>
  <c r="K487"/>
  <c r="G248" i="131"/>
  <c r="I248" s="1"/>
  <c r="G189" i="132"/>
  <c r="I189" s="1"/>
  <c r="F960" i="105"/>
  <c r="F966" s="1"/>
  <c r="F967" s="1"/>
  <c r="G29" i="132"/>
  <c r="I29" s="1"/>
  <c r="K495" i="105"/>
  <c r="K471"/>
  <c r="K439"/>
  <c r="G838" i="104"/>
  <c r="I838" s="1"/>
  <c r="E699"/>
  <c r="F699" s="1"/>
  <c r="E676" i="105"/>
  <c r="K676" s="1"/>
  <c r="G705" i="132"/>
  <c r="I705" s="1"/>
  <c r="G704"/>
  <c r="I704" s="1"/>
  <c r="G9"/>
  <c r="I9" s="1"/>
  <c r="I68" s="1"/>
  <c r="G244" i="131"/>
  <c r="I244" s="1"/>
  <c r="G50" i="132"/>
  <c r="I50" s="1"/>
  <c r="G34"/>
  <c r="I34" s="1"/>
  <c r="G18"/>
  <c r="I18" s="1"/>
  <c r="G225"/>
  <c r="I225" s="1"/>
  <c r="G63"/>
  <c r="I63" s="1"/>
  <c r="G47"/>
  <c r="I47" s="1"/>
  <c r="G31"/>
  <c r="I31" s="1"/>
  <c r="G15"/>
  <c r="I15" s="1"/>
  <c r="G60"/>
  <c r="I60" s="1"/>
  <c r="G62"/>
  <c r="I62" s="1"/>
  <c r="G30"/>
  <c r="I30" s="1"/>
  <c r="F14" i="121"/>
  <c r="K491" i="105"/>
  <c r="K475"/>
  <c r="K443"/>
  <c r="K483"/>
  <c r="K451"/>
  <c r="K431"/>
  <c r="K463"/>
  <c r="K250"/>
  <c r="E664"/>
  <c r="K664" s="1"/>
  <c r="P757" i="59"/>
  <c r="P875" s="1"/>
  <c r="E679" i="104"/>
  <c r="F679" s="1"/>
  <c r="G238" i="131"/>
  <c r="I238" s="1"/>
  <c r="G350"/>
  <c r="I350" s="1"/>
  <c r="G242"/>
  <c r="I242" s="1"/>
  <c r="G249"/>
  <c r="I249" s="1"/>
  <c r="G239"/>
  <c r="I239" s="1"/>
  <c r="G353" i="132"/>
  <c r="I353" s="1"/>
  <c r="G193"/>
  <c r="I193" s="1"/>
  <c r="G196"/>
  <c r="I196" s="1"/>
  <c r="G233"/>
  <c r="I233" s="1"/>
  <c r="J236" i="105"/>
  <c r="G207" i="132"/>
  <c r="I207" s="1"/>
  <c r="K503" i="105"/>
  <c r="K459"/>
  <c r="K499"/>
  <c r="K467"/>
  <c r="K435"/>
  <c r="K427"/>
  <c r="G128"/>
  <c r="O901" i="59"/>
  <c r="O908" s="1"/>
  <c r="O914" s="1"/>
  <c r="O915" s="1"/>
  <c r="G250" i="131"/>
  <c r="I250" s="1"/>
  <c r="G342" i="132"/>
  <c r="I342" s="1"/>
  <c r="G241" i="131"/>
  <c r="I241" s="1"/>
  <c r="G247"/>
  <c r="I247" s="1"/>
  <c r="G221" i="132"/>
  <c r="I221" s="1"/>
  <c r="G201"/>
  <c r="I201" s="1"/>
  <c r="G723"/>
  <c r="I723" s="1"/>
  <c r="G341"/>
  <c r="I341" s="1"/>
  <c r="G347"/>
  <c r="I347" s="1"/>
  <c r="G309"/>
  <c r="I309" s="1"/>
  <c r="G53"/>
  <c r="I53" s="1"/>
  <c r="G357" i="131"/>
  <c r="I357" s="1"/>
  <c r="G45" i="132"/>
  <c r="I45" s="1"/>
  <c r="G423" i="105"/>
  <c r="G943" s="1"/>
  <c r="G391" i="104"/>
  <c r="I391" s="1"/>
  <c r="E677"/>
  <c r="F677" s="1"/>
  <c r="E695"/>
  <c r="F695" s="1"/>
  <c r="G365" i="132"/>
  <c r="I365" s="1"/>
  <c r="G369"/>
  <c r="I369" s="1"/>
  <c r="G367"/>
  <c r="I367" s="1"/>
  <c r="F839"/>
  <c r="G359"/>
  <c r="I359" s="1"/>
  <c r="G327"/>
  <c r="I327" s="1"/>
  <c r="G301"/>
  <c r="I301" s="1"/>
  <c r="G337"/>
  <c r="I337" s="1"/>
  <c r="J935" i="105"/>
  <c r="K935" s="1"/>
  <c r="H901" i="59"/>
  <c r="H914" s="1"/>
  <c r="G364" i="132"/>
  <c r="I364" s="1"/>
  <c r="G480"/>
  <c r="I480" s="1"/>
  <c r="G368"/>
  <c r="I368" s="1"/>
  <c r="G366"/>
  <c r="I366" s="1"/>
  <c r="G351"/>
  <c r="I351" s="1"/>
  <c r="G325"/>
  <c r="I325" s="1"/>
  <c r="G299"/>
  <c r="I299" s="1"/>
  <c r="F836" i="105"/>
  <c r="K379"/>
  <c r="K485"/>
  <c r="G101" i="104"/>
  <c r="I101" s="1"/>
  <c r="G639" i="131"/>
  <c r="I639" s="1"/>
  <c r="G360" i="132"/>
  <c r="I360" s="1"/>
  <c r="G363"/>
  <c r="I363" s="1"/>
  <c r="G292"/>
  <c r="I292" s="1"/>
  <c r="I370" s="1"/>
  <c r="G357"/>
  <c r="I357" s="1"/>
  <c r="G349"/>
  <c r="I349" s="1"/>
  <c r="G317"/>
  <c r="I317" s="1"/>
  <c r="G70" i="104"/>
  <c r="I70" s="1"/>
  <c r="Q911" i="59"/>
  <c r="N962" i="105" s="1"/>
  <c r="G27" i="104"/>
  <c r="I27" s="1"/>
  <c r="G366" i="131"/>
  <c r="I366" s="1"/>
  <c r="G347"/>
  <c r="I347" s="1"/>
  <c r="G358" i="132"/>
  <c r="I358" s="1"/>
  <c r="G348"/>
  <c r="I348" s="1"/>
  <c r="G326"/>
  <c r="I326" s="1"/>
  <c r="G316"/>
  <c r="I316" s="1"/>
  <c r="G300"/>
  <c r="I300" s="1"/>
  <c r="G339"/>
  <c r="I339" s="1"/>
  <c r="K146" i="105"/>
  <c r="G38" i="104"/>
  <c r="I38" s="1"/>
  <c r="G59"/>
  <c r="I59" s="1"/>
  <c r="G334" i="131"/>
  <c r="I334" s="1"/>
  <c r="G341"/>
  <c r="I341" s="1"/>
  <c r="G350" i="132"/>
  <c r="I350" s="1"/>
  <c r="G340"/>
  <c r="I340" s="1"/>
  <c r="G324"/>
  <c r="I324" s="1"/>
  <c r="G308"/>
  <c r="I308" s="1"/>
  <c r="G315"/>
  <c r="I315" s="1"/>
  <c r="G330"/>
  <c r="I330" s="1"/>
  <c r="K125" i="105"/>
  <c r="G822" i="104"/>
  <c r="I822" s="1"/>
  <c r="G837"/>
  <c r="I837" s="1"/>
  <c r="J875" i="59"/>
  <c r="J876" s="1"/>
  <c r="G483" i="132"/>
  <c r="I483" s="1"/>
  <c r="G13"/>
  <c r="I13" s="1"/>
  <c r="K490" i="105"/>
  <c r="K496"/>
  <c r="G231" i="104"/>
  <c r="I231" s="1"/>
  <c r="F757" i="59"/>
  <c r="F875" s="1"/>
  <c r="F876" s="1"/>
  <c r="G797" i="132"/>
  <c r="I797" s="1"/>
  <c r="G844" i="104"/>
  <c r="I844" s="1"/>
  <c r="G842"/>
  <c r="I842" s="1"/>
  <c r="G412"/>
  <c r="I412" s="1"/>
  <c r="G503" i="132"/>
  <c r="I503" s="1"/>
  <c r="G235" i="104"/>
  <c r="I235" s="1"/>
  <c r="G171"/>
  <c r="I171" s="1"/>
  <c r="G724" i="132"/>
  <c r="I724" s="1"/>
  <c r="I14" i="121"/>
  <c r="M14" s="1"/>
  <c r="F515" i="131"/>
  <c r="G488" s="1"/>
  <c r="I488" s="1"/>
  <c r="G215" i="104"/>
  <c r="I215" s="1"/>
  <c r="G175"/>
  <c r="I175" s="1"/>
  <c r="G331" i="131"/>
  <c r="I331" s="1"/>
  <c r="G328"/>
  <c r="I328" s="1"/>
  <c r="G245" i="132"/>
  <c r="I245" s="1"/>
  <c r="G871" i="104"/>
  <c r="I871" s="1"/>
  <c r="G211"/>
  <c r="I211" s="1"/>
  <c r="F688" i="105"/>
  <c r="F951" s="1"/>
  <c r="G371"/>
  <c r="G940" s="1"/>
  <c r="G671" i="131"/>
  <c r="I671" s="1"/>
  <c r="G663"/>
  <c r="I663" s="1"/>
  <c r="G657"/>
  <c r="I657" s="1"/>
  <c r="G652"/>
  <c r="I652" s="1"/>
  <c r="G674"/>
  <c r="I674" s="1"/>
  <c r="G668"/>
  <c r="I668" s="1"/>
  <c r="G660"/>
  <c r="I660" s="1"/>
  <c r="G650"/>
  <c r="I650" s="1"/>
  <c r="K945" i="105"/>
  <c r="F23" i="117" s="1"/>
  <c r="K477" i="105"/>
  <c r="G818" i="104"/>
  <c r="I818" s="1"/>
  <c r="G816"/>
  <c r="I816" s="1"/>
  <c r="G328"/>
  <c r="I328" s="1"/>
  <c r="G354"/>
  <c r="I354" s="1"/>
  <c r="G310"/>
  <c r="I310" s="1"/>
  <c r="G80"/>
  <c r="I80" s="1"/>
  <c r="G64"/>
  <c r="I64" s="1"/>
  <c r="G48"/>
  <c r="I48" s="1"/>
  <c r="G32"/>
  <c r="I32" s="1"/>
  <c r="G16"/>
  <c r="I16" s="1"/>
  <c r="G85"/>
  <c r="I85" s="1"/>
  <c r="G69"/>
  <c r="I69" s="1"/>
  <c r="G53"/>
  <c r="I53" s="1"/>
  <c r="G37"/>
  <c r="I37" s="1"/>
  <c r="G21"/>
  <c r="I21" s="1"/>
  <c r="G84"/>
  <c r="I84" s="1"/>
  <c r="G68"/>
  <c r="I68" s="1"/>
  <c r="G52"/>
  <c r="I52" s="1"/>
  <c r="G36"/>
  <c r="I36" s="1"/>
  <c r="G20"/>
  <c r="I20" s="1"/>
  <c r="E685"/>
  <c r="F685" s="1"/>
  <c r="G73"/>
  <c r="I73" s="1"/>
  <c r="G26"/>
  <c r="I26" s="1"/>
  <c r="G714" i="131"/>
  <c r="I714" s="1"/>
  <c r="G78"/>
  <c r="I78" s="1"/>
  <c r="G75"/>
  <c r="I75" s="1"/>
  <c r="G73"/>
  <c r="I73" s="1"/>
  <c r="F834"/>
  <c r="G205" i="132"/>
  <c r="I205" s="1"/>
  <c r="G192"/>
  <c r="I192" s="1"/>
  <c r="G224"/>
  <c r="I224" s="1"/>
  <c r="G220"/>
  <c r="I220" s="1"/>
  <c r="G190"/>
  <c r="I190" s="1"/>
  <c r="G199"/>
  <c r="I199" s="1"/>
  <c r="F836"/>
  <c r="G232"/>
  <c r="I232" s="1"/>
  <c r="G213"/>
  <c r="I213" s="1"/>
  <c r="G200"/>
  <c r="I200" s="1"/>
  <c r="G244"/>
  <c r="I244" s="1"/>
  <c r="G234"/>
  <c r="I234" s="1"/>
  <c r="G212"/>
  <c r="I212" s="1"/>
  <c r="E952" i="104"/>
  <c r="E954" s="1"/>
  <c r="M13" i="121"/>
  <c r="O371" i="105"/>
  <c r="G560"/>
  <c r="G945" s="1"/>
  <c r="K429"/>
  <c r="K375"/>
  <c r="K457"/>
  <c r="K134"/>
  <c r="K130"/>
  <c r="K126"/>
  <c r="F954" i="104"/>
  <c r="F875" s="1"/>
  <c r="G875" s="1"/>
  <c r="G355"/>
  <c r="I355" s="1"/>
  <c r="G312"/>
  <c r="I312" s="1"/>
  <c r="G227"/>
  <c r="I227" s="1"/>
  <c r="G195"/>
  <c r="I195" s="1"/>
  <c r="G327"/>
  <c r="I327" s="1"/>
  <c r="G79"/>
  <c r="I79" s="1"/>
  <c r="G63"/>
  <c r="I63" s="1"/>
  <c r="G47"/>
  <c r="I47" s="1"/>
  <c r="G31"/>
  <c r="I31" s="1"/>
  <c r="G12"/>
  <c r="I12" s="1"/>
  <c r="C960" i="105"/>
  <c r="G78" i="104"/>
  <c r="I78" s="1"/>
  <c r="G62"/>
  <c r="I62" s="1"/>
  <c r="G46"/>
  <c r="I46" s="1"/>
  <c r="G30"/>
  <c r="I30" s="1"/>
  <c r="G15"/>
  <c r="I15" s="1"/>
  <c r="G83"/>
  <c r="I83" s="1"/>
  <c r="G67"/>
  <c r="I67" s="1"/>
  <c r="G51"/>
  <c r="I51" s="1"/>
  <c r="G35"/>
  <c r="I35" s="1"/>
  <c r="G19"/>
  <c r="I19" s="1"/>
  <c r="G58"/>
  <c r="I58" s="1"/>
  <c r="G25"/>
  <c r="I25" s="1"/>
  <c r="G71" i="131"/>
  <c r="I71" s="1"/>
  <c r="E729" i="132"/>
  <c r="E821" s="1"/>
  <c r="G77" i="131"/>
  <c r="I77" s="1"/>
  <c r="G325"/>
  <c r="I325" s="1"/>
  <c r="G315"/>
  <c r="I315" s="1"/>
  <c r="G82"/>
  <c r="I82" s="1"/>
  <c r="G80"/>
  <c r="I80" s="1"/>
  <c r="G204" i="132"/>
  <c r="I204" s="1"/>
  <c r="G191"/>
  <c r="I191" s="1"/>
  <c r="G223"/>
  <c r="I223" s="1"/>
  <c r="G216"/>
  <c r="I216" s="1"/>
  <c r="G184"/>
  <c r="G235" s="1"/>
  <c r="G203"/>
  <c r="I203" s="1"/>
  <c r="G231"/>
  <c r="I231" s="1"/>
  <c r="G210"/>
  <c r="I210" s="1"/>
  <c r="G249"/>
  <c r="I249" s="1"/>
  <c r="G241"/>
  <c r="I241" s="1"/>
  <c r="G227"/>
  <c r="I227" s="1"/>
  <c r="G186"/>
  <c r="I186" s="1"/>
  <c r="G198"/>
  <c r="I198" s="1"/>
  <c r="G359" i="104"/>
  <c r="I359" s="1"/>
  <c r="G362"/>
  <c r="I362" s="1"/>
  <c r="G82"/>
  <c r="I82" s="1"/>
  <c r="G42"/>
  <c r="I42" s="1"/>
  <c r="E387"/>
  <c r="E975" s="1"/>
  <c r="K473" i="105"/>
  <c r="K437"/>
  <c r="E380"/>
  <c r="E941" s="1"/>
  <c r="D15" i="124" s="1"/>
  <c r="K243" i="105"/>
  <c r="G350" i="104"/>
  <c r="I350" s="1"/>
  <c r="G307"/>
  <c r="I307" s="1"/>
  <c r="G219"/>
  <c r="I219" s="1"/>
  <c r="G183"/>
  <c r="I183" s="1"/>
  <c r="E923" i="105"/>
  <c r="K923" s="1"/>
  <c r="G372" i="104"/>
  <c r="I372" s="1"/>
  <c r="G322"/>
  <c r="I322" s="1"/>
  <c r="G88"/>
  <c r="I88" s="1"/>
  <c r="G72"/>
  <c r="I72" s="1"/>
  <c r="G56"/>
  <c r="I56" s="1"/>
  <c r="G40"/>
  <c r="I40" s="1"/>
  <c r="G24"/>
  <c r="I24" s="1"/>
  <c r="G720" i="131"/>
  <c r="I720" s="1"/>
  <c r="G77" i="104"/>
  <c r="I77" s="1"/>
  <c r="G61"/>
  <c r="I61" s="1"/>
  <c r="G45"/>
  <c r="I45" s="1"/>
  <c r="G29"/>
  <c r="I29" s="1"/>
  <c r="G11"/>
  <c r="I11" s="1"/>
  <c r="G76"/>
  <c r="I76" s="1"/>
  <c r="G60"/>
  <c r="I60" s="1"/>
  <c r="G44"/>
  <c r="I44" s="1"/>
  <c r="G28"/>
  <c r="I28" s="1"/>
  <c r="G89"/>
  <c r="I89" s="1"/>
  <c r="G50"/>
  <c r="I50" s="1"/>
  <c r="G18"/>
  <c r="I18" s="1"/>
  <c r="G309" i="131"/>
  <c r="I309" s="1"/>
  <c r="G83"/>
  <c r="I83" s="1"/>
  <c r="G363"/>
  <c r="I363" s="1"/>
  <c r="G296"/>
  <c r="I296" s="1"/>
  <c r="G81"/>
  <c r="I81" s="1"/>
  <c r="G360"/>
  <c r="I360" s="1"/>
  <c r="G228" i="132"/>
  <c r="I228" s="1"/>
  <c r="G194"/>
  <c r="I194" s="1"/>
  <c r="G229"/>
  <c r="I229" s="1"/>
  <c r="G222"/>
  <c r="I222" s="1"/>
  <c r="G215"/>
  <c r="I215" s="1"/>
  <c r="G188"/>
  <c r="I188" s="1"/>
  <c r="G185"/>
  <c r="I185" s="1"/>
  <c r="G226"/>
  <c r="I226" s="1"/>
  <c r="G209"/>
  <c r="I209" s="1"/>
  <c r="G248"/>
  <c r="I248" s="1"/>
  <c r="G240"/>
  <c r="I240" s="1"/>
  <c r="G218"/>
  <c r="I218" s="1"/>
  <c r="E681" i="131"/>
  <c r="E849" s="1"/>
  <c r="E515"/>
  <c r="E843" s="1"/>
  <c r="E851" s="1"/>
  <c r="G323" i="132"/>
  <c r="I323" s="1"/>
  <c r="G208"/>
  <c r="I208" s="1"/>
  <c r="K445" i="105"/>
  <c r="K433"/>
  <c r="K494"/>
  <c r="K453"/>
  <c r="K114"/>
  <c r="K465"/>
  <c r="K371"/>
  <c r="K121"/>
  <c r="G817" i="104"/>
  <c r="I817" s="1"/>
  <c r="G374"/>
  <c r="I374" s="1"/>
  <c r="G344"/>
  <c r="I344" s="1"/>
  <c r="G323"/>
  <c r="I323" s="1"/>
  <c r="G302"/>
  <c r="I302" s="1"/>
  <c r="G223"/>
  <c r="I223" s="1"/>
  <c r="G203"/>
  <c r="I203" s="1"/>
  <c r="G154"/>
  <c r="I154" s="1"/>
  <c r="G368"/>
  <c r="I368" s="1"/>
  <c r="G348"/>
  <c r="I348" s="1"/>
  <c r="G316"/>
  <c r="I316" s="1"/>
  <c r="G180"/>
  <c r="I180" s="1"/>
  <c r="G371"/>
  <c r="I371" s="1"/>
  <c r="G319"/>
  <c r="I319" s="1"/>
  <c r="G100"/>
  <c r="I100" s="1"/>
  <c r="G724" i="131"/>
  <c r="I724" s="1"/>
  <c r="G99" i="104"/>
  <c r="I99" s="1"/>
  <c r="G97"/>
  <c r="I97" s="1"/>
  <c r="G90"/>
  <c r="I90" s="1"/>
  <c r="G66"/>
  <c r="I66" s="1"/>
  <c r="G41"/>
  <c r="I41" s="1"/>
  <c r="G9"/>
  <c r="I9" s="1"/>
  <c r="I91" s="1"/>
  <c r="H968" s="1"/>
  <c r="G670" i="131"/>
  <c r="I670" s="1"/>
  <c r="G665"/>
  <c r="I665" s="1"/>
  <c r="G662"/>
  <c r="I662" s="1"/>
  <c r="G678"/>
  <c r="I678" s="1"/>
  <c r="G773" i="132"/>
  <c r="I773" s="1"/>
  <c r="G463"/>
  <c r="I463" s="1"/>
  <c r="G476"/>
  <c r="I476" s="1"/>
  <c r="G474"/>
  <c r="I474" s="1"/>
  <c r="G442"/>
  <c r="I442" s="1"/>
  <c r="G79"/>
  <c r="I79" s="1"/>
  <c r="G247"/>
  <c r="I247" s="1"/>
  <c r="G243"/>
  <c r="I243" s="1"/>
  <c r="G239"/>
  <c r="I239" s="1"/>
  <c r="G338"/>
  <c r="I338" s="1"/>
  <c r="G307"/>
  <c r="I307" s="1"/>
  <c r="G303"/>
  <c r="I303" s="1"/>
  <c r="G28"/>
  <c r="I28" s="1"/>
  <c r="G12"/>
  <c r="I12" s="1"/>
  <c r="G44"/>
  <c r="I44" s="1"/>
  <c r="G35"/>
  <c r="I35" s="1"/>
  <c r="I925" i="105"/>
  <c r="I926" s="1"/>
  <c r="K461"/>
  <c r="G417"/>
  <c r="G942" s="1"/>
  <c r="K441"/>
  <c r="K469"/>
  <c r="K239"/>
  <c r="K110"/>
  <c r="K449"/>
  <c r="K481"/>
  <c r="K246"/>
  <c r="K129"/>
  <c r="E995" i="104"/>
  <c r="E1002" s="1"/>
  <c r="E1003" s="1"/>
  <c r="G821"/>
  <c r="I821" s="1"/>
  <c r="G814"/>
  <c r="I814" s="1"/>
  <c r="G360"/>
  <c r="I360" s="1"/>
  <c r="G339"/>
  <c r="I339" s="1"/>
  <c r="G318"/>
  <c r="I318" s="1"/>
  <c r="G364"/>
  <c r="I364" s="1"/>
  <c r="G343"/>
  <c r="I343" s="1"/>
  <c r="G300"/>
  <c r="I300" s="1"/>
  <c r="I377" s="1"/>
  <c r="G352"/>
  <c r="I352" s="1"/>
  <c r="G98"/>
  <c r="I98" s="1"/>
  <c r="G757" i="132"/>
  <c r="I757" s="1"/>
  <c r="G436"/>
  <c r="I436" s="1"/>
  <c r="G793"/>
  <c r="I793" s="1"/>
  <c r="G458"/>
  <c r="I458" s="1"/>
  <c r="G454"/>
  <c r="I454" s="1"/>
  <c r="G78"/>
  <c r="I78" s="1"/>
  <c r="G246"/>
  <c r="I246" s="1"/>
  <c r="G242"/>
  <c r="I242" s="1"/>
  <c r="I15" i="121"/>
  <c r="M15" s="1"/>
  <c r="G343" i="132"/>
  <c r="I343" s="1"/>
  <c r="G294"/>
  <c r="I294" s="1"/>
  <c r="G187"/>
  <c r="I187" s="1"/>
  <c r="G27"/>
  <c r="I27" s="1"/>
  <c r="G37"/>
  <c r="I37" s="1"/>
  <c r="G11"/>
  <c r="I11" s="1"/>
  <c r="G21"/>
  <c r="I21" s="1"/>
  <c r="K247" i="105"/>
  <c r="K133"/>
  <c r="G331" i="104"/>
  <c r="I331" s="1"/>
  <c r="G233"/>
  <c r="I233" s="1"/>
  <c r="G224"/>
  <c r="I224" s="1"/>
  <c r="G155"/>
  <c r="I155" s="1"/>
  <c r="G105"/>
  <c r="I105" s="1"/>
  <c r="G813" i="132"/>
  <c r="I813" s="1"/>
  <c r="G753"/>
  <c r="I753" s="1"/>
  <c r="G507"/>
  <c r="I507" s="1"/>
  <c r="G376"/>
  <c r="I376" s="1"/>
  <c r="G768"/>
  <c r="I768" s="1"/>
  <c r="G450"/>
  <c r="I450" s="1"/>
  <c r="G473"/>
  <c r="I473" s="1"/>
  <c r="G270"/>
  <c r="I270" s="1"/>
  <c r="G71"/>
  <c r="I71" s="1"/>
  <c r="I84" s="1"/>
  <c r="G292" i="105"/>
  <c r="G939" s="1"/>
  <c r="G36" i="132"/>
  <c r="I36" s="1"/>
  <c r="G61"/>
  <c r="I61" s="1"/>
  <c r="G20"/>
  <c r="I20" s="1"/>
  <c r="G19"/>
  <c r="I19" s="1"/>
  <c r="G319"/>
  <c r="I319" s="1"/>
  <c r="G328"/>
  <c r="I328" s="1"/>
  <c r="G618" i="131"/>
  <c r="I618" s="1"/>
  <c r="G622"/>
  <c r="I622" s="1"/>
  <c r="G617"/>
  <c r="I617" s="1"/>
  <c r="G615"/>
  <c r="I615" s="1"/>
  <c r="G603"/>
  <c r="I603" s="1"/>
  <c r="G611"/>
  <c r="I611" s="1"/>
  <c r="H960" i="105"/>
  <c r="H966" s="1"/>
  <c r="H967" s="1"/>
  <c r="K117"/>
  <c r="G867" i="104"/>
  <c r="I867" s="1"/>
  <c r="I874" s="1"/>
  <c r="G848"/>
  <c r="I848" s="1"/>
  <c r="G831"/>
  <c r="I831" s="1"/>
  <c r="G843"/>
  <c r="I843" s="1"/>
  <c r="G868"/>
  <c r="I868" s="1"/>
  <c r="G841"/>
  <c r="I841" s="1"/>
  <c r="G162"/>
  <c r="I162" s="1"/>
  <c r="G338"/>
  <c r="I338" s="1"/>
  <c r="G306"/>
  <c r="I306" s="1"/>
  <c r="G187"/>
  <c r="I187" s="1"/>
  <c r="G827"/>
  <c r="I827" s="1"/>
  <c r="I850" s="1"/>
  <c r="G367"/>
  <c r="I367" s="1"/>
  <c r="G326"/>
  <c r="I326" s="1"/>
  <c r="E817" i="131"/>
  <c r="E862" s="1"/>
  <c r="G156" i="104"/>
  <c r="I156" s="1"/>
  <c r="G196"/>
  <c r="I196" s="1"/>
  <c r="N873" i="59"/>
  <c r="N911" s="1"/>
  <c r="G168" i="104"/>
  <c r="I168" s="1"/>
  <c r="G74"/>
  <c r="I74" s="1"/>
  <c r="G57"/>
  <c r="I57" s="1"/>
  <c r="G34"/>
  <c r="I34" s="1"/>
  <c r="G13"/>
  <c r="I13" s="1"/>
  <c r="G669" i="131"/>
  <c r="I669" s="1"/>
  <c r="G656"/>
  <c r="I656" s="1"/>
  <c r="G676"/>
  <c r="I676" s="1"/>
  <c r="G664"/>
  <c r="I664" s="1"/>
  <c r="G673"/>
  <c r="I673" s="1"/>
  <c r="G653"/>
  <c r="I653" s="1"/>
  <c r="G680"/>
  <c r="I680" s="1"/>
  <c r="G642"/>
  <c r="I642" s="1"/>
  <c r="G367"/>
  <c r="I367" s="1"/>
  <c r="G351"/>
  <c r="I351" s="1"/>
  <c r="G335"/>
  <c r="I335" s="1"/>
  <c r="G319"/>
  <c r="I319" s="1"/>
  <c r="G301"/>
  <c r="I301" s="1"/>
  <c r="G398" i="132"/>
  <c r="I398" s="1"/>
  <c r="G364" i="131"/>
  <c r="I364" s="1"/>
  <c r="G348"/>
  <c r="I348" s="1"/>
  <c r="G332"/>
  <c r="I332" s="1"/>
  <c r="G316"/>
  <c r="I316" s="1"/>
  <c r="G299"/>
  <c r="I299" s="1"/>
  <c r="G720" i="132"/>
  <c r="G727" s="1"/>
  <c r="G354" i="131"/>
  <c r="I354" s="1"/>
  <c r="G338"/>
  <c r="I338" s="1"/>
  <c r="G322"/>
  <c r="I322" s="1"/>
  <c r="G306"/>
  <c r="I306" s="1"/>
  <c r="G293"/>
  <c r="I293" s="1"/>
  <c r="G361"/>
  <c r="I361" s="1"/>
  <c r="G329"/>
  <c r="I329" s="1"/>
  <c r="G303"/>
  <c r="I303" s="1"/>
  <c r="G509" i="132"/>
  <c r="I509" s="1"/>
  <c r="G277"/>
  <c r="I277" s="1"/>
  <c r="G256"/>
  <c r="I256" s="1"/>
  <c r="G288"/>
  <c r="I288" s="1"/>
  <c r="G331"/>
  <c r="I331" s="1"/>
  <c r="G311"/>
  <c r="I311" s="1"/>
  <c r="G293"/>
  <c r="I293" s="1"/>
  <c r="G310"/>
  <c r="I310" s="1"/>
  <c r="G346"/>
  <c r="I346" s="1"/>
  <c r="G321"/>
  <c r="I321" s="1"/>
  <c r="G304"/>
  <c r="I304" s="1"/>
  <c r="G318"/>
  <c r="I318" s="1"/>
  <c r="G354"/>
  <c r="I354" s="1"/>
  <c r="G333"/>
  <c r="I333" s="1"/>
  <c r="G312"/>
  <c r="I312" s="1"/>
  <c r="E729" i="131"/>
  <c r="E699" s="1"/>
  <c r="E692" i="132"/>
  <c r="E430" s="1"/>
  <c r="G274"/>
  <c r="I274" s="1"/>
  <c r="G271"/>
  <c r="I271" s="1"/>
  <c r="G686"/>
  <c r="I686" s="1"/>
  <c r="G345"/>
  <c r="I345" s="1"/>
  <c r="G320"/>
  <c r="I320" s="1"/>
  <c r="G302"/>
  <c r="I302" s="1"/>
  <c r="G336"/>
  <c r="I336" s="1"/>
  <c r="G332"/>
  <c r="I332" s="1"/>
  <c r="G298"/>
  <c r="I298" s="1"/>
  <c r="J962" i="105"/>
  <c r="K962" s="1"/>
  <c r="K122"/>
  <c r="G872" i="104"/>
  <c r="I872" s="1"/>
  <c r="G839"/>
  <c r="I839" s="1"/>
  <c r="G870"/>
  <c r="I870" s="1"/>
  <c r="G834"/>
  <c r="I834" s="1"/>
  <c r="G833"/>
  <c r="I833" s="1"/>
  <c r="G846"/>
  <c r="I846" s="1"/>
  <c r="G347"/>
  <c r="I347" s="1"/>
  <c r="G304"/>
  <c r="I304" s="1"/>
  <c r="G217"/>
  <c r="I217" s="1"/>
  <c r="F387"/>
  <c r="F975" s="1"/>
  <c r="G340"/>
  <c r="I340" s="1"/>
  <c r="G179"/>
  <c r="I179" s="1"/>
  <c r="E858" i="131"/>
  <c r="G726"/>
  <c r="I726" s="1"/>
  <c r="G667"/>
  <c r="I667" s="1"/>
  <c r="G666"/>
  <c r="I666" s="1"/>
  <c r="G654"/>
  <c r="I654" s="1"/>
  <c r="G661"/>
  <c r="I661" s="1"/>
  <c r="G631"/>
  <c r="I631" s="1"/>
  <c r="G359"/>
  <c r="I359" s="1"/>
  <c r="G343"/>
  <c r="I343" s="1"/>
  <c r="G327"/>
  <c r="I327" s="1"/>
  <c r="G311"/>
  <c r="I311" s="1"/>
  <c r="G356"/>
  <c r="I356" s="1"/>
  <c r="G340"/>
  <c r="I340" s="1"/>
  <c r="G324"/>
  <c r="I324" s="1"/>
  <c r="G308"/>
  <c r="I308" s="1"/>
  <c r="G297"/>
  <c r="I297" s="1"/>
  <c r="G403" i="132"/>
  <c r="I403" s="1"/>
  <c r="G362" i="131"/>
  <c r="I362" s="1"/>
  <c r="G346"/>
  <c r="I346" s="1"/>
  <c r="G330"/>
  <c r="I330" s="1"/>
  <c r="G314"/>
  <c r="I314" s="1"/>
  <c r="G295"/>
  <c r="I295" s="1"/>
  <c r="G345"/>
  <c r="I345" s="1"/>
  <c r="G313"/>
  <c r="I313" s="1"/>
  <c r="G440" i="132"/>
  <c r="I440" s="1"/>
  <c r="G287"/>
  <c r="I287" s="1"/>
  <c r="G258"/>
  <c r="I258" s="1"/>
  <c r="G254"/>
  <c r="G289" s="1"/>
  <c r="G285"/>
  <c r="I285" s="1"/>
  <c r="G259"/>
  <c r="I259" s="1"/>
  <c r="G106" i="105"/>
  <c r="G935" s="1"/>
  <c r="G361" i="132"/>
  <c r="I361" s="1"/>
  <c r="G329"/>
  <c r="I329" s="1"/>
  <c r="G295"/>
  <c r="I295" s="1"/>
  <c r="G352"/>
  <c r="I352" s="1"/>
  <c r="G344"/>
  <c r="I344" s="1"/>
  <c r="G306"/>
  <c r="I306" s="1"/>
  <c r="G356"/>
  <c r="I356" s="1"/>
  <c r="G335"/>
  <c r="I335" s="1"/>
  <c r="G314"/>
  <c r="I314" s="1"/>
  <c r="G297"/>
  <c r="I297" s="1"/>
  <c r="G835" i="104"/>
  <c r="I835" s="1"/>
  <c r="G830"/>
  <c r="I830" s="1"/>
  <c r="G829"/>
  <c r="I829" s="1"/>
  <c r="P873" i="59"/>
  <c r="P911" s="1"/>
  <c r="G197" i="104"/>
  <c r="I197" s="1"/>
  <c r="N505" i="59"/>
  <c r="N892" s="1"/>
  <c r="G349" i="104"/>
  <c r="I349" s="1"/>
  <c r="G208"/>
  <c r="I208" s="1"/>
  <c r="G634" i="131"/>
  <c r="I634" s="1"/>
  <c r="G358"/>
  <c r="I358" s="1"/>
  <c r="G342"/>
  <c r="I342" s="1"/>
  <c r="G326"/>
  <c r="I326" s="1"/>
  <c r="G310"/>
  <c r="I310" s="1"/>
  <c r="G414" i="132"/>
  <c r="I414" s="1"/>
  <c r="G365" i="131"/>
  <c r="I365" s="1"/>
  <c r="G349"/>
  <c r="I349" s="1"/>
  <c r="G333"/>
  <c r="I333" s="1"/>
  <c r="G317"/>
  <c r="I317" s="1"/>
  <c r="G300"/>
  <c r="I300" s="1"/>
  <c r="G387" i="132"/>
  <c r="I387" s="1"/>
  <c r="G355" i="131"/>
  <c r="I355" s="1"/>
  <c r="G339"/>
  <c r="I339" s="1"/>
  <c r="G323"/>
  <c r="I323" s="1"/>
  <c r="G307"/>
  <c r="I307" s="1"/>
  <c r="G294"/>
  <c r="I294" s="1"/>
  <c r="G344"/>
  <c r="I344" s="1"/>
  <c r="G312"/>
  <c r="I312" s="1"/>
  <c r="G279" i="132"/>
  <c r="I279" s="1"/>
  <c r="G257"/>
  <c r="I257" s="1"/>
  <c r="G73"/>
  <c r="I73" s="1"/>
  <c r="G322"/>
  <c r="I322" s="1"/>
  <c r="G305"/>
  <c r="I305" s="1"/>
  <c r="G355"/>
  <c r="I355" s="1"/>
  <c r="G334"/>
  <c r="I334" s="1"/>
  <c r="G313"/>
  <c r="I313" s="1"/>
  <c r="I626" i="131"/>
  <c r="G698" i="132"/>
  <c r="I697"/>
  <c r="I698" s="1"/>
  <c r="K943" i="105"/>
  <c r="O943"/>
  <c r="J950"/>
  <c r="K655"/>
  <c r="O655"/>
  <c r="O380"/>
  <c r="O508"/>
  <c r="O938"/>
  <c r="K417"/>
  <c r="O417"/>
  <c r="O251"/>
  <c r="F984" i="104"/>
  <c r="G664"/>
  <c r="I664" s="1"/>
  <c r="G660"/>
  <c r="I660" s="1"/>
  <c r="G411"/>
  <c r="I411" s="1"/>
  <c r="E687" i="105"/>
  <c r="K687" s="1"/>
  <c r="E704" i="104"/>
  <c r="F704" s="1"/>
  <c r="E663" i="105"/>
  <c r="K663" s="1"/>
  <c r="E680" i="104"/>
  <c r="F680" s="1"/>
  <c r="G661"/>
  <c r="I661" s="1"/>
  <c r="G394"/>
  <c r="I394" s="1"/>
  <c r="G266"/>
  <c r="I266" s="1"/>
  <c r="G414"/>
  <c r="I414" s="1"/>
  <c r="G392"/>
  <c r="I392" s="1"/>
  <c r="G280"/>
  <c r="I280" s="1"/>
  <c r="G259"/>
  <c r="I259" s="1"/>
  <c r="G446" i="105"/>
  <c r="K446"/>
  <c r="K957"/>
  <c r="O957"/>
  <c r="O944"/>
  <c r="F963"/>
  <c r="F924"/>
  <c r="O941"/>
  <c r="O560"/>
  <c r="K560"/>
  <c r="K942"/>
  <c r="O942"/>
  <c r="K118"/>
  <c r="J939"/>
  <c r="O292"/>
  <c r="K292"/>
  <c r="K106"/>
  <c r="J936"/>
  <c r="O144"/>
  <c r="F583" i="104"/>
  <c r="G952"/>
  <c r="G654"/>
  <c r="I654" s="1"/>
  <c r="G669"/>
  <c r="I669" s="1"/>
  <c r="F776"/>
  <c r="G651"/>
  <c r="G666"/>
  <c r="I666" s="1"/>
  <c r="G407"/>
  <c r="I407" s="1"/>
  <c r="G274"/>
  <c r="I274" s="1"/>
  <c r="G258"/>
  <c r="G406"/>
  <c r="I406" s="1"/>
  <c r="G390"/>
  <c r="G286"/>
  <c r="I286" s="1"/>
  <c r="G262"/>
  <c r="I262" s="1"/>
  <c r="E685" i="105"/>
  <c r="K685" s="1"/>
  <c r="E702" i="104"/>
  <c r="F702" s="1"/>
  <c r="E677" i="105"/>
  <c r="K677" s="1"/>
  <c r="E694" i="104"/>
  <c r="F694" s="1"/>
  <c r="E669" i="105"/>
  <c r="K669" s="1"/>
  <c r="E686" i="104"/>
  <c r="F686" s="1"/>
  <c r="E661" i="105"/>
  <c r="K661" s="1"/>
  <c r="E678" i="104"/>
  <c r="F678" s="1"/>
  <c r="G505" i="105"/>
  <c r="K505"/>
  <c r="G501"/>
  <c r="K501"/>
  <c r="G497"/>
  <c r="K497"/>
  <c r="G493"/>
  <c r="K493"/>
  <c r="K489"/>
  <c r="G489"/>
  <c r="G376"/>
  <c r="K376"/>
  <c r="G238"/>
  <c r="E251"/>
  <c r="E938" s="1"/>
  <c r="D11" i="124" s="1"/>
  <c r="G410" i="104"/>
  <c r="I410" s="1"/>
  <c r="G284"/>
  <c r="I284" s="1"/>
  <c r="G260"/>
  <c r="I260" s="1"/>
  <c r="G229"/>
  <c r="I229" s="1"/>
  <c r="G207"/>
  <c r="I207" s="1"/>
  <c r="G167"/>
  <c r="I167" s="1"/>
  <c r="M875" i="59"/>
  <c r="M876" s="1"/>
  <c r="G668" i="104"/>
  <c r="I668" s="1"/>
  <c r="G408"/>
  <c r="I408" s="1"/>
  <c r="G375"/>
  <c r="I375" s="1"/>
  <c r="G356"/>
  <c r="I356" s="1"/>
  <c r="G335"/>
  <c r="I335" s="1"/>
  <c r="G314"/>
  <c r="I314" s="1"/>
  <c r="G294"/>
  <c r="I294" s="1"/>
  <c r="G275"/>
  <c r="I275" s="1"/>
  <c r="G236"/>
  <c r="I236" s="1"/>
  <c r="G220"/>
  <c r="I220" s="1"/>
  <c r="G289"/>
  <c r="I289" s="1"/>
  <c r="G176"/>
  <c r="I176" s="1"/>
  <c r="G450" i="105"/>
  <c r="K450"/>
  <c r="K434"/>
  <c r="G434"/>
  <c r="G409" i="104"/>
  <c r="I409" s="1"/>
  <c r="G333"/>
  <c r="I333" s="1"/>
  <c r="G265"/>
  <c r="I265" s="1"/>
  <c r="G193"/>
  <c r="I193" s="1"/>
  <c r="G152"/>
  <c r="I152" s="1"/>
  <c r="G205"/>
  <c r="I205" s="1"/>
  <c r="G165"/>
  <c r="I165" s="1"/>
  <c r="P791" i="59"/>
  <c r="P796" s="1"/>
  <c r="N796"/>
  <c r="J914"/>
  <c r="J915" s="1"/>
  <c r="J908"/>
  <c r="K440" i="105"/>
  <c r="G440"/>
  <c r="K240"/>
  <c r="G240"/>
  <c r="N179" i="59"/>
  <c r="N884" s="1"/>
  <c r="G417" i="104"/>
  <c r="I417" s="1"/>
  <c r="G201"/>
  <c r="I201" s="1"/>
  <c r="H757" i="59"/>
  <c r="H875" s="1"/>
  <c r="G378" i="105"/>
  <c r="K378"/>
  <c r="G725" i="131"/>
  <c r="I725" s="1"/>
  <c r="F597"/>
  <c r="L914" i="59"/>
  <c r="L915" s="1"/>
  <c r="G616" i="131"/>
  <c r="I616" s="1"/>
  <c r="G635"/>
  <c r="I635" s="1"/>
  <c r="G612"/>
  <c r="I612" s="1"/>
  <c r="G643"/>
  <c r="I643" s="1"/>
  <c r="G628"/>
  <c r="I628" s="1"/>
  <c r="G605"/>
  <c r="I605" s="1"/>
  <c r="F68"/>
  <c r="G9" s="1"/>
  <c r="F597" i="132"/>
  <c r="G576" s="1"/>
  <c r="G659" i="131"/>
  <c r="I659" s="1"/>
  <c r="G655"/>
  <c r="I655" s="1"/>
  <c r="G651"/>
  <c r="I651" s="1"/>
  <c r="G679"/>
  <c r="I679" s="1"/>
  <c r="G677"/>
  <c r="I677" s="1"/>
  <c r="G672"/>
  <c r="I672" s="1"/>
  <c r="F849"/>
  <c r="G675"/>
  <c r="I675" s="1"/>
  <c r="F422"/>
  <c r="E862" i="132"/>
  <c r="E819"/>
  <c r="G282" i="131"/>
  <c r="I282" s="1"/>
  <c r="G265"/>
  <c r="I265" s="1"/>
  <c r="G798" i="132"/>
  <c r="I798" s="1"/>
  <c r="G784"/>
  <c r="I784" s="1"/>
  <c r="G770"/>
  <c r="I770" s="1"/>
  <c r="G754"/>
  <c r="I754" s="1"/>
  <c r="G744"/>
  <c r="I744" s="1"/>
  <c r="G508"/>
  <c r="I508" s="1"/>
  <c r="G484"/>
  <c r="I484" s="1"/>
  <c r="G470"/>
  <c r="I470" s="1"/>
  <c r="G460"/>
  <c r="I460" s="1"/>
  <c r="G405"/>
  <c r="I405" s="1"/>
  <c r="G389"/>
  <c r="I389" s="1"/>
  <c r="G280" i="131"/>
  <c r="I280" s="1"/>
  <c r="G263"/>
  <c r="I263" s="1"/>
  <c r="G794" i="132"/>
  <c r="I794" s="1"/>
  <c r="G769"/>
  <c r="I769" s="1"/>
  <c r="G751"/>
  <c r="I751" s="1"/>
  <c r="F857"/>
  <c r="G722"/>
  <c r="I722" s="1"/>
  <c r="G494"/>
  <c r="I494" s="1"/>
  <c r="G477"/>
  <c r="I477" s="1"/>
  <c r="G459"/>
  <c r="I459" s="1"/>
  <c r="G404"/>
  <c r="I404" s="1"/>
  <c r="G388"/>
  <c r="I388" s="1"/>
  <c r="G276" i="131"/>
  <c r="I276" s="1"/>
  <c r="G260"/>
  <c r="I260" s="1"/>
  <c r="G805" i="132"/>
  <c r="I805" s="1"/>
  <c r="G781"/>
  <c r="I781" s="1"/>
  <c r="G765"/>
  <c r="I765" s="1"/>
  <c r="G750"/>
  <c r="I750" s="1"/>
  <c r="G504"/>
  <c r="I504" s="1"/>
  <c r="G475"/>
  <c r="I475" s="1"/>
  <c r="G455"/>
  <c r="I455" s="1"/>
  <c r="G451"/>
  <c r="I451" s="1"/>
  <c r="G447"/>
  <c r="I447" s="1"/>
  <c r="G443"/>
  <c r="I443" s="1"/>
  <c r="G420"/>
  <c r="I420" s="1"/>
  <c r="G410"/>
  <c r="I410" s="1"/>
  <c r="G394"/>
  <c r="I394" s="1"/>
  <c r="G379"/>
  <c r="I379" s="1"/>
  <c r="G368" i="131"/>
  <c r="I368" s="1"/>
  <c r="G352"/>
  <c r="I352" s="1"/>
  <c r="G336"/>
  <c r="I336" s="1"/>
  <c r="G320"/>
  <c r="I320" s="1"/>
  <c r="G288"/>
  <c r="I288" s="1"/>
  <c r="G275"/>
  <c r="I275" s="1"/>
  <c r="G815" i="132"/>
  <c r="I815" s="1"/>
  <c r="G802"/>
  <c r="I802" s="1"/>
  <c r="G777"/>
  <c r="I777" s="1"/>
  <c r="G726"/>
  <c r="I726" s="1"/>
  <c r="G510"/>
  <c r="I510" s="1"/>
  <c r="G486"/>
  <c r="I486" s="1"/>
  <c r="G464"/>
  <c r="I464" s="1"/>
  <c r="G415"/>
  <c r="I415" s="1"/>
  <c r="G399"/>
  <c r="I399" s="1"/>
  <c r="G383"/>
  <c r="F838"/>
  <c r="G82"/>
  <c r="I82" s="1"/>
  <c r="G275"/>
  <c r="I275" s="1"/>
  <c r="G265"/>
  <c r="I265" s="1"/>
  <c r="G76"/>
  <c r="I76" s="1"/>
  <c r="G282"/>
  <c r="I282" s="1"/>
  <c r="G263"/>
  <c r="I263" s="1"/>
  <c r="G74"/>
  <c r="I74" s="1"/>
  <c r="G272"/>
  <c r="I272" s="1"/>
  <c r="G260"/>
  <c r="I260" s="1"/>
  <c r="G80"/>
  <c r="I80" s="1"/>
  <c r="O963" i="105"/>
  <c r="K835"/>
  <c r="O835"/>
  <c r="J836"/>
  <c r="K959"/>
  <c r="O959"/>
  <c r="O923"/>
  <c r="J924"/>
  <c r="J946"/>
  <c r="K567"/>
  <c r="O567"/>
  <c r="J947"/>
  <c r="K570"/>
  <c r="O570"/>
  <c r="J951"/>
  <c r="I952" i="104"/>
  <c r="F987"/>
  <c r="G793"/>
  <c r="I793" s="1"/>
  <c r="G796"/>
  <c r="I796" s="1"/>
  <c r="G657"/>
  <c r="I657" s="1"/>
  <c r="G800"/>
  <c r="I800" s="1"/>
  <c r="F432"/>
  <c r="G279"/>
  <c r="I279" s="1"/>
  <c r="B24" i="123"/>
  <c r="B26" i="124"/>
  <c r="G267" i="104"/>
  <c r="I267" s="1"/>
  <c r="C938" i="105"/>
  <c r="C972" i="104"/>
  <c r="C15" i="117" s="1"/>
  <c r="C837" i="131"/>
  <c r="C837" i="132"/>
  <c r="G910" i="59"/>
  <c r="G874"/>
  <c r="E679" i="105"/>
  <c r="K679" s="1"/>
  <c r="E696" i="104"/>
  <c r="F696" s="1"/>
  <c r="E671" i="105"/>
  <c r="K671" s="1"/>
  <c r="E688" i="104"/>
  <c r="F688" s="1"/>
  <c r="E255"/>
  <c r="E972" s="1"/>
  <c r="F242"/>
  <c r="G795"/>
  <c r="I795" s="1"/>
  <c r="G290"/>
  <c r="I290" s="1"/>
  <c r="K430" i="105"/>
  <c r="G430"/>
  <c r="F568" i="131"/>
  <c r="G518" s="1"/>
  <c r="E861" i="104"/>
  <c r="E728" i="131"/>
  <c r="E728" i="132"/>
  <c r="F15" i="121"/>
  <c r="K801" i="105"/>
  <c r="O801"/>
  <c r="G959"/>
  <c r="G836"/>
  <c r="E947"/>
  <c r="D22" i="124" s="1"/>
  <c r="K423" i="105"/>
  <c r="O423"/>
  <c r="I966"/>
  <c r="I967" s="1"/>
  <c r="J934"/>
  <c r="O91"/>
  <c r="K91"/>
  <c r="G91"/>
  <c r="G934" s="1"/>
  <c r="G954" s="1"/>
  <c r="K940"/>
  <c r="O940"/>
  <c r="F579" i="104"/>
  <c r="G574" s="1"/>
  <c r="F998"/>
  <c r="G873"/>
  <c r="I873" s="1"/>
  <c r="E862"/>
  <c r="G799"/>
  <c r="I799" s="1"/>
  <c r="G670"/>
  <c r="I670" s="1"/>
  <c r="G798"/>
  <c r="I798" s="1"/>
  <c r="G663"/>
  <c r="I663" s="1"/>
  <c r="G667"/>
  <c r="I667" s="1"/>
  <c r="F992"/>
  <c r="G823"/>
  <c r="I823" s="1"/>
  <c r="G819"/>
  <c r="I819" s="1"/>
  <c r="G656"/>
  <c r="I656" s="1"/>
  <c r="G423"/>
  <c r="I423" s="1"/>
  <c r="G402"/>
  <c r="I402" s="1"/>
  <c r="G292"/>
  <c r="I292" s="1"/>
  <c r="G268"/>
  <c r="I268" s="1"/>
  <c r="F971"/>
  <c r="G238"/>
  <c r="I238" s="1"/>
  <c r="G234"/>
  <c r="I234" s="1"/>
  <c r="G230"/>
  <c r="I230" s="1"/>
  <c r="G226"/>
  <c r="I226" s="1"/>
  <c r="G222"/>
  <c r="I222" s="1"/>
  <c r="G218"/>
  <c r="I218" s="1"/>
  <c r="G178"/>
  <c r="I178" s="1"/>
  <c r="G210"/>
  <c r="I210" s="1"/>
  <c r="G202"/>
  <c r="I202" s="1"/>
  <c r="G194"/>
  <c r="I194" s="1"/>
  <c r="G189"/>
  <c r="I189" s="1"/>
  <c r="G182"/>
  <c r="I182" s="1"/>
  <c r="G170"/>
  <c r="I170" s="1"/>
  <c r="G161"/>
  <c r="I161" s="1"/>
  <c r="G153"/>
  <c r="I153" s="1"/>
  <c r="G186"/>
  <c r="I186" s="1"/>
  <c r="G206"/>
  <c r="I206" s="1"/>
  <c r="G198"/>
  <c r="I198" s="1"/>
  <c r="G190"/>
  <c r="I190" s="1"/>
  <c r="G181"/>
  <c r="I181" s="1"/>
  <c r="G174"/>
  <c r="I174" s="1"/>
  <c r="G166"/>
  <c r="I166" s="1"/>
  <c r="G157"/>
  <c r="I157" s="1"/>
  <c r="G149"/>
  <c r="G422"/>
  <c r="I422" s="1"/>
  <c r="G400"/>
  <c r="I400" s="1"/>
  <c r="F974"/>
  <c r="G353"/>
  <c r="I353" s="1"/>
  <c r="G337"/>
  <c r="I337" s="1"/>
  <c r="G321"/>
  <c r="I321" s="1"/>
  <c r="G305"/>
  <c r="I305" s="1"/>
  <c r="G369"/>
  <c r="I369" s="1"/>
  <c r="G365"/>
  <c r="I365" s="1"/>
  <c r="G361"/>
  <c r="I361" s="1"/>
  <c r="G345"/>
  <c r="I345" s="1"/>
  <c r="G329"/>
  <c r="I329" s="1"/>
  <c r="G313"/>
  <c r="I313" s="1"/>
  <c r="G278"/>
  <c r="I278" s="1"/>
  <c r="G911" i="59"/>
  <c r="E873"/>
  <c r="E683" i="105"/>
  <c r="K683" s="1"/>
  <c r="E700" i="104"/>
  <c r="F700" s="1"/>
  <c r="E675" i="105"/>
  <c r="K675" s="1"/>
  <c r="E692" i="104"/>
  <c r="F692" s="1"/>
  <c r="E667" i="105"/>
  <c r="K667" s="1"/>
  <c r="E684" i="104"/>
  <c r="F684" s="1"/>
  <c r="E659" i="105"/>
  <c r="K659" s="1"/>
  <c r="E676" i="104"/>
  <c r="F676" s="1"/>
  <c r="E648"/>
  <c r="F622"/>
  <c r="F993"/>
  <c r="G845"/>
  <c r="I845" s="1"/>
  <c r="G836"/>
  <c r="I836" s="1"/>
  <c r="G847"/>
  <c r="I847" s="1"/>
  <c r="G840"/>
  <c r="I840" s="1"/>
  <c r="G832"/>
  <c r="I832" s="1"/>
  <c r="G849"/>
  <c r="I849" s="1"/>
  <c r="G404"/>
  <c r="I404" s="1"/>
  <c r="G363"/>
  <c r="I363" s="1"/>
  <c r="G342"/>
  <c r="I342" s="1"/>
  <c r="G320"/>
  <c r="I320" s="1"/>
  <c r="G276"/>
  <c r="I276" s="1"/>
  <c r="G225"/>
  <c r="I225" s="1"/>
  <c r="G199"/>
  <c r="I199" s="1"/>
  <c r="G158"/>
  <c r="I158" s="1"/>
  <c r="C935" i="105"/>
  <c r="C969" i="104"/>
  <c r="C12" i="117" s="1"/>
  <c r="C834" i="131"/>
  <c r="C901" i="59"/>
  <c r="C908" s="1"/>
  <c r="C834" i="132"/>
  <c r="I875" i="59"/>
  <c r="I876" s="1"/>
  <c r="G424" i="104"/>
  <c r="I424" s="1"/>
  <c r="G403"/>
  <c r="I403" s="1"/>
  <c r="G370"/>
  <c r="I370" s="1"/>
  <c r="G351"/>
  <c r="I351" s="1"/>
  <c r="G330"/>
  <c r="I330" s="1"/>
  <c r="G308"/>
  <c r="I308" s="1"/>
  <c r="G288"/>
  <c r="I288" s="1"/>
  <c r="G232"/>
  <c r="I232" s="1"/>
  <c r="G216"/>
  <c r="I216" s="1"/>
  <c r="G214"/>
  <c r="I214" s="1"/>
  <c r="G173"/>
  <c r="I173" s="1"/>
  <c r="M908" i="59"/>
  <c r="M914"/>
  <c r="M915" s="1"/>
  <c r="G506" i="105"/>
  <c r="K506"/>
  <c r="G498"/>
  <c r="K498"/>
  <c r="G486"/>
  <c r="K486"/>
  <c r="G482"/>
  <c r="K482"/>
  <c r="G478"/>
  <c r="K478"/>
  <c r="G474"/>
  <c r="K474"/>
  <c r="G470"/>
  <c r="K470"/>
  <c r="G466"/>
  <c r="K466"/>
  <c r="G462"/>
  <c r="K462"/>
  <c r="G458"/>
  <c r="K458"/>
  <c r="G454"/>
  <c r="K454"/>
  <c r="G438"/>
  <c r="K438"/>
  <c r="N932"/>
  <c r="G393" i="104"/>
  <c r="I393" s="1"/>
  <c r="G317"/>
  <c r="I317" s="1"/>
  <c r="G212"/>
  <c r="I212" s="1"/>
  <c r="G172"/>
  <c r="I172" s="1"/>
  <c r="I908" i="59"/>
  <c r="I914"/>
  <c r="I915" s="1"/>
  <c r="G120" i="105"/>
  <c r="K120"/>
  <c r="G192" i="104"/>
  <c r="I192" s="1"/>
  <c r="G151"/>
  <c r="I151" s="1"/>
  <c r="K910" i="59"/>
  <c r="K912" s="1"/>
  <c r="K913" s="1"/>
  <c r="K874"/>
  <c r="F914"/>
  <c r="F915" s="1"/>
  <c r="F908"/>
  <c r="K444" i="105"/>
  <c r="G444"/>
  <c r="G428"/>
  <c r="K428"/>
  <c r="E146" i="104"/>
  <c r="E970" s="1"/>
  <c r="F110"/>
  <c r="G722" i="131"/>
  <c r="I722" s="1"/>
  <c r="G309" i="104"/>
  <c r="I309" s="1"/>
  <c r="G184"/>
  <c r="I184" s="1"/>
  <c r="F969"/>
  <c r="C858" i="131"/>
  <c r="O757" i="59"/>
  <c r="O875" s="1"/>
  <c r="K901"/>
  <c r="K914" s="1"/>
  <c r="F838" i="131"/>
  <c r="F848"/>
  <c r="G644"/>
  <c r="I644" s="1"/>
  <c r="G640"/>
  <c r="I640" s="1"/>
  <c r="G636"/>
  <c r="I636" s="1"/>
  <c r="F847"/>
  <c r="G610"/>
  <c r="I610" s="1"/>
  <c r="G604"/>
  <c r="I604" s="1"/>
  <c r="G602"/>
  <c r="I602" s="1"/>
  <c r="G600"/>
  <c r="I600" s="1"/>
  <c r="F380"/>
  <c r="G373" s="1"/>
  <c r="F429" i="132"/>
  <c r="G425" s="1"/>
  <c r="G281" i="131"/>
  <c r="I281" s="1"/>
  <c r="G264"/>
  <c r="I264" s="1"/>
  <c r="G279"/>
  <c r="I279" s="1"/>
  <c r="G262"/>
  <c r="I262" s="1"/>
  <c r="F862" i="132"/>
  <c r="F819"/>
  <c r="G810"/>
  <c r="I810" s="1"/>
  <c r="G799"/>
  <c r="I799" s="1"/>
  <c r="G795"/>
  <c r="I795" s="1"/>
  <c r="G791"/>
  <c r="I791" s="1"/>
  <c r="G787"/>
  <c r="I787" s="1"/>
  <c r="G783"/>
  <c r="I783" s="1"/>
  <c r="G747"/>
  <c r="I747" s="1"/>
  <c r="G743"/>
  <c r="I743" s="1"/>
  <c r="G752"/>
  <c r="I752" s="1"/>
  <c r="G748"/>
  <c r="I748" s="1"/>
  <c r="G269" i="131"/>
  <c r="I269" s="1"/>
  <c r="G808" i="132"/>
  <c r="I808" s="1"/>
  <c r="G790"/>
  <c r="I790" s="1"/>
  <c r="G780"/>
  <c r="I780" s="1"/>
  <c r="G764"/>
  <c r="I764" s="1"/>
  <c r="G749"/>
  <c r="I749" s="1"/>
  <c r="G419"/>
  <c r="I419" s="1"/>
  <c r="G409"/>
  <c r="I409" s="1"/>
  <c r="G393"/>
  <c r="I393" s="1"/>
  <c r="F181"/>
  <c r="G87" s="1"/>
  <c r="G287" i="131"/>
  <c r="I287" s="1"/>
  <c r="G274"/>
  <c r="I274" s="1"/>
  <c r="G258"/>
  <c r="I258" s="1"/>
  <c r="G814" i="132"/>
  <c r="I814" s="1"/>
  <c r="G801"/>
  <c r="I801" s="1"/>
  <c r="G776"/>
  <c r="I776" s="1"/>
  <c r="G760"/>
  <c r="I760" s="1"/>
  <c r="G512"/>
  <c r="I512" s="1"/>
  <c r="G500"/>
  <c r="I500" s="1"/>
  <c r="G496"/>
  <c r="I496" s="1"/>
  <c r="G492"/>
  <c r="I492" s="1"/>
  <c r="G488"/>
  <c r="I488" s="1"/>
  <c r="G513"/>
  <c r="I513" s="1"/>
  <c r="G505"/>
  <c r="I505" s="1"/>
  <c r="G501"/>
  <c r="I501" s="1"/>
  <c r="G497"/>
  <c r="I497" s="1"/>
  <c r="G493"/>
  <c r="I493" s="1"/>
  <c r="G489"/>
  <c r="I489" s="1"/>
  <c r="G485"/>
  <c r="I485" s="1"/>
  <c r="G481"/>
  <c r="I481" s="1"/>
  <c r="F843"/>
  <c r="G408"/>
  <c r="I408" s="1"/>
  <c r="G378"/>
  <c r="I378" s="1"/>
  <c r="G251"/>
  <c r="I238"/>
  <c r="I251" s="1"/>
  <c r="G653" i="104"/>
  <c r="I653" s="1"/>
  <c r="F973"/>
  <c r="G285"/>
  <c r="I285" s="1"/>
  <c r="G277"/>
  <c r="I277" s="1"/>
  <c r="G261"/>
  <c r="I261" s="1"/>
  <c r="G293"/>
  <c r="I293" s="1"/>
  <c r="G269"/>
  <c r="I269" s="1"/>
  <c r="F976"/>
  <c r="G421"/>
  <c r="I421" s="1"/>
  <c r="G405"/>
  <c r="I405" s="1"/>
  <c r="G413"/>
  <c r="I413" s="1"/>
  <c r="G397"/>
  <c r="I397" s="1"/>
  <c r="G291"/>
  <c r="I291" s="1"/>
  <c r="G415"/>
  <c r="I415" s="1"/>
  <c r="G281"/>
  <c r="I281" s="1"/>
  <c r="G963" i="105"/>
  <c r="G924"/>
  <c r="O958"/>
  <c r="K958"/>
  <c r="K846"/>
  <c r="O846"/>
  <c r="J953"/>
  <c r="K953" s="1"/>
  <c r="F31" i="117" s="1"/>
  <c r="K784" i="105"/>
  <c r="J949"/>
  <c r="O633"/>
  <c r="H925"/>
  <c r="H926" s="1"/>
  <c r="J948"/>
  <c r="K605"/>
  <c r="O605"/>
  <c r="E508"/>
  <c r="E944" s="1"/>
  <c r="D18" i="124" s="1"/>
  <c r="O956" i="105"/>
  <c r="J960"/>
  <c r="K956"/>
  <c r="J771"/>
  <c r="K770"/>
  <c r="K113"/>
  <c r="F991" i="104"/>
  <c r="F811"/>
  <c r="G810" s="1"/>
  <c r="F764"/>
  <c r="F571"/>
  <c r="G521" s="1"/>
  <c r="G794"/>
  <c r="I794" s="1"/>
  <c r="G665"/>
  <c r="I665" s="1"/>
  <c r="F518"/>
  <c r="G488" s="1"/>
  <c r="I488" s="1"/>
  <c r="G792"/>
  <c r="G658"/>
  <c r="I658" s="1"/>
  <c r="E518"/>
  <c r="E978" s="1"/>
  <c r="G802"/>
  <c r="I802" s="1"/>
  <c r="G662"/>
  <c r="I662" s="1"/>
  <c r="G801"/>
  <c r="I801" s="1"/>
  <c r="G655"/>
  <c r="I655" s="1"/>
  <c r="G418"/>
  <c r="I418" s="1"/>
  <c r="G396"/>
  <c r="I396" s="1"/>
  <c r="G287"/>
  <c r="I287" s="1"/>
  <c r="G263"/>
  <c r="I263" s="1"/>
  <c r="G377" i="105"/>
  <c r="K377"/>
  <c r="G652" i="104"/>
  <c r="I652" s="1"/>
  <c r="G416"/>
  <c r="I416" s="1"/>
  <c r="G395"/>
  <c r="I395" s="1"/>
  <c r="G332"/>
  <c r="I332" s="1"/>
  <c r="G311"/>
  <c r="I311" s="1"/>
  <c r="G296"/>
  <c r="I296" s="1"/>
  <c r="G272"/>
  <c r="I272" s="1"/>
  <c r="G213"/>
  <c r="I213" s="1"/>
  <c r="E681" i="105"/>
  <c r="K681" s="1"/>
  <c r="E698" i="104"/>
  <c r="F698" s="1"/>
  <c r="E673" i="105"/>
  <c r="K673" s="1"/>
  <c r="E690" i="104"/>
  <c r="F690" s="1"/>
  <c r="E665" i="105"/>
  <c r="K665" s="1"/>
  <c r="E682" i="104"/>
  <c r="F682" s="1"/>
  <c r="E657" i="105"/>
  <c r="E674" i="104"/>
  <c r="E748" i="59"/>
  <c r="E899" s="1"/>
  <c r="E901" s="1"/>
  <c r="E633" i="105"/>
  <c r="E949" s="1"/>
  <c r="D24" i="124" s="1"/>
  <c r="E24" s="1"/>
  <c r="G820" i="104"/>
  <c r="I820" s="1"/>
  <c r="G420"/>
  <c r="I420" s="1"/>
  <c r="G399"/>
  <c r="I399" s="1"/>
  <c r="G376"/>
  <c r="I376" s="1"/>
  <c r="G358"/>
  <c r="I358" s="1"/>
  <c r="G336"/>
  <c r="I336" s="1"/>
  <c r="G315"/>
  <c r="I315" s="1"/>
  <c r="G295"/>
  <c r="I295" s="1"/>
  <c r="G271"/>
  <c r="I271" s="1"/>
  <c r="G237"/>
  <c r="I237" s="1"/>
  <c r="G221"/>
  <c r="I221" s="1"/>
  <c r="G191"/>
  <c r="I191" s="1"/>
  <c r="G150"/>
  <c r="I150" s="1"/>
  <c r="C26" i="124"/>
  <c r="C24" i="123"/>
  <c r="C934" i="105"/>
  <c r="C968" i="104"/>
  <c r="C11" i="117" s="1"/>
  <c r="C833" i="131"/>
  <c r="C833" i="132"/>
  <c r="G419" i="104"/>
  <c r="I419" s="1"/>
  <c r="G398"/>
  <c r="I398" s="1"/>
  <c r="G366"/>
  <c r="I366" s="1"/>
  <c r="G346"/>
  <c r="I346" s="1"/>
  <c r="G324"/>
  <c r="I324" s="1"/>
  <c r="G303"/>
  <c r="I303" s="1"/>
  <c r="G283"/>
  <c r="I283" s="1"/>
  <c r="G264"/>
  <c r="I264" s="1"/>
  <c r="G228"/>
  <c r="I228" s="1"/>
  <c r="G188"/>
  <c r="I188" s="1"/>
  <c r="G200"/>
  <c r="I200" s="1"/>
  <c r="G159"/>
  <c r="I159" s="1"/>
  <c r="C951" i="105"/>
  <c r="C985" i="104"/>
  <c r="C29" i="117" s="1"/>
  <c r="C849" i="131"/>
  <c r="C849" i="132"/>
  <c r="H910" i="59"/>
  <c r="H874"/>
  <c r="G442" i="105"/>
  <c r="K442"/>
  <c r="F857" i="131"/>
  <c r="G723"/>
  <c r="I723" s="1"/>
  <c r="I697"/>
  <c r="I698" s="1"/>
  <c r="G698"/>
  <c r="G373" i="104"/>
  <c r="I373" s="1"/>
  <c r="G301"/>
  <c r="I301" s="1"/>
  <c r="G209"/>
  <c r="I209" s="1"/>
  <c r="G169"/>
  <c r="I169" s="1"/>
  <c r="G914" i="59"/>
  <c r="G908"/>
  <c r="G185" i="104"/>
  <c r="I185" s="1"/>
  <c r="G96"/>
  <c r="I96" s="1"/>
  <c r="C948" i="105"/>
  <c r="C982" i="104"/>
  <c r="C26" i="117" s="1"/>
  <c r="C846" i="131"/>
  <c r="C846" i="132"/>
  <c r="L875" i="59"/>
  <c r="L876" s="1"/>
  <c r="K448" i="105"/>
  <c r="G448"/>
  <c r="G432"/>
  <c r="K432"/>
  <c r="E144"/>
  <c r="E936" s="1"/>
  <c r="D9" i="124" s="1"/>
  <c r="G108" i="105"/>
  <c r="K108"/>
  <c r="F739" i="131"/>
  <c r="G357" i="104"/>
  <c r="I357" s="1"/>
  <c r="G273"/>
  <c r="I273" s="1"/>
  <c r="G177"/>
  <c r="I177" s="1"/>
  <c r="G95"/>
  <c r="I95" s="1"/>
  <c r="F968"/>
  <c r="K757" i="59"/>
  <c r="K875" s="1"/>
  <c r="G638" i="131"/>
  <c r="I638" s="1"/>
  <c r="G614"/>
  <c r="I614" s="1"/>
  <c r="F681" i="132"/>
  <c r="G650" s="1"/>
  <c r="G646" i="131"/>
  <c r="I646" s="1"/>
  <c r="G633"/>
  <c r="I633" s="1"/>
  <c r="E859" i="132"/>
  <c r="E852"/>
  <c r="E866"/>
  <c r="G630" i="131"/>
  <c r="I630" s="1"/>
  <c r="G621"/>
  <c r="I621" s="1"/>
  <c r="G601"/>
  <c r="I601" s="1"/>
  <c r="G647" i="132"/>
  <c r="I626"/>
  <c r="I647" s="1"/>
  <c r="F841"/>
  <c r="G641" i="131"/>
  <c r="I641" s="1"/>
  <c r="G620"/>
  <c r="I620" s="1"/>
  <c r="G608"/>
  <c r="I608" s="1"/>
  <c r="G606"/>
  <c r="G284"/>
  <c r="I284" s="1"/>
  <c r="G273"/>
  <c r="I273" s="1"/>
  <c r="G257"/>
  <c r="I257" s="1"/>
  <c r="G812" i="132"/>
  <c r="I812" s="1"/>
  <c r="G796"/>
  <c r="I796" s="1"/>
  <c r="G772"/>
  <c r="I772" s="1"/>
  <c r="G756"/>
  <c r="I756" s="1"/>
  <c r="G746"/>
  <c r="I746" s="1"/>
  <c r="F858"/>
  <c r="G854" s="1"/>
  <c r="G495"/>
  <c r="I495" s="1"/>
  <c r="G482"/>
  <c r="I482" s="1"/>
  <c r="G462"/>
  <c r="I462" s="1"/>
  <c r="G435"/>
  <c r="I435" s="1"/>
  <c r="G413"/>
  <c r="I413" s="1"/>
  <c r="G397"/>
  <c r="I397" s="1"/>
  <c r="G375"/>
  <c r="I375" s="1"/>
  <c r="G271" i="131"/>
  <c r="I271" s="1"/>
  <c r="G255"/>
  <c r="I255" s="1"/>
  <c r="G792" i="132"/>
  <c r="I792" s="1"/>
  <c r="G767"/>
  <c r="I767" s="1"/>
  <c r="G742"/>
  <c r="G506"/>
  <c r="I506" s="1"/>
  <c r="G479"/>
  <c r="I479" s="1"/>
  <c r="G469"/>
  <c r="I469" s="1"/>
  <c r="G457"/>
  <c r="I457" s="1"/>
  <c r="G412"/>
  <c r="I412" s="1"/>
  <c r="G396"/>
  <c r="I396" s="1"/>
  <c r="G374"/>
  <c r="I374" s="1"/>
  <c r="G268" i="131"/>
  <c r="I268" s="1"/>
  <c r="G807" i="132"/>
  <c r="I807" s="1"/>
  <c r="G789"/>
  <c r="I789" s="1"/>
  <c r="G779"/>
  <c r="I779" s="1"/>
  <c r="G763"/>
  <c r="I763" s="1"/>
  <c r="F729"/>
  <c r="G498"/>
  <c r="I498" s="1"/>
  <c r="G467"/>
  <c r="I467" s="1"/>
  <c r="G453"/>
  <c r="I453" s="1"/>
  <c r="G449"/>
  <c r="I449" s="1"/>
  <c r="G445"/>
  <c r="I445" s="1"/>
  <c r="G441"/>
  <c r="I441" s="1"/>
  <c r="G418"/>
  <c r="I418" s="1"/>
  <c r="G402"/>
  <c r="I402" s="1"/>
  <c r="G386"/>
  <c r="I386" s="1"/>
  <c r="F839" i="131"/>
  <c r="G302"/>
  <c r="I302" s="1"/>
  <c r="G286"/>
  <c r="I286" s="1"/>
  <c r="G267"/>
  <c r="I267" s="1"/>
  <c r="G804" i="132"/>
  <c r="I804" s="1"/>
  <c r="G800"/>
  <c r="I800" s="1"/>
  <c r="G775"/>
  <c r="I775" s="1"/>
  <c r="G759"/>
  <c r="I759" s="1"/>
  <c r="G502"/>
  <c r="I502" s="1"/>
  <c r="G472"/>
  <c r="I472" s="1"/>
  <c r="G439"/>
  <c r="I439" s="1"/>
  <c r="G432"/>
  <c r="G407"/>
  <c r="I407" s="1"/>
  <c r="G391"/>
  <c r="I391" s="1"/>
  <c r="G284"/>
  <c r="I284" s="1"/>
  <c r="G267"/>
  <c r="I267" s="1"/>
  <c r="G273"/>
  <c r="I273" s="1"/>
  <c r="G83"/>
  <c r="I83" s="1"/>
  <c r="G281"/>
  <c r="I281" s="1"/>
  <c r="G262"/>
  <c r="I262" s="1"/>
  <c r="F837"/>
  <c r="G250"/>
  <c r="I250" s="1"/>
  <c r="K488" i="105"/>
  <c r="G488"/>
  <c r="K484"/>
  <c r="G484"/>
  <c r="K480"/>
  <c r="G480"/>
  <c r="K476"/>
  <c r="G476"/>
  <c r="K472"/>
  <c r="G472"/>
  <c r="K468"/>
  <c r="G468"/>
  <c r="K464"/>
  <c r="G464"/>
  <c r="K460"/>
  <c r="G460"/>
  <c r="K456"/>
  <c r="G456"/>
  <c r="K452"/>
  <c r="G452"/>
  <c r="K436"/>
  <c r="G436"/>
  <c r="E739" i="131"/>
  <c r="E861" s="1"/>
  <c r="G341" i="104"/>
  <c r="I341" s="1"/>
  <c r="G204"/>
  <c r="I204" s="1"/>
  <c r="G164"/>
  <c r="I164" s="1"/>
  <c r="G103"/>
  <c r="I103" s="1"/>
  <c r="G94"/>
  <c r="G81"/>
  <c r="I81" s="1"/>
  <c r="G65"/>
  <c r="I65" s="1"/>
  <c r="G49"/>
  <c r="I49" s="1"/>
  <c r="G33"/>
  <c r="I33" s="1"/>
  <c r="G17"/>
  <c r="I17" s="1"/>
  <c r="G757" i="59"/>
  <c r="G875" s="1"/>
  <c r="F711" i="131"/>
  <c r="G701" s="1"/>
  <c r="G607"/>
  <c r="I607" s="1"/>
  <c r="Q907" i="59"/>
  <c r="N958" i="105" s="1"/>
  <c r="G637" i="131"/>
  <c r="I637" s="1"/>
  <c r="G613"/>
  <c r="I613" s="1"/>
  <c r="G14" i="104"/>
  <c r="I14" s="1"/>
  <c r="G645" i="131"/>
  <c r="I645" s="1"/>
  <c r="G632"/>
  <c r="I632" s="1"/>
  <c r="G629"/>
  <c r="I629" s="1"/>
  <c r="G609"/>
  <c r="I609" s="1"/>
  <c r="F623" i="132"/>
  <c r="G606" s="1"/>
  <c r="F840"/>
  <c r="G658" i="131"/>
  <c r="I658" s="1"/>
  <c r="G627"/>
  <c r="I627" s="1"/>
  <c r="G619"/>
  <c r="I619" s="1"/>
  <c r="F181"/>
  <c r="F568" i="132"/>
  <c r="G518" s="1"/>
  <c r="G283" i="131"/>
  <c r="I283" s="1"/>
  <c r="G272"/>
  <c r="I272" s="1"/>
  <c r="G256"/>
  <c r="I256" s="1"/>
  <c r="G811" i="132"/>
  <c r="I811" s="1"/>
  <c r="G785"/>
  <c r="I785" s="1"/>
  <c r="G771"/>
  <c r="I771" s="1"/>
  <c r="G755"/>
  <c r="I755" s="1"/>
  <c r="G745"/>
  <c r="I745" s="1"/>
  <c r="G514"/>
  <c r="I514" s="1"/>
  <c r="G490"/>
  <c r="I490" s="1"/>
  <c r="G471"/>
  <c r="I471" s="1"/>
  <c r="G461"/>
  <c r="I461" s="1"/>
  <c r="G434"/>
  <c r="I434" s="1"/>
  <c r="G406"/>
  <c r="I406" s="1"/>
  <c r="G390"/>
  <c r="I390" s="1"/>
  <c r="G270" i="131"/>
  <c r="I270" s="1"/>
  <c r="G254"/>
  <c r="G809" i="132"/>
  <c r="I809" s="1"/>
  <c r="G782"/>
  <c r="I782" s="1"/>
  <c r="G766"/>
  <c r="I766" s="1"/>
  <c r="G721"/>
  <c r="I721" s="1"/>
  <c r="G499"/>
  <c r="I499" s="1"/>
  <c r="G478"/>
  <c r="I478" s="1"/>
  <c r="G468"/>
  <c r="I468" s="1"/>
  <c r="G456"/>
  <c r="I456" s="1"/>
  <c r="G411"/>
  <c r="I411" s="1"/>
  <c r="G395"/>
  <c r="I395" s="1"/>
  <c r="G373"/>
  <c r="G277" i="131"/>
  <c r="I277" s="1"/>
  <c r="G261"/>
  <c r="I261" s="1"/>
  <c r="G806" i="132"/>
  <c r="I806" s="1"/>
  <c r="G788"/>
  <c r="I788" s="1"/>
  <c r="G778"/>
  <c r="I778" s="1"/>
  <c r="G762"/>
  <c r="I762" s="1"/>
  <c r="G511"/>
  <c r="I511" s="1"/>
  <c r="G487"/>
  <c r="I487" s="1"/>
  <c r="G466"/>
  <c r="I466" s="1"/>
  <c r="G452"/>
  <c r="I452" s="1"/>
  <c r="G448"/>
  <c r="I448" s="1"/>
  <c r="G444"/>
  <c r="I444" s="1"/>
  <c r="G421"/>
  <c r="I421" s="1"/>
  <c r="G417"/>
  <c r="I417" s="1"/>
  <c r="G401"/>
  <c r="I401" s="1"/>
  <c r="G385"/>
  <c r="I385" s="1"/>
  <c r="G369" i="131"/>
  <c r="I369" s="1"/>
  <c r="G353"/>
  <c r="I353" s="1"/>
  <c r="G337"/>
  <c r="I337" s="1"/>
  <c r="G321"/>
  <c r="I321" s="1"/>
  <c r="G305"/>
  <c r="I305" s="1"/>
  <c r="G292"/>
  <c r="G285"/>
  <c r="I285" s="1"/>
  <c r="G266"/>
  <c r="I266" s="1"/>
  <c r="G816" i="132"/>
  <c r="I816" s="1"/>
  <c r="G803"/>
  <c r="I803" s="1"/>
  <c r="G786"/>
  <c r="I786" s="1"/>
  <c r="G774"/>
  <c r="I774" s="1"/>
  <c r="G758"/>
  <c r="I758" s="1"/>
  <c r="G491"/>
  <c r="I491" s="1"/>
  <c r="G465"/>
  <c r="I465" s="1"/>
  <c r="G438"/>
  <c r="I438" s="1"/>
  <c r="G416"/>
  <c r="I416" s="1"/>
  <c r="G400"/>
  <c r="I400" s="1"/>
  <c r="G384"/>
  <c r="I384" s="1"/>
  <c r="G286"/>
  <c r="I286" s="1"/>
  <c r="G269"/>
  <c r="I269" s="1"/>
  <c r="G255"/>
  <c r="I255" s="1"/>
  <c r="F834"/>
  <c r="G276"/>
  <c r="I276" s="1"/>
  <c r="G266"/>
  <c r="I266" s="1"/>
  <c r="G77"/>
  <c r="I77" s="1"/>
  <c r="G283"/>
  <c r="I283" s="1"/>
  <c r="G264"/>
  <c r="I264" s="1"/>
  <c r="G75"/>
  <c r="I75" s="1"/>
  <c r="G280"/>
  <c r="I280" s="1"/>
  <c r="G261"/>
  <c r="I261" s="1"/>
  <c r="G81"/>
  <c r="I81" s="1"/>
  <c r="I429" i="131" l="1"/>
  <c r="H842" s="1"/>
  <c r="G429"/>
  <c r="I701" i="132"/>
  <c r="G966" i="105"/>
  <c r="G967" s="1"/>
  <c r="O876" i="59"/>
  <c r="G452" i="131"/>
  <c r="I452" s="1"/>
  <c r="I571" i="132"/>
  <c r="I572" s="1"/>
  <c r="I571" i="131"/>
  <c r="I572" s="1"/>
  <c r="H845" s="1"/>
  <c r="G745"/>
  <c r="I745" s="1"/>
  <c r="G815"/>
  <c r="I815" s="1"/>
  <c r="G783"/>
  <c r="I783" s="1"/>
  <c r="G782"/>
  <c r="I782" s="1"/>
  <c r="G777"/>
  <c r="I777" s="1"/>
  <c r="G385" i="104"/>
  <c r="I385" s="1"/>
  <c r="G803" i="131"/>
  <c r="I803" s="1"/>
  <c r="G756"/>
  <c r="I756" s="1"/>
  <c r="G382" i="104"/>
  <c r="I382" s="1"/>
  <c r="G787" i="131"/>
  <c r="I787" s="1"/>
  <c r="G386" i="104"/>
  <c r="I386" s="1"/>
  <c r="G384"/>
  <c r="I384" s="1"/>
  <c r="G381"/>
  <c r="I381" s="1"/>
  <c r="G494" i="131"/>
  <c r="I494" s="1"/>
  <c r="G470"/>
  <c r="I470" s="1"/>
  <c r="G471"/>
  <c r="I471" s="1"/>
  <c r="G464"/>
  <c r="I464" s="1"/>
  <c r="G495"/>
  <c r="I495" s="1"/>
  <c r="G435"/>
  <c r="I435" s="1"/>
  <c r="G501"/>
  <c r="I501" s="1"/>
  <c r="G443"/>
  <c r="I443" s="1"/>
  <c r="G454"/>
  <c r="I454" s="1"/>
  <c r="G455"/>
  <c r="I455" s="1"/>
  <c r="G444"/>
  <c r="I444" s="1"/>
  <c r="F850"/>
  <c r="G475"/>
  <c r="I475" s="1"/>
  <c r="G463"/>
  <c r="I463" s="1"/>
  <c r="G505"/>
  <c r="I505" s="1"/>
  <c r="G684"/>
  <c r="I684" s="1"/>
  <c r="G453"/>
  <c r="I453" s="1"/>
  <c r="G440"/>
  <c r="I440" s="1"/>
  <c r="F843"/>
  <c r="G688"/>
  <c r="I688" s="1"/>
  <c r="G468"/>
  <c r="I468" s="1"/>
  <c r="G510"/>
  <c r="I510" s="1"/>
  <c r="G462"/>
  <c r="I462" s="1"/>
  <c r="G508"/>
  <c r="I508" s="1"/>
  <c r="G687"/>
  <c r="I687" s="1"/>
  <c r="G479"/>
  <c r="I479" s="1"/>
  <c r="G449"/>
  <c r="I449" s="1"/>
  <c r="G448"/>
  <c r="I448" s="1"/>
  <c r="G685"/>
  <c r="I685" s="1"/>
  <c r="G447"/>
  <c r="I447" s="1"/>
  <c r="E989" i="104"/>
  <c r="G717" i="132"/>
  <c r="I684"/>
  <c r="I690" s="1"/>
  <c r="H850" s="1"/>
  <c r="I734"/>
  <c r="I739" s="1"/>
  <c r="H861" s="1"/>
  <c r="E999" i="104"/>
  <c r="G450" i="131"/>
  <c r="I450" s="1"/>
  <c r="G476"/>
  <c r="I476" s="1"/>
  <c r="G511"/>
  <c r="I511" s="1"/>
  <c r="G469"/>
  <c r="I469" s="1"/>
  <c r="G458"/>
  <c r="I458" s="1"/>
  <c r="G456"/>
  <c r="I456" s="1"/>
  <c r="G460"/>
  <c r="I460" s="1"/>
  <c r="J964" i="105"/>
  <c r="O964" s="1"/>
  <c r="G451" i="131"/>
  <c r="I451" s="1"/>
  <c r="G491"/>
  <c r="I491" s="1"/>
  <c r="G466"/>
  <c r="I466" s="1"/>
  <c r="G484"/>
  <c r="I484" s="1"/>
  <c r="F785" i="105"/>
  <c r="F925" s="1"/>
  <c r="F926" s="1"/>
  <c r="G438" i="131"/>
  <c r="I438" s="1"/>
  <c r="G496"/>
  <c r="I496" s="1"/>
  <c r="G502"/>
  <c r="I502" s="1"/>
  <c r="G487"/>
  <c r="I487" s="1"/>
  <c r="G689"/>
  <c r="I689" s="1"/>
  <c r="G481"/>
  <c r="I481" s="1"/>
  <c r="G474"/>
  <c r="I474" s="1"/>
  <c r="G492"/>
  <c r="I492" s="1"/>
  <c r="G485"/>
  <c r="I485" s="1"/>
  <c r="G432"/>
  <c r="I432" s="1"/>
  <c r="G436"/>
  <c r="I436" s="1"/>
  <c r="G512"/>
  <c r="I512" s="1"/>
  <c r="Q901" i="59"/>
  <c r="N949" i="105" s="1"/>
  <c r="G507" i="131"/>
  <c r="I507" s="1"/>
  <c r="G482"/>
  <c r="I482" s="1"/>
  <c r="G500"/>
  <c r="I500" s="1"/>
  <c r="G434"/>
  <c r="I434" s="1"/>
  <c r="G437"/>
  <c r="I437" s="1"/>
  <c r="G503"/>
  <c r="I503" s="1"/>
  <c r="G457"/>
  <c r="I457" s="1"/>
  <c r="G473"/>
  <c r="I473" s="1"/>
  <c r="G506"/>
  <c r="I506" s="1"/>
  <c r="G442"/>
  <c r="I442" s="1"/>
  <c r="G445"/>
  <c r="I445" s="1"/>
  <c r="G498"/>
  <c r="I498" s="1"/>
  <c r="G441"/>
  <c r="I441" s="1"/>
  <c r="G514"/>
  <c r="I514" s="1"/>
  <c r="H908" i="59"/>
  <c r="E699" i="132"/>
  <c r="G439" i="131"/>
  <c r="I439" s="1"/>
  <c r="G478"/>
  <c r="I478" s="1"/>
  <c r="G465"/>
  <c r="I465" s="1"/>
  <c r="G480"/>
  <c r="I480" s="1"/>
  <c r="G486"/>
  <c r="I486" s="1"/>
  <c r="G489"/>
  <c r="I489" s="1"/>
  <c r="G461"/>
  <c r="I461" s="1"/>
  <c r="G483"/>
  <c r="I483" s="1"/>
  <c r="I235"/>
  <c r="H836" s="1"/>
  <c r="G717"/>
  <c r="G785"/>
  <c r="I785" s="1"/>
  <c r="G763"/>
  <c r="I763" s="1"/>
  <c r="G744"/>
  <c r="I744" s="1"/>
  <c r="G802"/>
  <c r="I802" s="1"/>
  <c r="G743"/>
  <c r="I743" s="1"/>
  <c r="G761"/>
  <c r="I761" s="1"/>
  <c r="G788"/>
  <c r="I788" s="1"/>
  <c r="G753"/>
  <c r="I753" s="1"/>
  <c r="G811"/>
  <c r="I811" s="1"/>
  <c r="G370" i="132"/>
  <c r="G768" i="131"/>
  <c r="I768" s="1"/>
  <c r="G84" i="132"/>
  <c r="G793" i="131"/>
  <c r="I793" s="1"/>
  <c r="G795"/>
  <c r="I795" s="1"/>
  <c r="G776"/>
  <c r="I776" s="1"/>
  <c r="G786"/>
  <c r="I786" s="1"/>
  <c r="G746"/>
  <c r="I746" s="1"/>
  <c r="G755"/>
  <c r="I755" s="1"/>
  <c r="G804"/>
  <c r="I804" s="1"/>
  <c r="G775"/>
  <c r="I775" s="1"/>
  <c r="G801"/>
  <c r="I801" s="1"/>
  <c r="G769"/>
  <c r="I769" s="1"/>
  <c r="G809"/>
  <c r="I809" s="1"/>
  <c r="F953" i="104"/>
  <c r="G953" s="1"/>
  <c r="I953" s="1"/>
  <c r="G812" i="131"/>
  <c r="I812" s="1"/>
  <c r="O935" i="105"/>
  <c r="G751" i="131"/>
  <c r="I751" s="1"/>
  <c r="G377" i="104"/>
  <c r="G800" i="131"/>
  <c r="I800" s="1"/>
  <c r="G774"/>
  <c r="I774" s="1"/>
  <c r="G235"/>
  <c r="I860" i="104"/>
  <c r="H994" s="1"/>
  <c r="E37" i="117" s="1"/>
  <c r="G68" i="132"/>
  <c r="G860" i="104"/>
  <c r="I184" i="132"/>
  <c r="I235" s="1"/>
  <c r="H836" s="1"/>
  <c r="G84" i="131"/>
  <c r="G771"/>
  <c r="I771" s="1"/>
  <c r="G752"/>
  <c r="I752" s="1"/>
  <c r="G759"/>
  <c r="I759" s="1"/>
  <c r="G772"/>
  <c r="I772" s="1"/>
  <c r="G797"/>
  <c r="I797" s="1"/>
  <c r="G749"/>
  <c r="I749" s="1"/>
  <c r="G765"/>
  <c r="I765" s="1"/>
  <c r="G781"/>
  <c r="I781" s="1"/>
  <c r="G805"/>
  <c r="I805" s="1"/>
  <c r="G807"/>
  <c r="I807" s="1"/>
  <c r="G760"/>
  <c r="I760" s="1"/>
  <c r="G383" i="104"/>
  <c r="I383" s="1"/>
  <c r="G767" i="131"/>
  <c r="I767" s="1"/>
  <c r="E996" i="104"/>
  <c r="G380"/>
  <c r="I380" s="1"/>
  <c r="G770" i="131"/>
  <c r="I770" s="1"/>
  <c r="G814"/>
  <c r="I814" s="1"/>
  <c r="G766"/>
  <c r="I766" s="1"/>
  <c r="G794"/>
  <c r="I794" s="1"/>
  <c r="G780"/>
  <c r="I780" s="1"/>
  <c r="G758"/>
  <c r="I758" s="1"/>
  <c r="G754"/>
  <c r="I754" s="1"/>
  <c r="G748"/>
  <c r="I748" s="1"/>
  <c r="G750"/>
  <c r="I750" s="1"/>
  <c r="G778"/>
  <c r="I778" s="1"/>
  <c r="G816"/>
  <c r="I816" s="1"/>
  <c r="G764"/>
  <c r="I764" s="1"/>
  <c r="G798"/>
  <c r="I798" s="1"/>
  <c r="G784"/>
  <c r="I784" s="1"/>
  <c r="G791"/>
  <c r="I791" s="1"/>
  <c r="F819"/>
  <c r="F818" s="1"/>
  <c r="G818" s="1"/>
  <c r="G808"/>
  <c r="I808" s="1"/>
  <c r="G813"/>
  <c r="I813" s="1"/>
  <c r="G757"/>
  <c r="I757" s="1"/>
  <c r="G773"/>
  <c r="I773" s="1"/>
  <c r="G789"/>
  <c r="I789" s="1"/>
  <c r="F862"/>
  <c r="I254" i="132"/>
  <c r="I289" s="1"/>
  <c r="H838" s="1"/>
  <c r="I720"/>
  <c r="I727" s="1"/>
  <c r="G779" i="131"/>
  <c r="I779" s="1"/>
  <c r="G792"/>
  <c r="I792" s="1"/>
  <c r="G796"/>
  <c r="I796" s="1"/>
  <c r="G810"/>
  <c r="I810" s="1"/>
  <c r="G742"/>
  <c r="I742" s="1"/>
  <c r="G806"/>
  <c r="I806" s="1"/>
  <c r="G799"/>
  <c r="I799" s="1"/>
  <c r="G762"/>
  <c r="I762" s="1"/>
  <c r="G790"/>
  <c r="I790" s="1"/>
  <c r="G251"/>
  <c r="E182" i="132"/>
  <c r="E371"/>
  <c r="E381"/>
  <c r="E573"/>
  <c r="I251" i="131"/>
  <c r="H837" s="1"/>
  <c r="K941" i="105"/>
  <c r="F19" i="117" s="1"/>
  <c r="K380" i="105"/>
  <c r="E290" i="132"/>
  <c r="E516"/>
  <c r="E598"/>
  <c r="G850" i="104"/>
  <c r="P945" i="105"/>
  <c r="K236"/>
  <c r="O236"/>
  <c r="J937"/>
  <c r="G836" i="132"/>
  <c r="E252"/>
  <c r="E569"/>
  <c r="G499" i="131"/>
  <c r="I499" s="1"/>
  <c r="E924" i="105"/>
  <c r="K924" s="1"/>
  <c r="O962"/>
  <c r="G874" i="104"/>
  <c r="E718" i="132"/>
  <c r="I84" i="131"/>
  <c r="H834" s="1"/>
  <c r="G494" i="104"/>
  <c r="I494" s="1"/>
  <c r="E963" i="105"/>
  <c r="D32" i="124" s="1"/>
  <c r="E712" i="132"/>
  <c r="G497" i="131"/>
  <c r="I497" s="1"/>
  <c r="G513"/>
  <c r="I513" s="1"/>
  <c r="G833" i="132"/>
  <c r="G851" s="1"/>
  <c r="G477" i="131"/>
  <c r="I477" s="1"/>
  <c r="G493"/>
  <c r="I493" s="1"/>
  <c r="G509"/>
  <c r="I509" s="1"/>
  <c r="G472"/>
  <c r="I472" s="1"/>
  <c r="G490"/>
  <c r="I490" s="1"/>
  <c r="G446"/>
  <c r="I446" s="1"/>
  <c r="G459"/>
  <c r="I459" s="1"/>
  <c r="G504"/>
  <c r="I504" s="1"/>
  <c r="G467"/>
  <c r="I467" s="1"/>
  <c r="G840" i="132"/>
  <c r="G502" i="104"/>
  <c r="I502" s="1"/>
  <c r="G144" i="105"/>
  <c r="G936" s="1"/>
  <c r="G446" i="104"/>
  <c r="I446" s="1"/>
  <c r="G478"/>
  <c r="I478" s="1"/>
  <c r="G510"/>
  <c r="I510" s="1"/>
  <c r="G460"/>
  <c r="I460" s="1"/>
  <c r="E85" i="132"/>
  <c r="E236"/>
  <c r="E682"/>
  <c r="E648"/>
  <c r="E692" i="131"/>
  <c r="E624" s="1"/>
  <c r="G450" i="104"/>
  <c r="I450" s="1"/>
  <c r="G470"/>
  <c r="I470" s="1"/>
  <c r="G486"/>
  <c r="I486" s="1"/>
  <c r="E624" i="132"/>
  <c r="H876" i="59"/>
  <c r="G458" i="104"/>
  <c r="I458" s="1"/>
  <c r="G845" i="132"/>
  <c r="G380" i="105"/>
  <c r="G941" s="1"/>
  <c r="G479" i="104"/>
  <c r="I479" s="1"/>
  <c r="G461"/>
  <c r="I461" s="1"/>
  <c r="E821" i="131"/>
  <c r="E693" s="1"/>
  <c r="G495" i="104"/>
  <c r="I495" s="1"/>
  <c r="G727" i="131"/>
  <c r="N901" i="59"/>
  <c r="N908" s="1"/>
  <c r="N914" s="1"/>
  <c r="F789" i="104"/>
  <c r="G768" s="1"/>
  <c r="I768" s="1"/>
  <c r="E69" i="132"/>
  <c r="E423"/>
  <c r="E691"/>
  <c r="G837"/>
  <c r="G861"/>
  <c r="G863" s="1"/>
  <c r="I681" i="131"/>
  <c r="H849" s="1"/>
  <c r="G466" i="104"/>
  <c r="I466" s="1"/>
  <c r="G482"/>
  <c r="I482" s="1"/>
  <c r="G498"/>
  <c r="I498" s="1"/>
  <c r="G514"/>
  <c r="I514" s="1"/>
  <c r="G444"/>
  <c r="I444" s="1"/>
  <c r="G439"/>
  <c r="I439" s="1"/>
  <c r="G843" i="132"/>
  <c r="K876" i="59"/>
  <c r="G445" i="104"/>
  <c r="I445" s="1"/>
  <c r="G509"/>
  <c r="I509" s="1"/>
  <c r="G511"/>
  <c r="I511" s="1"/>
  <c r="E712" i="131"/>
  <c r="G504" i="104"/>
  <c r="I504" s="1"/>
  <c r="G451"/>
  <c r="I451" s="1"/>
  <c r="G734" i="131"/>
  <c r="I734" s="1"/>
  <c r="G474" i="104"/>
  <c r="I474" s="1"/>
  <c r="G490"/>
  <c r="I490" s="1"/>
  <c r="G506"/>
  <c r="I506" s="1"/>
  <c r="G735" i="131"/>
  <c r="I735" s="1"/>
  <c r="G435" i="104"/>
  <c r="G518" s="1"/>
  <c r="G503"/>
  <c r="I503" s="1"/>
  <c r="G508" i="105"/>
  <c r="G944" s="1"/>
  <c r="K908" i="59"/>
  <c r="G477" i="104"/>
  <c r="I477" s="1"/>
  <c r="E718" i="131"/>
  <c r="G472" i="104"/>
  <c r="I472" s="1"/>
  <c r="E863" i="131"/>
  <c r="E864" s="1"/>
  <c r="G440" i="104"/>
  <c r="I440" s="1"/>
  <c r="G493"/>
  <c r="I493" s="1"/>
  <c r="G467"/>
  <c r="I467" s="1"/>
  <c r="G850" i="132"/>
  <c r="G452" i="104"/>
  <c r="I452" s="1"/>
  <c r="E865" i="131"/>
  <c r="G568" i="132"/>
  <c r="I518"/>
  <c r="I568" s="1"/>
  <c r="E914" i="59"/>
  <c r="E908"/>
  <c r="K915"/>
  <c r="Q914"/>
  <c r="N965" i="105" s="1"/>
  <c r="G858" i="132"/>
  <c r="I854"/>
  <c r="I858" s="1"/>
  <c r="I425"/>
  <c r="I429" s="1"/>
  <c r="G429"/>
  <c r="G289" i="131"/>
  <c r="I254"/>
  <c r="I289" s="1"/>
  <c r="I742" i="132"/>
  <c r="I817" s="1"/>
  <c r="G817"/>
  <c r="H848"/>
  <c r="G681"/>
  <c r="I650"/>
  <c r="I681" s="1"/>
  <c r="H912" i="59"/>
  <c r="Q910"/>
  <c r="N961" i="105" s="1"/>
  <c r="E688"/>
  <c r="E785" s="1"/>
  <c r="E925" s="1"/>
  <c r="K657"/>
  <c r="I521" i="104"/>
  <c r="G811"/>
  <c r="I810"/>
  <c r="I811" s="1"/>
  <c r="K960" i="105"/>
  <c r="O960"/>
  <c r="H837" i="132"/>
  <c r="F740"/>
  <c r="G740" s="1"/>
  <c r="F818"/>
  <c r="G818" s="1"/>
  <c r="I373" i="131"/>
  <c r="F146" i="104"/>
  <c r="G110" s="1"/>
  <c r="E851"/>
  <c r="E825"/>
  <c r="E812"/>
  <c r="G579"/>
  <c r="I574"/>
  <c r="I579" s="1"/>
  <c r="F977"/>
  <c r="G430"/>
  <c r="I430" s="1"/>
  <c r="G431"/>
  <c r="I431" s="1"/>
  <c r="G429"/>
  <c r="I429" s="1"/>
  <c r="H999"/>
  <c r="E41" i="117" s="1"/>
  <c r="O946" i="105"/>
  <c r="K946"/>
  <c r="E740" i="132"/>
  <c r="E818"/>
  <c r="I9" i="131"/>
  <c r="F846"/>
  <c r="G591"/>
  <c r="I591" s="1"/>
  <c r="G587"/>
  <c r="I587" s="1"/>
  <c r="G583"/>
  <c r="I583" s="1"/>
  <c r="G579"/>
  <c r="I579" s="1"/>
  <c r="G590"/>
  <c r="I590" s="1"/>
  <c r="G594"/>
  <c r="I594" s="1"/>
  <c r="G586"/>
  <c r="I586" s="1"/>
  <c r="G580"/>
  <c r="I580" s="1"/>
  <c r="G584"/>
  <c r="I584" s="1"/>
  <c r="G596"/>
  <c r="I596" s="1"/>
  <c r="G581"/>
  <c r="I581" s="1"/>
  <c r="G585"/>
  <c r="I585" s="1"/>
  <c r="G588"/>
  <c r="I588" s="1"/>
  <c r="G582"/>
  <c r="I582" s="1"/>
  <c r="G592"/>
  <c r="I592" s="1"/>
  <c r="G578"/>
  <c r="I578" s="1"/>
  <c r="G589"/>
  <c r="I589" s="1"/>
  <c r="N910" i="59"/>
  <c r="N912" s="1"/>
  <c r="N913" s="1"/>
  <c r="N874"/>
  <c r="H993" i="104"/>
  <c r="E36" i="117" s="1"/>
  <c r="G251" i="105"/>
  <c r="G938" s="1"/>
  <c r="I651" i="104"/>
  <c r="I671" s="1"/>
  <c r="G671"/>
  <c r="K936" i="105"/>
  <c r="O936"/>
  <c r="O939"/>
  <c r="K939"/>
  <c r="F20" i="117"/>
  <c r="P942" i="105"/>
  <c r="K508"/>
  <c r="F21" i="117"/>
  <c r="P943" i="105"/>
  <c r="G834" i="132"/>
  <c r="G839"/>
  <c r="I373"/>
  <c r="I380" s="1"/>
  <c r="G380"/>
  <c r="F692"/>
  <c r="F847"/>
  <c r="G847" s="1"/>
  <c r="G607"/>
  <c r="I607" s="1"/>
  <c r="G610"/>
  <c r="I610" s="1"/>
  <c r="G611"/>
  <c r="I611" s="1"/>
  <c r="G613"/>
  <c r="I613" s="1"/>
  <c r="G608"/>
  <c r="I608" s="1"/>
  <c r="G600"/>
  <c r="I600" s="1"/>
  <c r="G617"/>
  <c r="I617" s="1"/>
  <c r="G612"/>
  <c r="I612" s="1"/>
  <c r="G602"/>
  <c r="I602" s="1"/>
  <c r="G614"/>
  <c r="I614" s="1"/>
  <c r="G601"/>
  <c r="I601" s="1"/>
  <c r="G615"/>
  <c r="I615" s="1"/>
  <c r="G604"/>
  <c r="I604" s="1"/>
  <c r="G618"/>
  <c r="I618" s="1"/>
  <c r="G619"/>
  <c r="I619" s="1"/>
  <c r="G621"/>
  <c r="I621" s="1"/>
  <c r="G605"/>
  <c r="I605" s="1"/>
  <c r="G616"/>
  <c r="I616" s="1"/>
  <c r="G609"/>
  <c r="I609" s="1"/>
  <c r="G603"/>
  <c r="I603" s="1"/>
  <c r="G620"/>
  <c r="I620" s="1"/>
  <c r="G622"/>
  <c r="I622" s="1"/>
  <c r="G855"/>
  <c r="I855" s="1"/>
  <c r="F849"/>
  <c r="G849" s="1"/>
  <c r="G680"/>
  <c r="I680" s="1"/>
  <c r="G676"/>
  <c r="I676" s="1"/>
  <c r="G657"/>
  <c r="I657" s="1"/>
  <c r="G652"/>
  <c r="I652" s="1"/>
  <c r="G670"/>
  <c r="I670" s="1"/>
  <c r="G674"/>
  <c r="I674" s="1"/>
  <c r="G653"/>
  <c r="I653" s="1"/>
  <c r="G663"/>
  <c r="I663" s="1"/>
  <c r="G655"/>
  <c r="I655" s="1"/>
  <c r="G677"/>
  <c r="I677" s="1"/>
  <c r="G658"/>
  <c r="I658" s="1"/>
  <c r="G659"/>
  <c r="I659" s="1"/>
  <c r="G671"/>
  <c r="I671" s="1"/>
  <c r="G654"/>
  <c r="I654" s="1"/>
  <c r="G664"/>
  <c r="I664" s="1"/>
  <c r="G656"/>
  <c r="I656" s="1"/>
  <c r="G678"/>
  <c r="I678" s="1"/>
  <c r="G667"/>
  <c r="I667" s="1"/>
  <c r="G660"/>
  <c r="I660" s="1"/>
  <c r="G672"/>
  <c r="I672" s="1"/>
  <c r="G661"/>
  <c r="I661" s="1"/>
  <c r="G675"/>
  <c r="I675" s="1"/>
  <c r="G665"/>
  <c r="I665" s="1"/>
  <c r="G679"/>
  <c r="I679" s="1"/>
  <c r="G668"/>
  <c r="I668" s="1"/>
  <c r="G651"/>
  <c r="I651" s="1"/>
  <c r="G669"/>
  <c r="I669" s="1"/>
  <c r="G673"/>
  <c r="I673" s="1"/>
  <c r="G662"/>
  <c r="I662" s="1"/>
  <c r="G666"/>
  <c r="I666" s="1"/>
  <c r="G681" i="131"/>
  <c r="F861"/>
  <c r="G736"/>
  <c r="I736" s="1"/>
  <c r="G738"/>
  <c r="I738" s="1"/>
  <c r="G737"/>
  <c r="I737" s="1"/>
  <c r="O24" i="124"/>
  <c r="H24"/>
  <c r="H38" s="1"/>
  <c r="E38"/>
  <c r="F978" i="104"/>
  <c r="G436"/>
  <c r="I436" s="1"/>
  <c r="G517"/>
  <c r="I517" s="1"/>
  <c r="F979"/>
  <c r="G568"/>
  <c r="I568" s="1"/>
  <c r="G552"/>
  <c r="I552" s="1"/>
  <c r="G536"/>
  <c r="I536" s="1"/>
  <c r="G564"/>
  <c r="I564" s="1"/>
  <c r="G532"/>
  <c r="I532" s="1"/>
  <c r="G548"/>
  <c r="I548" s="1"/>
  <c r="G524"/>
  <c r="I524" s="1"/>
  <c r="G528"/>
  <c r="I528" s="1"/>
  <c r="G560"/>
  <c r="I560" s="1"/>
  <c r="G522"/>
  <c r="I522" s="1"/>
  <c r="G554"/>
  <c r="I554" s="1"/>
  <c r="G539"/>
  <c r="I539" s="1"/>
  <c r="G561"/>
  <c r="I561" s="1"/>
  <c r="G541"/>
  <c r="I541" s="1"/>
  <c r="G562"/>
  <c r="I562" s="1"/>
  <c r="G537"/>
  <c r="I537" s="1"/>
  <c r="G558"/>
  <c r="I558" s="1"/>
  <c r="G559"/>
  <c r="I559" s="1"/>
  <c r="G556"/>
  <c r="I556" s="1"/>
  <c r="G538"/>
  <c r="I538" s="1"/>
  <c r="G570"/>
  <c r="I570" s="1"/>
  <c r="G533"/>
  <c r="I533" s="1"/>
  <c r="G565"/>
  <c r="I565" s="1"/>
  <c r="G523"/>
  <c r="I523" s="1"/>
  <c r="G545"/>
  <c r="I545" s="1"/>
  <c r="G566"/>
  <c r="I566" s="1"/>
  <c r="G525"/>
  <c r="I525" s="1"/>
  <c r="G546"/>
  <c r="I546" s="1"/>
  <c r="G567"/>
  <c r="I567" s="1"/>
  <c r="G542"/>
  <c r="I542" s="1"/>
  <c r="G563"/>
  <c r="I563" s="1"/>
  <c r="G544"/>
  <c r="I544" s="1"/>
  <c r="G534"/>
  <c r="I534" s="1"/>
  <c r="G555"/>
  <c r="I555" s="1"/>
  <c r="G535"/>
  <c r="I535" s="1"/>
  <c r="G557"/>
  <c r="I557" s="1"/>
  <c r="G549"/>
  <c r="I549" s="1"/>
  <c r="G540"/>
  <c r="I540" s="1"/>
  <c r="G543"/>
  <c r="I543" s="1"/>
  <c r="G529"/>
  <c r="I529" s="1"/>
  <c r="G550"/>
  <c r="I550" s="1"/>
  <c r="G530"/>
  <c r="I530" s="1"/>
  <c r="G551"/>
  <c r="I551" s="1"/>
  <c r="G526"/>
  <c r="I526" s="1"/>
  <c r="G547"/>
  <c r="I547" s="1"/>
  <c r="G569"/>
  <c r="I569" s="1"/>
  <c r="G527"/>
  <c r="I527" s="1"/>
  <c r="G531"/>
  <c r="I531" s="1"/>
  <c r="G553"/>
  <c r="I553" s="1"/>
  <c r="K633" i="105"/>
  <c r="I727" i="131"/>
  <c r="G459" i="104"/>
  <c r="I459" s="1"/>
  <c r="F835" i="132"/>
  <c r="G835" s="1"/>
  <c r="G180"/>
  <c r="I180" s="1"/>
  <c r="G176"/>
  <c r="I176" s="1"/>
  <c r="G172"/>
  <c r="I172" s="1"/>
  <c r="G168"/>
  <c r="I168" s="1"/>
  <c r="G165"/>
  <c r="I165" s="1"/>
  <c r="G179"/>
  <c r="I179" s="1"/>
  <c r="G175"/>
  <c r="I175" s="1"/>
  <c r="G171"/>
  <c r="I171" s="1"/>
  <c r="G167"/>
  <c r="I167" s="1"/>
  <c r="G103"/>
  <c r="I103" s="1"/>
  <c r="G96"/>
  <c r="I96" s="1"/>
  <c r="G106"/>
  <c r="I106" s="1"/>
  <c r="G110"/>
  <c r="I110" s="1"/>
  <c r="G114"/>
  <c r="I114" s="1"/>
  <c r="G118"/>
  <c r="I118" s="1"/>
  <c r="G122"/>
  <c r="I122" s="1"/>
  <c r="G126"/>
  <c r="I126" s="1"/>
  <c r="G130"/>
  <c r="I130" s="1"/>
  <c r="G134"/>
  <c r="I134" s="1"/>
  <c r="G138"/>
  <c r="I138" s="1"/>
  <c r="G142"/>
  <c r="I142" s="1"/>
  <c r="G146"/>
  <c r="I146" s="1"/>
  <c r="G150"/>
  <c r="I150" s="1"/>
  <c r="G154"/>
  <c r="I154" s="1"/>
  <c r="G158"/>
  <c r="I158" s="1"/>
  <c r="G162"/>
  <c r="I162" s="1"/>
  <c r="G177"/>
  <c r="I177" s="1"/>
  <c r="G99"/>
  <c r="I99" s="1"/>
  <c r="G92"/>
  <c r="I92" s="1"/>
  <c r="G169"/>
  <c r="I169" s="1"/>
  <c r="G94"/>
  <c r="I94" s="1"/>
  <c r="G170"/>
  <c r="I170" s="1"/>
  <c r="G97"/>
  <c r="I97" s="1"/>
  <c r="G107"/>
  <c r="I107" s="1"/>
  <c r="G111"/>
  <c r="I111" s="1"/>
  <c r="G115"/>
  <c r="I115" s="1"/>
  <c r="G119"/>
  <c r="I119" s="1"/>
  <c r="G123"/>
  <c r="I123" s="1"/>
  <c r="G127"/>
  <c r="I127" s="1"/>
  <c r="G131"/>
  <c r="I131" s="1"/>
  <c r="G135"/>
  <c r="I135" s="1"/>
  <c r="G139"/>
  <c r="I139" s="1"/>
  <c r="G143"/>
  <c r="I143" s="1"/>
  <c r="G147"/>
  <c r="I147" s="1"/>
  <c r="G151"/>
  <c r="I151" s="1"/>
  <c r="G155"/>
  <c r="I155" s="1"/>
  <c r="G159"/>
  <c r="I159" s="1"/>
  <c r="G163"/>
  <c r="I163" s="1"/>
  <c r="G90"/>
  <c r="I90" s="1"/>
  <c r="G173"/>
  <c r="I173" s="1"/>
  <c r="G93"/>
  <c r="I93" s="1"/>
  <c r="G174"/>
  <c r="I174" s="1"/>
  <c r="G95"/>
  <c r="I95" s="1"/>
  <c r="G88"/>
  <c r="I88" s="1"/>
  <c r="G104"/>
  <c r="I104" s="1"/>
  <c r="G108"/>
  <c r="I108" s="1"/>
  <c r="G112"/>
  <c r="I112" s="1"/>
  <c r="G116"/>
  <c r="I116" s="1"/>
  <c r="G120"/>
  <c r="I120" s="1"/>
  <c r="G124"/>
  <c r="I124" s="1"/>
  <c r="G128"/>
  <c r="I128" s="1"/>
  <c r="G132"/>
  <c r="I132" s="1"/>
  <c r="G136"/>
  <c r="I136" s="1"/>
  <c r="G140"/>
  <c r="I140" s="1"/>
  <c r="G144"/>
  <c r="I144" s="1"/>
  <c r="G148"/>
  <c r="I148" s="1"/>
  <c r="G152"/>
  <c r="I152" s="1"/>
  <c r="G156"/>
  <c r="I156" s="1"/>
  <c r="G160"/>
  <c r="I160" s="1"/>
  <c r="G164"/>
  <c r="I164" s="1"/>
  <c r="G91"/>
  <c r="I91" s="1"/>
  <c r="G178"/>
  <c r="I178" s="1"/>
  <c r="G100"/>
  <c r="I100" s="1"/>
  <c r="G102"/>
  <c r="I102" s="1"/>
  <c r="G89"/>
  <c r="I89" s="1"/>
  <c r="G105"/>
  <c r="I105" s="1"/>
  <c r="G109"/>
  <c r="I109" s="1"/>
  <c r="G113"/>
  <c r="I113" s="1"/>
  <c r="G117"/>
  <c r="I117" s="1"/>
  <c r="G121"/>
  <c r="I121" s="1"/>
  <c r="G125"/>
  <c r="I125" s="1"/>
  <c r="G129"/>
  <c r="I129" s="1"/>
  <c r="G133"/>
  <c r="I133" s="1"/>
  <c r="G137"/>
  <c r="I137" s="1"/>
  <c r="G141"/>
  <c r="I141" s="1"/>
  <c r="G145"/>
  <c r="I145" s="1"/>
  <c r="G149"/>
  <c r="I149" s="1"/>
  <c r="G153"/>
  <c r="I153" s="1"/>
  <c r="G157"/>
  <c r="I157" s="1"/>
  <c r="G161"/>
  <c r="I161" s="1"/>
  <c r="G166"/>
  <c r="I166" s="1"/>
  <c r="G98"/>
  <c r="I98" s="1"/>
  <c r="G101"/>
  <c r="I101" s="1"/>
  <c r="G862"/>
  <c r="F692" i="131"/>
  <c r="H845" i="132"/>
  <c r="E11" i="117"/>
  <c r="G442" i="104"/>
  <c r="I442" s="1"/>
  <c r="G462"/>
  <c r="I462" s="1"/>
  <c r="G456"/>
  <c r="I456" s="1"/>
  <c r="C954" i="105"/>
  <c r="C851" i="131"/>
  <c r="C865" s="1"/>
  <c r="C866" s="1"/>
  <c r="C851" i="132"/>
  <c r="C865" s="1"/>
  <c r="C866" s="1"/>
  <c r="F862" i="104"/>
  <c r="G449"/>
  <c r="I449" s="1"/>
  <c r="G465"/>
  <c r="I465" s="1"/>
  <c r="G481"/>
  <c r="I481" s="1"/>
  <c r="G497"/>
  <c r="I497" s="1"/>
  <c r="G513"/>
  <c r="I513" s="1"/>
  <c r="G239"/>
  <c r="I149"/>
  <c r="I239" s="1"/>
  <c r="F980"/>
  <c r="G577"/>
  <c r="I577" s="1"/>
  <c r="G575"/>
  <c r="I575" s="1"/>
  <c r="G576"/>
  <c r="I576" s="1"/>
  <c r="G578"/>
  <c r="I578" s="1"/>
  <c r="F18" i="117"/>
  <c r="P940" i="105"/>
  <c r="K934"/>
  <c r="O934"/>
  <c r="G475" i="104"/>
  <c r="I475" s="1"/>
  <c r="G428"/>
  <c r="K947" i="105"/>
  <c r="O947"/>
  <c r="O924"/>
  <c r="F37" i="117"/>
  <c r="P959" i="105"/>
  <c r="G838" i="132"/>
  <c r="F833" i="131"/>
  <c r="G22"/>
  <c r="I22" s="1"/>
  <c r="G18"/>
  <c r="I18" s="1"/>
  <c r="G14"/>
  <c r="I14" s="1"/>
  <c r="G24"/>
  <c r="I24" s="1"/>
  <c r="G40"/>
  <c r="I40" s="1"/>
  <c r="G67"/>
  <c r="I67" s="1"/>
  <c r="G16"/>
  <c r="I16" s="1"/>
  <c r="G35"/>
  <c r="I35" s="1"/>
  <c r="G51"/>
  <c r="I51" s="1"/>
  <c r="G55"/>
  <c r="I55" s="1"/>
  <c r="G29"/>
  <c r="I29" s="1"/>
  <c r="G45"/>
  <c r="I45" s="1"/>
  <c r="G61"/>
  <c r="I61" s="1"/>
  <c r="G65"/>
  <c r="I65" s="1"/>
  <c r="G11"/>
  <c r="I11" s="1"/>
  <c r="G21"/>
  <c r="I21" s="1"/>
  <c r="G39"/>
  <c r="I39" s="1"/>
  <c r="G25"/>
  <c r="I25" s="1"/>
  <c r="G41"/>
  <c r="I41" s="1"/>
  <c r="G26"/>
  <c r="I26" s="1"/>
  <c r="G42"/>
  <c r="I42" s="1"/>
  <c r="G52"/>
  <c r="I52" s="1"/>
  <c r="G56"/>
  <c r="I56" s="1"/>
  <c r="G36"/>
  <c r="I36" s="1"/>
  <c r="G58"/>
  <c r="I58" s="1"/>
  <c r="G62"/>
  <c r="I62" s="1"/>
  <c r="G12"/>
  <c r="I12" s="1"/>
  <c r="G30"/>
  <c r="I30" s="1"/>
  <c r="G46"/>
  <c r="I46" s="1"/>
  <c r="G13"/>
  <c r="I13" s="1"/>
  <c r="G32"/>
  <c r="I32" s="1"/>
  <c r="G48"/>
  <c r="I48" s="1"/>
  <c r="G27"/>
  <c r="I27" s="1"/>
  <c r="G43"/>
  <c r="I43" s="1"/>
  <c r="G53"/>
  <c r="I53" s="1"/>
  <c r="G57"/>
  <c r="I57" s="1"/>
  <c r="G17"/>
  <c r="I17" s="1"/>
  <c r="G37"/>
  <c r="I37" s="1"/>
  <c r="G59"/>
  <c r="I59" s="1"/>
  <c r="G63"/>
  <c r="I63" s="1"/>
  <c r="G19"/>
  <c r="I19" s="1"/>
  <c r="G31"/>
  <c r="I31" s="1"/>
  <c r="G47"/>
  <c r="I47" s="1"/>
  <c r="G23"/>
  <c r="I23" s="1"/>
  <c r="G33"/>
  <c r="I33" s="1"/>
  <c r="G49"/>
  <c r="I49" s="1"/>
  <c r="G15"/>
  <c r="I15" s="1"/>
  <c r="G34"/>
  <c r="I34" s="1"/>
  <c r="G50"/>
  <c r="I50" s="1"/>
  <c r="G54"/>
  <c r="I54" s="1"/>
  <c r="G66"/>
  <c r="I66" s="1"/>
  <c r="G28"/>
  <c r="I28" s="1"/>
  <c r="G44"/>
  <c r="I44" s="1"/>
  <c r="G60"/>
  <c r="I60" s="1"/>
  <c r="G64"/>
  <c r="I64" s="1"/>
  <c r="G10"/>
  <c r="I10" s="1"/>
  <c r="G20"/>
  <c r="I20" s="1"/>
  <c r="G38"/>
  <c r="I38" s="1"/>
  <c r="G454" i="104"/>
  <c r="I454" s="1"/>
  <c r="P910" i="59"/>
  <c r="P912" s="1"/>
  <c r="P913" s="1"/>
  <c r="P915" s="1"/>
  <c r="P874"/>
  <c r="P876" s="1"/>
  <c r="G476" i="104"/>
  <c r="I476" s="1"/>
  <c r="G492"/>
  <c r="I492" s="1"/>
  <c r="G508"/>
  <c r="I508" s="1"/>
  <c r="H974"/>
  <c r="H998"/>
  <c r="E40" i="117" s="1"/>
  <c r="I875" i="104"/>
  <c r="J875" s="1"/>
  <c r="F35" i="117"/>
  <c r="P957" i="105"/>
  <c r="G464" i="104"/>
  <c r="I464" s="1"/>
  <c r="G463"/>
  <c r="I463" s="1"/>
  <c r="G507"/>
  <c r="I507" s="1"/>
  <c r="N757" i="59"/>
  <c r="N875" s="1"/>
  <c r="I647" i="131"/>
  <c r="F835"/>
  <c r="G95"/>
  <c r="I95" s="1"/>
  <c r="G114"/>
  <c r="I114" s="1"/>
  <c r="G118"/>
  <c r="I118" s="1"/>
  <c r="G143"/>
  <c r="I143" s="1"/>
  <c r="G147"/>
  <c r="I147" s="1"/>
  <c r="G151"/>
  <c r="I151" s="1"/>
  <c r="G155"/>
  <c r="I155" s="1"/>
  <c r="G162"/>
  <c r="I162" s="1"/>
  <c r="G166"/>
  <c r="I166" s="1"/>
  <c r="G87"/>
  <c r="I87" s="1"/>
  <c r="G98"/>
  <c r="I98" s="1"/>
  <c r="G122"/>
  <c r="I122" s="1"/>
  <c r="G130"/>
  <c r="I130" s="1"/>
  <c r="G168"/>
  <c r="I168" s="1"/>
  <c r="G93"/>
  <c r="I93" s="1"/>
  <c r="G105"/>
  <c r="I105" s="1"/>
  <c r="G131"/>
  <c r="I131" s="1"/>
  <c r="G157"/>
  <c r="I157" s="1"/>
  <c r="G176"/>
  <c r="I176" s="1"/>
  <c r="G108"/>
  <c r="I108" s="1"/>
  <c r="G133"/>
  <c r="I133" s="1"/>
  <c r="G156"/>
  <c r="I156" s="1"/>
  <c r="G180"/>
  <c r="I180" s="1"/>
  <c r="G99"/>
  <c r="I99" s="1"/>
  <c r="G115"/>
  <c r="I115" s="1"/>
  <c r="G128"/>
  <c r="I128" s="1"/>
  <c r="G144"/>
  <c r="I144" s="1"/>
  <c r="G148"/>
  <c r="I148" s="1"/>
  <c r="G152"/>
  <c r="I152" s="1"/>
  <c r="G159"/>
  <c r="I159" s="1"/>
  <c r="G163"/>
  <c r="I163" s="1"/>
  <c r="G167"/>
  <c r="I167" s="1"/>
  <c r="G88"/>
  <c r="I88" s="1"/>
  <c r="G102"/>
  <c r="I102" s="1"/>
  <c r="G124"/>
  <c r="I124" s="1"/>
  <c r="G137"/>
  <c r="I137" s="1"/>
  <c r="G169"/>
  <c r="I169" s="1"/>
  <c r="G97"/>
  <c r="I97" s="1"/>
  <c r="G109"/>
  <c r="I109" s="1"/>
  <c r="G132"/>
  <c r="I132" s="1"/>
  <c r="G170"/>
  <c r="I170" s="1"/>
  <c r="G178"/>
  <c r="I178" s="1"/>
  <c r="G92"/>
  <c r="I92" s="1"/>
  <c r="G112"/>
  <c r="I112" s="1"/>
  <c r="G134"/>
  <c r="I134" s="1"/>
  <c r="G172"/>
  <c r="I172" s="1"/>
  <c r="G90"/>
  <c r="I90" s="1"/>
  <c r="G107"/>
  <c r="I107" s="1"/>
  <c r="G116"/>
  <c r="I116" s="1"/>
  <c r="G135"/>
  <c r="I135" s="1"/>
  <c r="G145"/>
  <c r="I145" s="1"/>
  <c r="G149"/>
  <c r="I149" s="1"/>
  <c r="G153"/>
  <c r="I153" s="1"/>
  <c r="G160"/>
  <c r="I160" s="1"/>
  <c r="G164"/>
  <c r="I164" s="1"/>
  <c r="G89"/>
  <c r="I89" s="1"/>
  <c r="G106"/>
  <c r="I106" s="1"/>
  <c r="G125"/>
  <c r="I125" s="1"/>
  <c r="G138"/>
  <c r="I138" s="1"/>
  <c r="G177"/>
  <c r="I177" s="1"/>
  <c r="G101"/>
  <c r="I101" s="1"/>
  <c r="G121"/>
  <c r="I121" s="1"/>
  <c r="G139"/>
  <c r="I139" s="1"/>
  <c r="G171"/>
  <c r="I171" s="1"/>
  <c r="G96"/>
  <c r="I96" s="1"/>
  <c r="G119"/>
  <c r="I119" s="1"/>
  <c r="G141"/>
  <c r="I141" s="1"/>
  <c r="G173"/>
  <c r="I173" s="1"/>
  <c r="G91"/>
  <c r="I91" s="1"/>
  <c r="G111"/>
  <c r="I111" s="1"/>
  <c r="G117"/>
  <c r="I117" s="1"/>
  <c r="G136"/>
  <c r="I136" s="1"/>
  <c r="G146"/>
  <c r="I146" s="1"/>
  <c r="G150"/>
  <c r="I150" s="1"/>
  <c r="G154"/>
  <c r="I154" s="1"/>
  <c r="G161"/>
  <c r="I161" s="1"/>
  <c r="G165"/>
  <c r="I165" s="1"/>
  <c r="G94"/>
  <c r="I94" s="1"/>
  <c r="G110"/>
  <c r="I110" s="1"/>
  <c r="G129"/>
  <c r="I129" s="1"/>
  <c r="G158"/>
  <c r="I158" s="1"/>
  <c r="G104"/>
  <c r="I104" s="1"/>
  <c r="G126"/>
  <c r="I126" s="1"/>
  <c r="G140"/>
  <c r="I140" s="1"/>
  <c r="G175"/>
  <c r="I175" s="1"/>
  <c r="G100"/>
  <c r="I100" s="1"/>
  <c r="G120"/>
  <c r="I120" s="1"/>
  <c r="G142"/>
  <c r="I142" s="1"/>
  <c r="G174"/>
  <c r="I174" s="1"/>
  <c r="H839" i="132"/>
  <c r="G564"/>
  <c r="I564" s="1"/>
  <c r="G560"/>
  <c r="I560" s="1"/>
  <c r="G556"/>
  <c r="I556" s="1"/>
  <c r="G552"/>
  <c r="I552" s="1"/>
  <c r="G548"/>
  <c r="I548" s="1"/>
  <c r="G544"/>
  <c r="I544" s="1"/>
  <c r="G540"/>
  <c r="I540" s="1"/>
  <c r="G536"/>
  <c r="I536" s="1"/>
  <c r="F844"/>
  <c r="G844" s="1"/>
  <c r="G519"/>
  <c r="I519" s="1"/>
  <c r="G529"/>
  <c r="I529" s="1"/>
  <c r="G555"/>
  <c r="I555" s="1"/>
  <c r="G532"/>
  <c r="I532" s="1"/>
  <c r="G542"/>
  <c r="I542" s="1"/>
  <c r="G558"/>
  <c r="I558" s="1"/>
  <c r="G535"/>
  <c r="I535" s="1"/>
  <c r="G538"/>
  <c r="I538" s="1"/>
  <c r="G554"/>
  <c r="I554" s="1"/>
  <c r="G520"/>
  <c r="I520" s="1"/>
  <c r="G530"/>
  <c r="I530" s="1"/>
  <c r="G565"/>
  <c r="I565" s="1"/>
  <c r="G521"/>
  <c r="I521" s="1"/>
  <c r="G533"/>
  <c r="I533" s="1"/>
  <c r="G549"/>
  <c r="I549" s="1"/>
  <c r="G566"/>
  <c r="I566" s="1"/>
  <c r="G543"/>
  <c r="I543" s="1"/>
  <c r="G525"/>
  <c r="I525" s="1"/>
  <c r="G545"/>
  <c r="I545" s="1"/>
  <c r="G561"/>
  <c r="I561" s="1"/>
  <c r="G527"/>
  <c r="I527" s="1"/>
  <c r="G539"/>
  <c r="I539" s="1"/>
  <c r="G522"/>
  <c r="I522" s="1"/>
  <c r="G534"/>
  <c r="I534" s="1"/>
  <c r="G550"/>
  <c r="I550" s="1"/>
  <c r="G567"/>
  <c r="I567" s="1"/>
  <c r="G523"/>
  <c r="I523" s="1"/>
  <c r="G551"/>
  <c r="I551" s="1"/>
  <c r="G526"/>
  <c r="I526" s="1"/>
  <c r="G546"/>
  <c r="I546" s="1"/>
  <c r="G562"/>
  <c r="I562" s="1"/>
  <c r="G528"/>
  <c r="I528" s="1"/>
  <c r="G547"/>
  <c r="I547" s="1"/>
  <c r="G531"/>
  <c r="I531" s="1"/>
  <c r="G541"/>
  <c r="I541" s="1"/>
  <c r="G557"/>
  <c r="I557" s="1"/>
  <c r="G524"/>
  <c r="I524" s="1"/>
  <c r="G559"/>
  <c r="I559" s="1"/>
  <c r="G537"/>
  <c r="I537" s="1"/>
  <c r="G553"/>
  <c r="I553" s="1"/>
  <c r="G563"/>
  <c r="I563" s="1"/>
  <c r="I701" i="131"/>
  <c r="H833" i="132"/>
  <c r="F718"/>
  <c r="G718" s="1"/>
  <c r="I718" s="1"/>
  <c r="J718" s="1"/>
  <c r="F728"/>
  <c r="G728" s="1"/>
  <c r="F699"/>
  <c r="G699" s="1"/>
  <c r="I699" s="1"/>
  <c r="J699" s="1"/>
  <c r="F821"/>
  <c r="F712"/>
  <c r="G712" s="1"/>
  <c r="I712" s="1"/>
  <c r="J712" s="1"/>
  <c r="F865"/>
  <c r="I606" i="131"/>
  <c r="I623" s="1"/>
  <c r="G623"/>
  <c r="G437" i="104"/>
  <c r="I437" s="1"/>
  <c r="G453"/>
  <c r="I453" s="1"/>
  <c r="G469"/>
  <c r="I469" s="1"/>
  <c r="G485"/>
  <c r="I485" s="1"/>
  <c r="G501"/>
  <c r="I501" s="1"/>
  <c r="F648"/>
  <c r="G622" s="1"/>
  <c r="F12" i="117"/>
  <c r="P935" i="105"/>
  <c r="I518" i="131"/>
  <c r="G448" i="104"/>
  <c r="I448" s="1"/>
  <c r="G447"/>
  <c r="I447" s="1"/>
  <c r="G491"/>
  <c r="I491" s="1"/>
  <c r="G876" i="59"/>
  <c r="O836" i="105"/>
  <c r="K836"/>
  <c r="I383" i="132"/>
  <c r="I422" s="1"/>
  <c r="G422"/>
  <c r="G856"/>
  <c r="I856" s="1"/>
  <c r="F841" i="131"/>
  <c r="G397"/>
  <c r="I397" s="1"/>
  <c r="G413"/>
  <c r="I413" s="1"/>
  <c r="G391"/>
  <c r="I391" s="1"/>
  <c r="G407"/>
  <c r="I407" s="1"/>
  <c r="G392"/>
  <c r="I392" s="1"/>
  <c r="G408"/>
  <c r="I408" s="1"/>
  <c r="G421"/>
  <c r="I421" s="1"/>
  <c r="G395"/>
  <c r="I395" s="1"/>
  <c r="G411"/>
  <c r="I411" s="1"/>
  <c r="G388"/>
  <c r="I388" s="1"/>
  <c r="G404"/>
  <c r="I404" s="1"/>
  <c r="G419"/>
  <c r="I419" s="1"/>
  <c r="G398"/>
  <c r="I398" s="1"/>
  <c r="G414"/>
  <c r="I414" s="1"/>
  <c r="G393"/>
  <c r="I393" s="1"/>
  <c r="G409"/>
  <c r="I409" s="1"/>
  <c r="G386"/>
  <c r="I386" s="1"/>
  <c r="G402"/>
  <c r="I402" s="1"/>
  <c r="G420"/>
  <c r="I420" s="1"/>
  <c r="G389"/>
  <c r="I389" s="1"/>
  <c r="G405"/>
  <c r="I405" s="1"/>
  <c r="G399"/>
  <c r="I399" s="1"/>
  <c r="G415"/>
  <c r="I415" s="1"/>
  <c r="G384"/>
  <c r="I384" s="1"/>
  <c r="G400"/>
  <c r="I400" s="1"/>
  <c r="G416"/>
  <c r="I416" s="1"/>
  <c r="G387"/>
  <c r="I387" s="1"/>
  <c r="G403"/>
  <c r="I403" s="1"/>
  <c r="G396"/>
  <c r="I396" s="1"/>
  <c r="G412"/>
  <c r="I412" s="1"/>
  <c r="G390"/>
  <c r="I390" s="1"/>
  <c r="G406"/>
  <c r="I406" s="1"/>
  <c r="G418"/>
  <c r="I418" s="1"/>
  <c r="G385"/>
  <c r="I385" s="1"/>
  <c r="G401"/>
  <c r="I401" s="1"/>
  <c r="G417"/>
  <c r="I417" s="1"/>
  <c r="G394"/>
  <c r="I394" s="1"/>
  <c r="G410"/>
  <c r="I410" s="1"/>
  <c r="G597" i="132"/>
  <c r="I576"/>
  <c r="I597" s="1"/>
  <c r="G438" i="104"/>
  <c r="I438" s="1"/>
  <c r="G480"/>
  <c r="I480" s="1"/>
  <c r="G496"/>
  <c r="I496" s="1"/>
  <c r="G512"/>
  <c r="I512" s="1"/>
  <c r="G425"/>
  <c r="I390"/>
  <c r="I425" s="1"/>
  <c r="G297"/>
  <c r="I258"/>
  <c r="I297" s="1"/>
  <c r="I824"/>
  <c r="F981"/>
  <c r="K144" i="105"/>
  <c r="G471" i="104"/>
  <c r="I471" s="1"/>
  <c r="G515"/>
  <c r="I515" s="1"/>
  <c r="K251" i="105"/>
  <c r="O950"/>
  <c r="K950"/>
  <c r="E730" i="132"/>
  <c r="E693"/>
  <c r="E823"/>
  <c r="G647" i="131"/>
  <c r="I606" i="132"/>
  <c r="I623" s="1"/>
  <c r="G623"/>
  <c r="E26" i="117"/>
  <c r="F995" i="104"/>
  <c r="G993" s="1"/>
  <c r="J952" i="105"/>
  <c r="K952" s="1"/>
  <c r="F30" i="117" s="1"/>
  <c r="K771" i="105"/>
  <c r="J785"/>
  <c r="I87" i="132"/>
  <c r="I181" s="1"/>
  <c r="G181"/>
  <c r="F842"/>
  <c r="G842" s="1"/>
  <c r="G426"/>
  <c r="I426" s="1"/>
  <c r="G427"/>
  <c r="I427" s="1"/>
  <c r="G428"/>
  <c r="I428" s="1"/>
  <c r="I292" i="131"/>
  <c r="I370" s="1"/>
  <c r="G370"/>
  <c r="G848" i="132"/>
  <c r="G123" i="131"/>
  <c r="F855"/>
  <c r="G706"/>
  <c r="I706" s="1"/>
  <c r="G703"/>
  <c r="I703" s="1"/>
  <c r="G707"/>
  <c r="I707" s="1"/>
  <c r="G705"/>
  <c r="I705" s="1"/>
  <c r="G710"/>
  <c r="I710" s="1"/>
  <c r="G708"/>
  <c r="I708" s="1"/>
  <c r="G704"/>
  <c r="I704" s="1"/>
  <c r="G702"/>
  <c r="I702" s="1"/>
  <c r="F729"/>
  <c r="G709"/>
  <c r="I709" s="1"/>
  <c r="G107" i="104"/>
  <c r="I94"/>
  <c r="I107" s="1"/>
  <c r="H834" i="132"/>
  <c r="G515"/>
  <c r="I432"/>
  <c r="I515" s="1"/>
  <c r="G841"/>
  <c r="F988" i="104"/>
  <c r="G975" s="1"/>
  <c r="E757" i="59"/>
  <c r="E875" s="1"/>
  <c r="E705" i="104"/>
  <c r="E985" s="1"/>
  <c r="F674"/>
  <c r="G803"/>
  <c r="I792"/>
  <c r="I803" s="1"/>
  <c r="F34" i="117"/>
  <c r="P956" i="105"/>
  <c r="O948"/>
  <c r="K948"/>
  <c r="K949"/>
  <c r="O949"/>
  <c r="F36" i="117"/>
  <c r="P958" i="105"/>
  <c r="G487" i="104"/>
  <c r="I487" s="1"/>
  <c r="F840" i="131"/>
  <c r="G376"/>
  <c r="I376" s="1"/>
  <c r="G379"/>
  <c r="I379" s="1"/>
  <c r="G374"/>
  <c r="I374" s="1"/>
  <c r="G377"/>
  <c r="I377" s="1"/>
  <c r="G375"/>
  <c r="I375" s="1"/>
  <c r="G378"/>
  <c r="I378" s="1"/>
  <c r="E819"/>
  <c r="G441" i="104"/>
  <c r="I441" s="1"/>
  <c r="G457"/>
  <c r="I457" s="1"/>
  <c r="G473"/>
  <c r="I473" s="1"/>
  <c r="G489"/>
  <c r="I489" s="1"/>
  <c r="G505"/>
  <c r="I505" s="1"/>
  <c r="E983"/>
  <c r="E911" i="59"/>
  <c r="E912" s="1"/>
  <c r="E913" s="1"/>
  <c r="E874"/>
  <c r="F1000" i="104"/>
  <c r="P962" i="105"/>
  <c r="F40" i="117"/>
  <c r="F844" i="131"/>
  <c r="G567"/>
  <c r="I567" s="1"/>
  <c r="G563"/>
  <c r="I563" s="1"/>
  <c r="G559"/>
  <c r="I559" s="1"/>
  <c r="G555"/>
  <c r="I555" s="1"/>
  <c r="G564"/>
  <c r="I564" s="1"/>
  <c r="G544"/>
  <c r="I544" s="1"/>
  <c r="G540"/>
  <c r="I540" s="1"/>
  <c r="G536"/>
  <c r="I536" s="1"/>
  <c r="G524"/>
  <c r="I524" s="1"/>
  <c r="G538"/>
  <c r="I538" s="1"/>
  <c r="G565"/>
  <c r="I565" s="1"/>
  <c r="G530"/>
  <c r="I530" s="1"/>
  <c r="G549"/>
  <c r="I549" s="1"/>
  <c r="G566"/>
  <c r="I566" s="1"/>
  <c r="G531"/>
  <c r="I531" s="1"/>
  <c r="G541"/>
  <c r="I541" s="1"/>
  <c r="G553"/>
  <c r="I553" s="1"/>
  <c r="G519"/>
  <c r="I519" s="1"/>
  <c r="G535"/>
  <c r="I535" s="1"/>
  <c r="G525"/>
  <c r="I525" s="1"/>
  <c r="G545"/>
  <c r="I545" s="1"/>
  <c r="G527"/>
  <c r="I527" s="1"/>
  <c r="G539"/>
  <c r="I539" s="1"/>
  <c r="G550"/>
  <c r="I550" s="1"/>
  <c r="G532"/>
  <c r="I532" s="1"/>
  <c r="G542"/>
  <c r="I542" s="1"/>
  <c r="G554"/>
  <c r="I554" s="1"/>
  <c r="G520"/>
  <c r="I520" s="1"/>
  <c r="G543"/>
  <c r="I543" s="1"/>
  <c r="G526"/>
  <c r="I526" s="1"/>
  <c r="G546"/>
  <c r="I546" s="1"/>
  <c r="G528"/>
  <c r="I528" s="1"/>
  <c r="G547"/>
  <c r="I547" s="1"/>
  <c r="G560"/>
  <c r="I560" s="1"/>
  <c r="G533"/>
  <c r="I533" s="1"/>
  <c r="G551"/>
  <c r="I551" s="1"/>
  <c r="G562"/>
  <c r="I562" s="1"/>
  <c r="G521"/>
  <c r="I521" s="1"/>
  <c r="G556"/>
  <c r="I556" s="1"/>
  <c r="G523"/>
  <c r="I523" s="1"/>
  <c r="G537"/>
  <c r="I537" s="1"/>
  <c r="G558"/>
  <c r="I558" s="1"/>
  <c r="G529"/>
  <c r="I529" s="1"/>
  <c r="G548"/>
  <c r="I548" s="1"/>
  <c r="G561"/>
  <c r="I561" s="1"/>
  <c r="G534"/>
  <c r="I534" s="1"/>
  <c r="G552"/>
  <c r="I552" s="1"/>
  <c r="G522"/>
  <c r="I522" s="1"/>
  <c r="G557"/>
  <c r="I557" s="1"/>
  <c r="F255" i="104"/>
  <c r="G242" s="1"/>
  <c r="G455"/>
  <c r="I455" s="1"/>
  <c r="G499"/>
  <c r="I499" s="1"/>
  <c r="G912" i="59"/>
  <c r="G913" s="1"/>
  <c r="G915" s="1"/>
  <c r="G857" i="132"/>
  <c r="I857" s="1"/>
  <c r="G383" i="131"/>
  <c r="F846" i="132"/>
  <c r="G846" s="1"/>
  <c r="G596"/>
  <c r="I596" s="1"/>
  <c r="G587"/>
  <c r="I587" s="1"/>
  <c r="G582"/>
  <c r="I582" s="1"/>
  <c r="G592"/>
  <c r="I592" s="1"/>
  <c r="G583"/>
  <c r="I583" s="1"/>
  <c r="G586"/>
  <c r="I586" s="1"/>
  <c r="G588"/>
  <c r="I588" s="1"/>
  <c r="G589"/>
  <c r="I589" s="1"/>
  <c r="G584"/>
  <c r="I584" s="1"/>
  <c r="G579"/>
  <c r="I579" s="1"/>
  <c r="G590"/>
  <c r="I590" s="1"/>
  <c r="G594"/>
  <c r="I594" s="1"/>
  <c r="G578"/>
  <c r="I578" s="1"/>
  <c r="G580"/>
  <c r="I580" s="1"/>
  <c r="G581"/>
  <c r="I581" s="1"/>
  <c r="G591"/>
  <c r="I591" s="1"/>
  <c r="G585"/>
  <c r="I585" s="1"/>
  <c r="G576" i="131"/>
  <c r="G468" i="104"/>
  <c r="I468" s="1"/>
  <c r="G484"/>
  <c r="I484" s="1"/>
  <c r="G500"/>
  <c r="I500" s="1"/>
  <c r="G516"/>
  <c r="I516" s="1"/>
  <c r="G824"/>
  <c r="G582"/>
  <c r="K944" i="105"/>
  <c r="G443" i="104"/>
  <c r="I443" s="1"/>
  <c r="G483"/>
  <c r="I483" s="1"/>
  <c r="E953"/>
  <c r="E875"/>
  <c r="K938" i="105"/>
  <c r="I740" i="132" l="1"/>
  <c r="J740" s="1"/>
  <c r="F740" i="131"/>
  <c r="G740" s="1"/>
  <c r="G819" s="1"/>
  <c r="G954" i="104"/>
  <c r="G690" i="131"/>
  <c r="G387" i="104"/>
  <c r="J965" i="105"/>
  <c r="O965" s="1"/>
  <c r="Q908" i="59"/>
  <c r="N959" i="105" s="1"/>
  <c r="I690" i="131"/>
  <c r="H850" s="1"/>
  <c r="I861" i="132"/>
  <c r="I863" s="1"/>
  <c r="J863" s="1"/>
  <c r="J864" s="1"/>
  <c r="I850"/>
  <c r="E926" i="105"/>
  <c r="K964"/>
  <c r="F42" i="117" s="1"/>
  <c r="I435" i="104"/>
  <c r="I518" s="1"/>
  <c r="H978" s="1"/>
  <c r="I836" i="132"/>
  <c r="I845"/>
  <c r="I728"/>
  <c r="I729" s="1"/>
  <c r="J729" s="1"/>
  <c r="E730" i="131"/>
  <c r="I817"/>
  <c r="I818" s="1"/>
  <c r="G817"/>
  <c r="I387" i="104"/>
  <c r="H975" s="1"/>
  <c r="E682" i="131"/>
  <c r="G737" i="104"/>
  <c r="I737" s="1"/>
  <c r="E371" i="131"/>
  <c r="G713" i="104"/>
  <c r="I713" s="1"/>
  <c r="E430" i="131"/>
  <c r="G742" i="104"/>
  <c r="I742" s="1"/>
  <c r="E573" i="131"/>
  <c r="G712" i="104"/>
  <c r="I712" s="1"/>
  <c r="K963" i="105"/>
  <c r="F41" i="117" s="1"/>
  <c r="N915" i="59"/>
  <c r="D31" i="124"/>
  <c r="I833" i="132"/>
  <c r="I851" s="1"/>
  <c r="I839"/>
  <c r="P941" i="105"/>
  <c r="I515" i="131"/>
  <c r="H843" s="1"/>
  <c r="O937" i="105"/>
  <c r="K937"/>
  <c r="I993" i="104"/>
  <c r="E85" i="131"/>
  <c r="E69"/>
  <c r="E691"/>
  <c r="E516"/>
  <c r="G782" i="104"/>
  <c r="I782" s="1"/>
  <c r="G714"/>
  <c r="I714" s="1"/>
  <c r="G781"/>
  <c r="I781" s="1"/>
  <c r="G722"/>
  <c r="I722" s="1"/>
  <c r="G744"/>
  <c r="I744" s="1"/>
  <c r="G515" i="131"/>
  <c r="G766" i="104"/>
  <c r="I766" s="1"/>
  <c r="I776" s="1"/>
  <c r="E182" i="131"/>
  <c r="E290"/>
  <c r="E381"/>
  <c r="E598"/>
  <c r="E569"/>
  <c r="G735" i="104"/>
  <c r="I735" s="1"/>
  <c r="G784"/>
  <c r="I784" s="1"/>
  <c r="G780"/>
  <c r="I780" s="1"/>
  <c r="G710"/>
  <c r="I710" s="1"/>
  <c r="G736"/>
  <c r="I736" s="1"/>
  <c r="E236" i="131"/>
  <c r="E252"/>
  <c r="E423"/>
  <c r="E648"/>
  <c r="G730" i="104"/>
  <c r="I730" s="1"/>
  <c r="G717"/>
  <c r="I717" s="1"/>
  <c r="G718"/>
  <c r="I718" s="1"/>
  <c r="G745"/>
  <c r="I745" s="1"/>
  <c r="G772"/>
  <c r="I772" s="1"/>
  <c r="O38" i="124"/>
  <c r="G734" i="104"/>
  <c r="I734" s="1"/>
  <c r="G740"/>
  <c r="I740" s="1"/>
  <c r="G711"/>
  <c r="I711" s="1"/>
  <c r="G721"/>
  <c r="I721" s="1"/>
  <c r="G779"/>
  <c r="I779" s="1"/>
  <c r="G774"/>
  <c r="I774" s="1"/>
  <c r="G763"/>
  <c r="I763" s="1"/>
  <c r="G769"/>
  <c r="I769" s="1"/>
  <c r="G753"/>
  <c r="I753" s="1"/>
  <c r="G746"/>
  <c r="I746" s="1"/>
  <c r="G770"/>
  <c r="I770" s="1"/>
  <c r="G719"/>
  <c r="I719" s="1"/>
  <c r="G767"/>
  <c r="I767" s="1"/>
  <c r="G775"/>
  <c r="I775" s="1"/>
  <c r="G752"/>
  <c r="I752" s="1"/>
  <c r="G760"/>
  <c r="I760" s="1"/>
  <c r="G724"/>
  <c r="I724" s="1"/>
  <c r="G716"/>
  <c r="I716" s="1"/>
  <c r="F986"/>
  <c r="G709"/>
  <c r="I709" s="1"/>
  <c r="I764" s="1"/>
  <c r="I837" i="132"/>
  <c r="G771" i="104"/>
  <c r="I771" s="1"/>
  <c r="G773"/>
  <c r="I773" s="1"/>
  <c r="G786"/>
  <c r="I786" s="1"/>
  <c r="G785"/>
  <c r="I785" s="1"/>
  <c r="G756"/>
  <c r="I756" s="1"/>
  <c r="G739"/>
  <c r="I739" s="1"/>
  <c r="G725"/>
  <c r="I725" s="1"/>
  <c r="G743"/>
  <c r="I743" s="1"/>
  <c r="G733"/>
  <c r="I733" s="1"/>
  <c r="G778"/>
  <c r="G788" s="1"/>
  <c r="G761"/>
  <c r="I761" s="1"/>
  <c r="G759"/>
  <c r="I759" s="1"/>
  <c r="G747"/>
  <c r="I747" s="1"/>
  <c r="G762"/>
  <c r="I762" s="1"/>
  <c r="G750"/>
  <c r="I750" s="1"/>
  <c r="G787"/>
  <c r="I787" s="1"/>
  <c r="G728"/>
  <c r="I728" s="1"/>
  <c r="G748"/>
  <c r="I748" s="1"/>
  <c r="I838" i="132"/>
  <c r="G976" i="104"/>
  <c r="G984"/>
  <c r="G720"/>
  <c r="I720" s="1"/>
  <c r="G749"/>
  <c r="I749" s="1"/>
  <c r="G758"/>
  <c r="I758" s="1"/>
  <c r="G751"/>
  <c r="I751" s="1"/>
  <c r="G727"/>
  <c r="I727" s="1"/>
  <c r="G754"/>
  <c r="I754" s="1"/>
  <c r="G757"/>
  <c r="I757" s="1"/>
  <c r="G726"/>
  <c r="I726" s="1"/>
  <c r="G715"/>
  <c r="I715" s="1"/>
  <c r="G755"/>
  <c r="I755" s="1"/>
  <c r="G731"/>
  <c r="I731" s="1"/>
  <c r="G738"/>
  <c r="I738" s="1"/>
  <c r="G729"/>
  <c r="I729" s="1"/>
  <c r="G741"/>
  <c r="I741" s="1"/>
  <c r="G723"/>
  <c r="I723" s="1"/>
  <c r="G783"/>
  <c r="I783" s="1"/>
  <c r="G732"/>
  <c r="I732" s="1"/>
  <c r="G969"/>
  <c r="G973"/>
  <c r="G968"/>
  <c r="G988" s="1"/>
  <c r="E852" i="131"/>
  <c r="E859"/>
  <c r="G978" i="104"/>
  <c r="G979"/>
  <c r="E866" i="131"/>
  <c r="G981" i="104"/>
  <c r="I110"/>
  <c r="I146" s="1"/>
  <c r="G146"/>
  <c r="I242"/>
  <c r="H847" i="131"/>
  <c r="E820" i="132"/>
  <c r="E822" s="1"/>
  <c r="E694"/>
  <c r="E731"/>
  <c r="H976" i="104"/>
  <c r="I568" i="131"/>
  <c r="F851"/>
  <c r="G844" s="1"/>
  <c r="G68"/>
  <c r="I954" i="104"/>
  <c r="J954" s="1"/>
  <c r="J953"/>
  <c r="G380" i="131"/>
  <c r="G571" i="104"/>
  <c r="F15" i="117"/>
  <c r="P938" i="105"/>
  <c r="G597" i="131"/>
  <c r="I576"/>
  <c r="I597" s="1"/>
  <c r="I383"/>
  <c r="I422" s="1"/>
  <c r="G422"/>
  <c r="F972" i="104"/>
  <c r="G972" s="1"/>
  <c r="G251"/>
  <c r="I251" s="1"/>
  <c r="G253"/>
  <c r="I253" s="1"/>
  <c r="G248"/>
  <c r="I248" s="1"/>
  <c r="G249"/>
  <c r="I249" s="1"/>
  <c r="G250"/>
  <c r="I250" s="1"/>
  <c r="G245"/>
  <c r="I245" s="1"/>
  <c r="G247"/>
  <c r="I247" s="1"/>
  <c r="G252"/>
  <c r="I252" s="1"/>
  <c r="G243"/>
  <c r="I243" s="1"/>
  <c r="G254"/>
  <c r="I254" s="1"/>
  <c r="G244"/>
  <c r="I244" s="1"/>
  <c r="G246"/>
  <c r="I246" s="1"/>
  <c r="E876" i="59"/>
  <c r="E805" i="104"/>
  <c r="I834" i="132"/>
  <c r="F718" i="131"/>
  <c r="G718" s="1"/>
  <c r="I718" s="1"/>
  <c r="J718" s="1"/>
  <c r="F728"/>
  <c r="G728" s="1"/>
  <c r="I728" s="1"/>
  <c r="F699"/>
  <c r="G699" s="1"/>
  <c r="I699" s="1"/>
  <c r="J699" s="1"/>
  <c r="F821"/>
  <c r="F712"/>
  <c r="G712" s="1"/>
  <c r="I712" s="1"/>
  <c r="J712" s="1"/>
  <c r="H839"/>
  <c r="K785" i="105"/>
  <c r="O785"/>
  <c r="G991" i="104"/>
  <c r="H992"/>
  <c r="E35" i="117" s="1"/>
  <c r="H846" i="132"/>
  <c r="I846" s="1"/>
  <c r="J925" i="105"/>
  <c r="G568" i="131"/>
  <c r="G971" i="104"/>
  <c r="G711" i="131"/>
  <c r="I428" i="104"/>
  <c r="I432" s="1"/>
  <c r="G432"/>
  <c r="F11" i="117"/>
  <c r="P934" i="105"/>
  <c r="H971" i="104"/>
  <c r="F691" i="131"/>
  <c r="G691" s="1"/>
  <c r="F682"/>
  <c r="G682" s="1"/>
  <c r="I682" s="1"/>
  <c r="J682" s="1"/>
  <c r="F648"/>
  <c r="G648" s="1"/>
  <c r="I648" s="1"/>
  <c r="J648" s="1"/>
  <c r="F598"/>
  <c r="G598" s="1"/>
  <c r="F573"/>
  <c r="G573" s="1"/>
  <c r="I573" s="1"/>
  <c r="J573" s="1"/>
  <c r="F624"/>
  <c r="G624" s="1"/>
  <c r="F569"/>
  <c r="G569" s="1"/>
  <c r="F516"/>
  <c r="G516" s="1"/>
  <c r="F430"/>
  <c r="G430" s="1"/>
  <c r="I430" s="1"/>
  <c r="J430" s="1"/>
  <c r="F252"/>
  <c r="G252" s="1"/>
  <c r="I252" s="1"/>
  <c r="J252" s="1"/>
  <c r="F290"/>
  <c r="G290" s="1"/>
  <c r="I290" s="1"/>
  <c r="J290" s="1"/>
  <c r="F85"/>
  <c r="G85" s="1"/>
  <c r="I85" s="1"/>
  <c r="J85" s="1"/>
  <c r="F371"/>
  <c r="G371" s="1"/>
  <c r="I371" s="1"/>
  <c r="J371" s="1"/>
  <c r="F236"/>
  <c r="G236" s="1"/>
  <c r="I236" s="1"/>
  <c r="J236" s="1"/>
  <c r="F182"/>
  <c r="G182" s="1"/>
  <c r="F423"/>
  <c r="G423" s="1"/>
  <c r="F381"/>
  <c r="G381" s="1"/>
  <c r="F69"/>
  <c r="G69" s="1"/>
  <c r="P936" i="105"/>
  <c r="F13" i="117"/>
  <c r="I68" i="131"/>
  <c r="G992" i="104"/>
  <c r="I380" i="131"/>
  <c r="H991" i="104"/>
  <c r="E34" i="117" s="1"/>
  <c r="H913" i="59"/>
  <c r="Q912"/>
  <c r="N963" i="105" s="1"/>
  <c r="I848" i="132"/>
  <c r="H838" i="131"/>
  <c r="G785" i="105"/>
  <c r="G925" s="1"/>
  <c r="G926" s="1"/>
  <c r="E915" i="59"/>
  <c r="F1001" i="104"/>
  <c r="G999"/>
  <c r="I999" s="1"/>
  <c r="H842" i="132"/>
  <c r="I842" s="1"/>
  <c r="G583" i="104"/>
  <c r="I582"/>
  <c r="I583" s="1"/>
  <c r="F22" i="117"/>
  <c r="P944" i="105"/>
  <c r="F27" i="117"/>
  <c r="P949" i="105"/>
  <c r="F705" i="104"/>
  <c r="G674" s="1"/>
  <c r="G982"/>
  <c r="I982" s="1"/>
  <c r="H843" i="132"/>
  <c r="I843" s="1"/>
  <c r="H969" i="104"/>
  <c r="F858" i="131"/>
  <c r="G181"/>
  <c r="I123"/>
  <c r="I181" s="1"/>
  <c r="H835" i="132"/>
  <c r="I835" s="1"/>
  <c r="H973" i="104"/>
  <c r="H841" i="132"/>
  <c r="I841" s="1"/>
  <c r="G974" i="104"/>
  <c r="I974" s="1"/>
  <c r="F852" i="132"/>
  <c r="G852" s="1"/>
  <c r="F866"/>
  <c r="G864" s="1"/>
  <c r="F859"/>
  <c r="G859" s="1"/>
  <c r="I859" s="1"/>
  <c r="J859" s="1"/>
  <c r="G729"/>
  <c r="H848" i="131"/>
  <c r="J954" i="105"/>
  <c r="G980" i="104"/>
  <c r="F861"/>
  <c r="G861" s="1"/>
  <c r="F825"/>
  <c r="G825" s="1"/>
  <c r="I825" s="1"/>
  <c r="J825" s="1"/>
  <c r="F812"/>
  <c r="G812" s="1"/>
  <c r="I812" s="1"/>
  <c r="J812" s="1"/>
  <c r="F851"/>
  <c r="G851" s="1"/>
  <c r="I851" s="1"/>
  <c r="J851" s="1"/>
  <c r="F648" i="132"/>
  <c r="G648" s="1"/>
  <c r="I648" s="1"/>
  <c r="J648" s="1"/>
  <c r="F430"/>
  <c r="G430" s="1"/>
  <c r="I430" s="1"/>
  <c r="J430" s="1"/>
  <c r="F598"/>
  <c r="G598" s="1"/>
  <c r="I598" s="1"/>
  <c r="J598" s="1"/>
  <c r="F573"/>
  <c r="G573" s="1"/>
  <c r="I573" s="1"/>
  <c r="J573" s="1"/>
  <c r="F371"/>
  <c r="G371" s="1"/>
  <c r="I371" s="1"/>
  <c r="J371" s="1"/>
  <c r="F691"/>
  <c r="G691" s="1"/>
  <c r="I691" s="1"/>
  <c r="J691" s="1"/>
  <c r="F682"/>
  <c r="G682" s="1"/>
  <c r="I682" s="1"/>
  <c r="J682" s="1"/>
  <c r="F569"/>
  <c r="G569" s="1"/>
  <c r="I569" s="1"/>
  <c r="J569" s="1"/>
  <c r="F516"/>
  <c r="G516" s="1"/>
  <c r="I516" s="1"/>
  <c r="J516" s="1"/>
  <c r="F423"/>
  <c r="G423" s="1"/>
  <c r="I423" s="1"/>
  <c r="J423" s="1"/>
  <c r="F381"/>
  <c r="G381" s="1"/>
  <c r="I381" s="1"/>
  <c r="J381" s="1"/>
  <c r="F624"/>
  <c r="G624" s="1"/>
  <c r="I624" s="1"/>
  <c r="F69"/>
  <c r="G69" s="1"/>
  <c r="I69" s="1"/>
  <c r="J69" s="1"/>
  <c r="F252"/>
  <c r="G252" s="1"/>
  <c r="I252" s="1"/>
  <c r="J252" s="1"/>
  <c r="F290"/>
  <c r="G290" s="1"/>
  <c r="I290" s="1"/>
  <c r="J290" s="1"/>
  <c r="F85"/>
  <c r="G85" s="1"/>
  <c r="I85" s="1"/>
  <c r="J85" s="1"/>
  <c r="F236"/>
  <c r="G236" s="1"/>
  <c r="I236" s="1"/>
  <c r="J236" s="1"/>
  <c r="F182"/>
  <c r="G182" s="1"/>
  <c r="I182" s="1"/>
  <c r="J182" s="1"/>
  <c r="H840"/>
  <c r="I840" s="1"/>
  <c r="F16" i="117"/>
  <c r="P939" i="105"/>
  <c r="F24" i="117"/>
  <c r="P946" i="105"/>
  <c r="G977" i="104"/>
  <c r="G819" i="132"/>
  <c r="G739" i="131"/>
  <c r="H844" i="132"/>
  <c r="I844" s="1"/>
  <c r="E740" i="131"/>
  <c r="E818"/>
  <c r="F1002" i="104"/>
  <c r="G994"/>
  <c r="I994" s="1"/>
  <c r="G648"/>
  <c r="I622"/>
  <c r="I648" s="1"/>
  <c r="F693" i="132"/>
  <c r="G693" s="1"/>
  <c r="F823"/>
  <c r="G822" s="1"/>
  <c r="F730"/>
  <c r="G730" s="1"/>
  <c r="F25" i="117"/>
  <c r="P947" i="105"/>
  <c r="G998" i="104"/>
  <c r="P948" i="105"/>
  <c r="F26" i="117"/>
  <c r="H987" i="104"/>
  <c r="H847" i="132"/>
  <c r="I847" s="1"/>
  <c r="F28" i="117"/>
  <c r="P950" i="105"/>
  <c r="E823" i="131"/>
  <c r="F983" i="104"/>
  <c r="G983" s="1"/>
  <c r="G632"/>
  <c r="I632" s="1"/>
  <c r="G638"/>
  <c r="I638" s="1"/>
  <c r="G630"/>
  <c r="I630" s="1"/>
  <c r="G641"/>
  <c r="I641" s="1"/>
  <c r="G634"/>
  <c r="I634" s="1"/>
  <c r="G644"/>
  <c r="I644" s="1"/>
  <c r="G647"/>
  <c r="I647" s="1"/>
  <c r="G640"/>
  <c r="I640" s="1"/>
  <c r="G646"/>
  <c r="I646" s="1"/>
  <c r="G637"/>
  <c r="I637" s="1"/>
  <c r="G629"/>
  <c r="I629" s="1"/>
  <c r="G623"/>
  <c r="I623" s="1"/>
  <c r="G645"/>
  <c r="I645" s="1"/>
  <c r="G639"/>
  <c r="I639" s="1"/>
  <c r="G625"/>
  <c r="I625" s="1"/>
  <c r="G642"/>
  <c r="I642" s="1"/>
  <c r="G643"/>
  <c r="I643" s="1"/>
  <c r="G631"/>
  <c r="I631" s="1"/>
  <c r="G628"/>
  <c r="I628" s="1"/>
  <c r="G635"/>
  <c r="I635" s="1"/>
  <c r="G624"/>
  <c r="I624" s="1"/>
  <c r="G633"/>
  <c r="I633" s="1"/>
  <c r="G636"/>
  <c r="I636" s="1"/>
  <c r="G626"/>
  <c r="I626" s="1"/>
  <c r="G627"/>
  <c r="I627" s="1"/>
  <c r="E18" i="117"/>
  <c r="F863" i="131"/>
  <c r="G861" s="1"/>
  <c r="H984" i="104"/>
  <c r="N876" i="59"/>
  <c r="H980" i="104"/>
  <c r="F970"/>
  <c r="G970" s="1"/>
  <c r="G140"/>
  <c r="I140" s="1"/>
  <c r="G144"/>
  <c r="I144" s="1"/>
  <c r="G114"/>
  <c r="I114" s="1"/>
  <c r="G118"/>
  <c r="I118" s="1"/>
  <c r="G141"/>
  <c r="I141" s="1"/>
  <c r="G145"/>
  <c r="I145" s="1"/>
  <c r="G143"/>
  <c r="I143" s="1"/>
  <c r="G138"/>
  <c r="I138" s="1"/>
  <c r="G139"/>
  <c r="I139" s="1"/>
  <c r="G142"/>
  <c r="I142" s="1"/>
  <c r="G123"/>
  <c r="I123" s="1"/>
  <c r="G111"/>
  <c r="I111" s="1"/>
  <c r="G135"/>
  <c r="I135" s="1"/>
  <c r="G126"/>
  <c r="I126" s="1"/>
  <c r="G130"/>
  <c r="I130" s="1"/>
  <c r="G129"/>
  <c r="I129" s="1"/>
  <c r="G115"/>
  <c r="I115" s="1"/>
  <c r="G136"/>
  <c r="I136" s="1"/>
  <c r="G124"/>
  <c r="I124" s="1"/>
  <c r="G131"/>
  <c r="I131" s="1"/>
  <c r="G117"/>
  <c r="I117" s="1"/>
  <c r="G137"/>
  <c r="I137" s="1"/>
  <c r="G112"/>
  <c r="I112" s="1"/>
  <c r="G127"/>
  <c r="I127" s="1"/>
  <c r="G134"/>
  <c r="I134" s="1"/>
  <c r="G133"/>
  <c r="I133" s="1"/>
  <c r="G119"/>
  <c r="I119" s="1"/>
  <c r="G132"/>
  <c r="I132" s="1"/>
  <c r="G122"/>
  <c r="I122" s="1"/>
  <c r="G128"/>
  <c r="I128" s="1"/>
  <c r="G113"/>
  <c r="I113" s="1"/>
  <c r="G121"/>
  <c r="I121" s="1"/>
  <c r="G116"/>
  <c r="I116" s="1"/>
  <c r="G120"/>
  <c r="I120" s="1"/>
  <c r="F38" i="117"/>
  <c r="P960" i="105"/>
  <c r="I571" i="104"/>
  <c r="E951" i="105"/>
  <c r="K688"/>
  <c r="I739" i="131"/>
  <c r="H849" i="132"/>
  <c r="I849" s="1"/>
  <c r="I818"/>
  <c r="H862"/>
  <c r="I862" s="1"/>
  <c r="K965" i="105" l="1"/>
  <c r="P965" s="1"/>
  <c r="I516" i="131"/>
  <c r="J516" s="1"/>
  <c r="I968" i="104"/>
  <c r="I988" s="1"/>
  <c r="E32" i="117" s="1"/>
  <c r="H862" i="131"/>
  <c r="P964" i="105"/>
  <c r="I691" i="131"/>
  <c r="J691" s="1"/>
  <c r="E42" i="117"/>
  <c r="J728" i="132"/>
  <c r="F805" i="104"/>
  <c r="F956" s="1"/>
  <c r="F806" s="1"/>
  <c r="G806" s="1"/>
  <c r="P963" i="105"/>
  <c r="G764" i="104"/>
  <c r="I852" i="132"/>
  <c r="J852" s="1"/>
  <c r="J865" s="1"/>
  <c r="F14" i="117"/>
  <c r="P937" i="105"/>
  <c r="G776" i="104"/>
  <c r="G846" i="131"/>
  <c r="G841"/>
  <c r="G840"/>
  <c r="I778" i="104"/>
  <c r="I788" s="1"/>
  <c r="I789" s="1"/>
  <c r="H986" s="1"/>
  <c r="G835" i="131"/>
  <c r="G692" i="132"/>
  <c r="G729" i="131"/>
  <c r="G833"/>
  <c r="I729"/>
  <c r="J729" s="1"/>
  <c r="J728"/>
  <c r="F865"/>
  <c r="G854"/>
  <c r="G856"/>
  <c r="I856" s="1"/>
  <c r="G857"/>
  <c r="I857" s="1"/>
  <c r="J624" i="132"/>
  <c r="J692" s="1"/>
  <c r="I692"/>
  <c r="K925" i="105"/>
  <c r="O925"/>
  <c r="J926"/>
  <c r="H979" i="104"/>
  <c r="E24" i="117"/>
  <c r="I980" i="104"/>
  <c r="E28" i="117"/>
  <c r="I984" i="104"/>
  <c r="E731" i="131"/>
  <c r="E694"/>
  <c r="E820"/>
  <c r="E822" s="1"/>
  <c r="J730" i="132"/>
  <c r="G821"/>
  <c r="H983" i="104"/>
  <c r="F1003"/>
  <c r="G1002" s="1"/>
  <c r="F996"/>
  <c r="G996" s="1"/>
  <c r="F989"/>
  <c r="G989" s="1"/>
  <c r="E16" i="117"/>
  <c r="I973" i="104"/>
  <c r="G855" i="131"/>
  <c r="I855" s="1"/>
  <c r="F985" i="104"/>
  <c r="G693"/>
  <c r="I693" s="1"/>
  <c r="G689"/>
  <c r="I689" s="1"/>
  <c r="G701"/>
  <c r="I701" s="1"/>
  <c r="G677"/>
  <c r="I677" s="1"/>
  <c r="G703"/>
  <c r="I703" s="1"/>
  <c r="G699"/>
  <c r="I699" s="1"/>
  <c r="G685"/>
  <c r="I685" s="1"/>
  <c r="G683"/>
  <c r="I683" s="1"/>
  <c r="G697"/>
  <c r="I697" s="1"/>
  <c r="G687"/>
  <c r="I687" s="1"/>
  <c r="G691"/>
  <c r="I691" s="1"/>
  <c r="G695"/>
  <c r="I695" s="1"/>
  <c r="G681"/>
  <c r="I681" s="1"/>
  <c r="G675"/>
  <c r="I675" s="1"/>
  <c r="G679"/>
  <c r="I679" s="1"/>
  <c r="G696"/>
  <c r="I696" s="1"/>
  <c r="G680"/>
  <c r="I680" s="1"/>
  <c r="G700"/>
  <c r="I700" s="1"/>
  <c r="G692"/>
  <c r="I692" s="1"/>
  <c r="G702"/>
  <c r="I702" s="1"/>
  <c r="G688"/>
  <c r="I688" s="1"/>
  <c r="G682"/>
  <c r="I682" s="1"/>
  <c r="G704"/>
  <c r="I704" s="1"/>
  <c r="G684"/>
  <c r="I684" s="1"/>
  <c r="G676"/>
  <c r="I676" s="1"/>
  <c r="G698"/>
  <c r="I698" s="1"/>
  <c r="G678"/>
  <c r="I678" s="1"/>
  <c r="G690"/>
  <c r="I690" s="1"/>
  <c r="G694"/>
  <c r="I694" s="1"/>
  <c r="G686"/>
  <c r="I686" s="1"/>
  <c r="H840" i="131"/>
  <c r="I381"/>
  <c r="J381" s="1"/>
  <c r="E14" i="117"/>
  <c r="I971" i="104"/>
  <c r="H977"/>
  <c r="E649"/>
  <c r="E584"/>
  <c r="E580"/>
  <c r="E572"/>
  <c r="E519"/>
  <c r="E672"/>
  <c r="E706" s="1"/>
  <c r="E433"/>
  <c r="E147"/>
  <c r="E378"/>
  <c r="E256"/>
  <c r="E426"/>
  <c r="E388"/>
  <c r="E240"/>
  <c r="E108"/>
  <c r="E298"/>
  <c r="E92"/>
  <c r="E956"/>
  <c r="K954"/>
  <c r="J818" i="131"/>
  <c r="E20" i="117"/>
  <c r="I976" i="104"/>
  <c r="H970"/>
  <c r="G862"/>
  <c r="I861"/>
  <c r="I674"/>
  <c r="H833" i="131"/>
  <c r="I69"/>
  <c r="J69" s="1"/>
  <c r="I740"/>
  <c r="J740" s="1"/>
  <c r="H861"/>
  <c r="I861" s="1"/>
  <c r="F864"/>
  <c r="G862"/>
  <c r="G1000" i="104"/>
  <c r="I998"/>
  <c r="I1000" s="1"/>
  <c r="G865" i="132"/>
  <c r="G866" s="1"/>
  <c r="H835" i="131"/>
  <c r="I182"/>
  <c r="J182" s="1"/>
  <c r="K864" i="132"/>
  <c r="Q913" i="59"/>
  <c r="N964" i="105" s="1"/>
  <c r="H915" i="59"/>
  <c r="Q915" s="1"/>
  <c r="N966" i="105" s="1"/>
  <c r="E22" i="117"/>
  <c r="I978" i="104"/>
  <c r="E19" i="117"/>
  <c r="I975" i="104"/>
  <c r="F823" i="131"/>
  <c r="G822" s="1"/>
  <c r="F730"/>
  <c r="G730" s="1"/>
  <c r="F693"/>
  <c r="G693" s="1"/>
  <c r="H841"/>
  <c r="I423"/>
  <c r="J423" s="1"/>
  <c r="G255" i="104"/>
  <c r="D26" i="124"/>
  <c r="K951" i="105"/>
  <c r="F29" i="117" s="1"/>
  <c r="I819" i="132"/>
  <c r="J819" s="1"/>
  <c r="J818"/>
  <c r="E31" i="117"/>
  <c r="F731" i="132"/>
  <c r="G731" s="1"/>
  <c r="K731" s="1"/>
  <c r="F820"/>
  <c r="F822" s="1"/>
  <c r="F694"/>
  <c r="G694" s="1"/>
  <c r="G820"/>
  <c r="G823" s="1"/>
  <c r="K954" i="105"/>
  <c r="O954"/>
  <c r="J966"/>
  <c r="E12" i="117"/>
  <c r="I969" i="104"/>
  <c r="H981"/>
  <c r="I992"/>
  <c r="G692" i="131"/>
  <c r="I991" i="104"/>
  <c r="I995" s="1"/>
  <c r="E38" i="117" s="1"/>
  <c r="G995" i="104"/>
  <c r="H846" i="131"/>
  <c r="I598"/>
  <c r="J598" s="1"/>
  <c r="G836"/>
  <c r="I836" s="1"/>
  <c r="G834"/>
  <c r="I834" s="1"/>
  <c r="G837"/>
  <c r="I837" s="1"/>
  <c r="G845"/>
  <c r="I845" s="1"/>
  <c r="G842"/>
  <c r="I842" s="1"/>
  <c r="G843"/>
  <c r="I843" s="1"/>
  <c r="G848"/>
  <c r="I848" s="1"/>
  <c r="G849"/>
  <c r="I849" s="1"/>
  <c r="G850"/>
  <c r="I850" s="1"/>
  <c r="G838"/>
  <c r="I838" s="1"/>
  <c r="G847"/>
  <c r="I847" s="1"/>
  <c r="G839"/>
  <c r="I839" s="1"/>
  <c r="H844"/>
  <c r="I844" s="1"/>
  <c r="I569"/>
  <c r="J569" s="1"/>
  <c r="I624"/>
  <c r="I255" i="104"/>
  <c r="K729" i="132"/>
  <c r="K730" s="1"/>
  <c r="G789" i="104" l="1"/>
  <c r="I989"/>
  <c r="J989" s="1"/>
  <c r="F298"/>
  <c r="G298" s="1"/>
  <c r="I298" s="1"/>
  <c r="J298" s="1"/>
  <c r="I862" i="131"/>
  <c r="I846"/>
  <c r="F572" i="104"/>
  <c r="G572" s="1"/>
  <c r="I572" s="1"/>
  <c r="J572" s="1"/>
  <c r="F584"/>
  <c r="G584" s="1"/>
  <c r="I584" s="1"/>
  <c r="J584" s="1"/>
  <c r="F580"/>
  <c r="G580" s="1"/>
  <c r="I580" s="1"/>
  <c r="J580" s="1"/>
  <c r="F92"/>
  <c r="G92" s="1"/>
  <c r="I92" s="1"/>
  <c r="J92" s="1"/>
  <c r="F256"/>
  <c r="G256" s="1"/>
  <c r="I256" s="1"/>
  <c r="J256" s="1"/>
  <c r="F433"/>
  <c r="G433" s="1"/>
  <c r="I433" s="1"/>
  <c r="J433" s="1"/>
  <c r="F378"/>
  <c r="G378" s="1"/>
  <c r="I378" s="1"/>
  <c r="J378" s="1"/>
  <c r="F108"/>
  <c r="G108" s="1"/>
  <c r="I108" s="1"/>
  <c r="J108" s="1"/>
  <c r="F147"/>
  <c r="G147" s="1"/>
  <c r="I147" s="1"/>
  <c r="J147" s="1"/>
  <c r="F388"/>
  <c r="G388" s="1"/>
  <c r="I388" s="1"/>
  <c r="J388" s="1"/>
  <c r="F672"/>
  <c r="F706" s="1"/>
  <c r="G706" s="1"/>
  <c r="G985" s="1"/>
  <c r="F620"/>
  <c r="G620" s="1"/>
  <c r="I620" s="1"/>
  <c r="J620" s="1"/>
  <c r="F649"/>
  <c r="F804" s="1"/>
  <c r="G804" s="1"/>
  <c r="F240"/>
  <c r="G240" s="1"/>
  <c r="I240" s="1"/>
  <c r="J240" s="1"/>
  <c r="F426"/>
  <c r="G426" s="1"/>
  <c r="I426" s="1"/>
  <c r="J426" s="1"/>
  <c r="F519"/>
  <c r="G519" s="1"/>
  <c r="I519" s="1"/>
  <c r="J519" s="1"/>
  <c r="F863"/>
  <c r="G863" s="1"/>
  <c r="G956" s="1"/>
  <c r="I835" i="131"/>
  <c r="F958" i="104"/>
  <c r="G957" s="1"/>
  <c r="I841" i="131"/>
  <c r="I833"/>
  <c r="I840"/>
  <c r="I863"/>
  <c r="I705" i="104"/>
  <c r="H985" s="1"/>
  <c r="G863" i="131"/>
  <c r="G705" i="104"/>
  <c r="G1001"/>
  <c r="G1003" s="1"/>
  <c r="E30" i="117"/>
  <c r="H972" i="104"/>
  <c r="P954" i="105"/>
  <c r="F32" i="117"/>
  <c r="F731" i="131"/>
  <c r="G731" s="1"/>
  <c r="K731" s="1"/>
  <c r="F820"/>
  <c r="F822" s="1"/>
  <c r="F694"/>
  <c r="G694" s="1"/>
  <c r="G820"/>
  <c r="G823" s="1"/>
  <c r="J1000" i="104"/>
  <c r="J1001" s="1"/>
  <c r="I862"/>
  <c r="J862" s="1"/>
  <c r="J861"/>
  <c r="I819" i="131"/>
  <c r="J819" s="1"/>
  <c r="J624"/>
  <c r="J692" s="1"/>
  <c r="I692"/>
  <c r="E25" i="117"/>
  <c r="I981" i="104"/>
  <c r="E21" i="117"/>
  <c r="I977" i="104"/>
  <c r="I996"/>
  <c r="J996" s="1"/>
  <c r="E27" i="117"/>
  <c r="I983" i="104"/>
  <c r="E23" i="117"/>
  <c r="I979" i="104"/>
  <c r="K966" i="105"/>
  <c r="P966" s="1"/>
  <c r="J967"/>
  <c r="O966"/>
  <c r="K820" i="132"/>
  <c r="K819"/>
  <c r="J730" i="131"/>
  <c r="G821"/>
  <c r="G851"/>
  <c r="G858"/>
  <c r="I854"/>
  <c r="I858" s="1"/>
  <c r="K729"/>
  <c r="K730" s="1"/>
  <c r="E13" i="117"/>
  <c r="I970" i="104"/>
  <c r="E958"/>
  <c r="E863"/>
  <c r="E806"/>
  <c r="E790"/>
  <c r="E804"/>
  <c r="K865" i="132"/>
  <c r="K866" s="1"/>
  <c r="O926" i="105"/>
  <c r="K926"/>
  <c r="J694" i="132"/>
  <c r="K694" s="1"/>
  <c r="J693"/>
  <c r="K693" s="1"/>
  <c r="K821" s="1"/>
  <c r="J822" s="1"/>
  <c r="K822" s="1"/>
  <c r="F866" i="131"/>
  <c r="G864" s="1"/>
  <c r="F859"/>
  <c r="G859" s="1"/>
  <c r="F852"/>
  <c r="G852" s="1"/>
  <c r="J1002" i="104" l="1"/>
  <c r="K1002" s="1"/>
  <c r="K1003" s="1"/>
  <c r="E43" i="117" s="1"/>
  <c r="F864" i="104"/>
  <c r="G864" s="1"/>
  <c r="K864" s="1"/>
  <c r="G672"/>
  <c r="I672" s="1"/>
  <c r="J672" s="1"/>
  <c r="G649"/>
  <c r="I649" s="1"/>
  <c r="J649" s="1"/>
  <c r="K823" i="132"/>
  <c r="F790" i="104"/>
  <c r="G790" s="1"/>
  <c r="G955"/>
  <c r="K955" s="1"/>
  <c r="I851" i="131"/>
  <c r="I852" s="1"/>
  <c r="J852" s="1"/>
  <c r="J863" i="104"/>
  <c r="F807"/>
  <c r="G807" s="1"/>
  <c r="F955"/>
  <c r="F957" s="1"/>
  <c r="J863" i="131"/>
  <c r="J864" s="1"/>
  <c r="K864" s="1"/>
  <c r="K1001" i="104"/>
  <c r="G865" i="131"/>
  <c r="G866" s="1"/>
  <c r="I706" i="104"/>
  <c r="J706" s="1"/>
  <c r="G987"/>
  <c r="I987" s="1"/>
  <c r="I804"/>
  <c r="J804" s="1"/>
  <c r="E864"/>
  <c r="E807"/>
  <c r="E955"/>
  <c r="E957" s="1"/>
  <c r="E29" i="117"/>
  <c r="I985" i="104"/>
  <c r="K862"/>
  <c r="K863" s="1"/>
  <c r="J821" i="132"/>
  <c r="K967" i="105"/>
  <c r="O967"/>
  <c r="J693" i="131"/>
  <c r="K693" s="1"/>
  <c r="K821" s="1"/>
  <c r="J822" s="1"/>
  <c r="K822" s="1"/>
  <c r="J694"/>
  <c r="K694" s="1"/>
  <c r="I859"/>
  <c r="J859" s="1"/>
  <c r="K820"/>
  <c r="K819"/>
  <c r="E15" i="117"/>
  <c r="I972" i="104"/>
  <c r="G805" l="1"/>
  <c r="G986"/>
  <c r="I986" s="1"/>
  <c r="I790"/>
  <c r="J790" s="1"/>
  <c r="J805" s="1"/>
  <c r="J807" s="1"/>
  <c r="K807" s="1"/>
  <c r="G958"/>
  <c r="J821" i="131"/>
  <c r="K823"/>
  <c r="J865"/>
  <c r="K865" s="1"/>
  <c r="K866" s="1"/>
  <c r="F43" i="117"/>
  <c r="P967" i="105"/>
  <c r="I805" i="104" l="1"/>
  <c r="J806"/>
  <c r="K806" s="1"/>
  <c r="K956" s="1"/>
  <c r="J957" s="1"/>
  <c r="K957" s="1"/>
  <c r="K958" s="1"/>
  <c r="J956" l="1"/>
</calcChain>
</file>

<file path=xl/sharedStrings.xml><?xml version="1.0" encoding="utf-8"?>
<sst xmlns="http://schemas.openxmlformats.org/spreadsheetml/2006/main" count="5499" uniqueCount="1448">
  <si>
    <t>क्षेत्रीय माटो परिक्षण प्रयोगशाला, सुन्दरपुर</t>
  </si>
  <si>
    <t>माटो परिक्षण प्रयोगशाला, सुरुङ्गा, झापा</t>
  </si>
  <si>
    <t>कृषि विकास आयोजना, नक्टाझिज, धनुषा</t>
  </si>
  <si>
    <t>ब्यावसायिक कीट बिकास निर्देशनालय, हरिहरभवन</t>
  </si>
  <si>
    <t>रेशम खेती विकास शाखा, खोपासी, काभ्रे</t>
  </si>
  <si>
    <t>रेशम विकास कार्यक्रम, धनकुटा</t>
  </si>
  <si>
    <t>किम्बु नर्सरी व्यवस्थापन केन्द्र, भण्डारा, चितवन</t>
  </si>
  <si>
    <t>प्रजनन पिँढी वीज कोया श्रोत केन्द्र, धुनिवेसी, धादिङ्ग</t>
  </si>
  <si>
    <t>प्रजनन पिँढी वीज कोया श्रोत केन्द्र, बन्दीपुर, तनहुँ</t>
  </si>
  <si>
    <t>रेेशम विकास कार्यक्रम, पोखरा, कास्की</t>
  </si>
  <si>
    <t>रेशम विकास कार्यक्रम, धनुवासे, स्याङ्गजा</t>
  </si>
  <si>
    <t>व्यवसायिक ग्रेनेज केन्द्र, चितापोल, भक्तपुर</t>
  </si>
  <si>
    <t>व्यवसायिक कीट विकास निर्देशनालय, हरिहरभवन</t>
  </si>
  <si>
    <t>मौरी पालन विकास शाखा, गोदावरी, ललितपुर</t>
  </si>
  <si>
    <t>मौरीपालन बिकास कार्यालय, भण्डारा, चितवन</t>
  </si>
  <si>
    <t xml:space="preserve">जिल्ला कृषि विकास कार्यालय, मुगु </t>
  </si>
  <si>
    <t xml:space="preserve">जिल्ला कृषि विकास कार्यालय, रौतहट </t>
  </si>
  <si>
    <t>जिल्ला कृषि विकास कार्यालय, कालीकोट</t>
  </si>
  <si>
    <t>जिल्ला कृषि विकास कार्यालय, बझाङ्ग</t>
  </si>
  <si>
    <t>७५ कार्यालयहरूको जम्मा</t>
  </si>
  <si>
    <t>कृषि विभागको जिल्लास्तर जम्मा</t>
  </si>
  <si>
    <t>सि.नं.</t>
  </si>
  <si>
    <t>नयाँ ब.सि.नं.</t>
  </si>
  <si>
    <t>क्र.सं.</t>
  </si>
  <si>
    <t>आयोजनाको नाम</t>
  </si>
  <si>
    <t xml:space="preserve"> बाषिर्क विनियोजित  बजेट</t>
  </si>
  <si>
    <t xml:space="preserve"> बाषिर्क पुंजिगत बजेट</t>
  </si>
  <si>
    <t xml:space="preserve"> पहिलो चौमासिक बिनियोजित बजेट</t>
  </si>
  <si>
    <t xml:space="preserve"> पहिलो चौमासिक पुंजिगत बजेट</t>
  </si>
  <si>
    <t xml:space="preserve"> दोश्रो चौमासिक बिनियोजित बजेट</t>
  </si>
  <si>
    <t xml:space="preserve"> दोश्रो चौमासिक पुंजिगत बजेट</t>
  </si>
  <si>
    <t xml:space="preserve"> तेश्रो चौमासिक बिनियोजित बजेट</t>
  </si>
  <si>
    <t xml:space="preserve"> तेश्रो चौमासिक पुंजिगत बजेट</t>
  </si>
  <si>
    <t>कृषि बिभाग, अनुगमन तथा मूल्याङ्कन शाखा</t>
  </si>
  <si>
    <t xml:space="preserve"> ब.सि.नं.</t>
  </si>
  <si>
    <t>कैफियत</t>
  </si>
  <si>
    <r>
      <t xml:space="preserve">bf]&gt;f] k|fyldstfdf k/]sf cfof]hgfx? </t>
    </r>
    <r>
      <rPr>
        <b/>
        <sz val="16"/>
        <rFont val="Times New Roman"/>
        <family val="1"/>
      </rPr>
      <t>(P2)</t>
    </r>
  </si>
  <si>
    <t>s[lif ljefusf] lhNnf:t/ *! sfof{nox¿sf] hDdf</t>
  </si>
  <si>
    <t>कृषि विभाग</t>
  </si>
  <si>
    <t>१ कार्यालयहरूको जम्मा</t>
  </si>
  <si>
    <t>क्षेत्रीय कृषि निर्देशनालय, दिपायल</t>
  </si>
  <si>
    <t>जिल्ला कृषि विकास कार्यालय, दाङ्ग</t>
  </si>
  <si>
    <t>जिल्ला कृषि विकास कार्यालय, सर्ुर्खेत</t>
  </si>
  <si>
    <t>जिल्ला कृषि विकास कार्यालय, दैलेख</t>
  </si>
  <si>
    <t>जिल्ला कृषि विकास कार्यालय, बर्दिया</t>
  </si>
  <si>
    <t>जिल्ला कृषि विकास कार्यालय, बाँके</t>
  </si>
  <si>
    <t>जिल्ला कृषि विकास कार्यालय, कैलाली</t>
  </si>
  <si>
    <t>जिल्ला कृषि विकास कार्यालय, डडेलधुरा</t>
  </si>
  <si>
    <t>जिल्ला कृषि विकास कार्यालय, डोटी</t>
  </si>
  <si>
    <t>जिल्ला कृषि विकास कार्यालय, बैतडी</t>
  </si>
  <si>
    <t>जिल्ला कृषि विकास कार्यालय, दार्चुला</t>
  </si>
  <si>
    <t>फलफूल विकास निर्देशनालय, किर्तीपुर, काठमाण्डौं</t>
  </si>
  <si>
    <t>राष्ट्रिय सुन्तलाजात फलफूल विकास कार्यक्रम, किर्तीपुर</t>
  </si>
  <si>
    <t>केन्द्रीय वागवानी केन्द्र, किर्तीपुर</t>
  </si>
  <si>
    <t>वागवानी केन्द्र, फाप्लु, सोलुखुम्वु</t>
  </si>
  <si>
    <t>उष्ण प्रदेशीय बागवानी नर्सरी विकास केन्द्र, जनकपुर</t>
  </si>
  <si>
    <t>उष्ण प्रदेशीय वागवानी केन्द्र, नवलपुर, र्सलाही</t>
  </si>
  <si>
    <t>शितोष्ण बागवानी नर्सरी केन्द्र, दामन, मकवानपुर</t>
  </si>
  <si>
    <t>शितोष्ण प्रदेशीय फलफूल रुटस्टक विकास केन्द्र, बोच, दोलखा</t>
  </si>
  <si>
    <t>कफि तथा चिया विकास शाखा, किर्तिपुर</t>
  </si>
  <si>
    <t>पुष्प विकास केन्द्र, गोदावरी, ललितपुर</t>
  </si>
  <si>
    <t>उपोष्ण प्रदेशीय वागवानी विकास केन्द्र, त्रिशुली, नुवाकोट</t>
  </si>
  <si>
    <t>शितोष्ण वागवानी विकास केन्द्र, मार्फा, मुस्ताङ्ग</t>
  </si>
  <si>
    <t>सुन्तलाजात फलफूल विकास केन्द्र, पाल्पा</t>
  </si>
  <si>
    <t>कफि विकास केन्द्र, आँपचौर, गुल्मी</t>
  </si>
  <si>
    <t>सुख्खा फलफूल विकास केन्द्र, सतबाँझ, बैतडी</t>
  </si>
  <si>
    <t>जिल्ला कृषि बिकास कार्यालय, धनकुटा</t>
  </si>
  <si>
    <t>जिल्ला कृषि बिकास कार्यालय, तेह्रथुम</t>
  </si>
  <si>
    <t>जिल्ला कृषि बिकास कार्यालय, भोजपुर</t>
  </si>
  <si>
    <t>जिल्ला कृषि बिकास कार्यालय, नुवाकोट</t>
  </si>
  <si>
    <t>312119-3/4</t>
  </si>
  <si>
    <r>
      <t>s]Gb|:t/</t>
    </r>
    <r>
      <rPr>
        <b/>
        <sz val="14"/>
        <rFont val="Preeti"/>
        <family val="2"/>
      </rPr>
      <t xml:space="preserve"> bf]&gt;f] k|fyldstfdf k/]sf cfof]hgfx? </t>
    </r>
    <r>
      <rPr>
        <b/>
        <sz val="12"/>
        <rFont val="Times New Roman"/>
        <family val="1"/>
      </rPr>
      <t>(P</t>
    </r>
    <r>
      <rPr>
        <b/>
        <vertAlign val="subscript"/>
        <sz val="12"/>
        <rFont val="Times New Roman"/>
        <family val="1"/>
      </rPr>
      <t>2</t>
    </r>
    <r>
      <rPr>
        <b/>
        <sz val="12"/>
        <rFont val="Times New Roman"/>
        <family val="1"/>
      </rPr>
      <t>)</t>
    </r>
  </si>
  <si>
    <t>312104-3/4</t>
  </si>
  <si>
    <t>312117-3/4</t>
  </si>
  <si>
    <t>312107-3/4</t>
  </si>
  <si>
    <t>312118-3/4</t>
  </si>
  <si>
    <t>312106-3/4</t>
  </si>
  <si>
    <t>312113-3/4</t>
  </si>
  <si>
    <t>312116-3/4</t>
  </si>
  <si>
    <t>312120-3/4</t>
  </si>
  <si>
    <t>312124-3/4</t>
  </si>
  <si>
    <t>312114-3/4</t>
  </si>
  <si>
    <t>-ah]6 lzif{s cg';f/_</t>
  </si>
  <si>
    <t>s[lif ljefusf] s]Gb|Lo:t/sf] hDdf</t>
  </si>
  <si>
    <t>s[lif ljefusf] s"n</t>
  </si>
  <si>
    <t>Summary Table</t>
  </si>
  <si>
    <t>312110-3/4</t>
  </si>
  <si>
    <t>s[lif ljefusf] lhNnf:t/ hDdf</t>
  </si>
  <si>
    <t>s[lif ljefusf] s"nsf] t'ngfdf s]Gb|Lo:t/sf] hDdf</t>
  </si>
  <si>
    <t>312801-3/4</t>
  </si>
  <si>
    <t>312802-3/4</t>
  </si>
  <si>
    <t xml:space="preserve">s[lif ljefu cGt/ut ;~rflnt cfof]hgf sfo{qmdx?sf] efl/t k|ult </t>
  </si>
  <si>
    <t>312105/3/4</t>
  </si>
  <si>
    <t>312108-3/4</t>
  </si>
  <si>
    <t>312112-3/4</t>
  </si>
  <si>
    <t>जिल्ला कृषि बिकास कार्यालय, सर्ुर्खेत</t>
  </si>
  <si>
    <t>जिल्ला कृषि बिकास कार्यालय, पाल्पा</t>
  </si>
  <si>
    <t>जिल्ला कृषि बिकास कार्यालय, गुल्मी</t>
  </si>
  <si>
    <t>जिल्ला कृषि बिकास कार्यालय, जाजरकोट</t>
  </si>
  <si>
    <t>जिल्ला कृषि बिकास कार्यालय, लमजुङ्ग</t>
  </si>
  <si>
    <t>जिल्ला कृषि बिकास कार्यालय, पर्वत</t>
  </si>
  <si>
    <t>जिल्ला कृषि बिकास कार्यालय, डडेलधुरा</t>
  </si>
  <si>
    <t>जिल्ला कृषि बिकास कार्यालय, चितवन</t>
  </si>
  <si>
    <t>जिल्ला कृषि बिकास कार्यालय, कास्की</t>
  </si>
  <si>
    <t>जिल्ला कृषि बिकास कार्यालय, गोरखा</t>
  </si>
  <si>
    <t>जिल्ला कृषि बिकास कार्यालय, धादिङ्ग</t>
  </si>
  <si>
    <t>जिल्ला कृषि बिकास कार्यालय, म्याग्दी</t>
  </si>
  <si>
    <t>जिल्ला कृषि बिकास कार्यालय, स्याङ्गजा</t>
  </si>
  <si>
    <t>जिल्ला कृषि बिकास कार्यालय, तनहुँ</t>
  </si>
  <si>
    <t>जिल्ला कृषि बिकास कार्यालय, सिन्धुपाल्चोक</t>
  </si>
  <si>
    <t>जिल्ला कृषि बिकास कार्यालय, काभ्रेपलाञ्चोक</t>
  </si>
  <si>
    <t>जिल्ला कृषि बिकास कार्यालय, बागलुङ्ग</t>
  </si>
  <si>
    <t>क्षेत्रीय कृषि निर्देशनालय, पोखरा</t>
  </si>
  <si>
    <t>जिल्ला कृषि बिकास कार्यालय, मुस्ताङ्ग</t>
  </si>
  <si>
    <t>जिल्ला कृषि बिकास कार्यालय, मनाङ्ग</t>
  </si>
  <si>
    <t>जिल्ला कृषि बिकास कार्यालय, जुम्ला</t>
  </si>
  <si>
    <t>जिल्ला कृषि बिकास कार्यालय, हुम्ला</t>
  </si>
  <si>
    <t>जिल्ला कृषि बिकास कार्यालय, डोल्पा</t>
  </si>
  <si>
    <t>जिल्ला कृषि बिकास कार्यालय, मुगु</t>
  </si>
  <si>
    <t>जिल्ला कृषि बिकास कार्यालय, कालिकोट</t>
  </si>
  <si>
    <t>जिल्ला कृषि बिकास कार्यालय, बाजुरा</t>
  </si>
  <si>
    <t>जिल्ला कृषि बिकास कार्यालय, रूकुम</t>
  </si>
  <si>
    <t>जिल्ला कृषि विकास कार्यालय, नुवाकोट</t>
  </si>
  <si>
    <t>जिल्ला कृषि बिकास कार्यालय, रामेछाप</t>
  </si>
  <si>
    <t>७ कार्यालयहरूको जम्मा</t>
  </si>
  <si>
    <t>आयोजना संयोजकको कार्यालय, हरिहरभवन, ललितपुर</t>
  </si>
  <si>
    <t>जिल्ला कृषि बिकास कार्यालय, ताप्लेजुङ्ग</t>
  </si>
  <si>
    <t>जिल्ला कृषि बिकास कार्यालय, संखुवासभा</t>
  </si>
  <si>
    <t>जिल्ला कृषि बिकास कार्यालय, सोलुखुम्बु</t>
  </si>
  <si>
    <t>जिल्ला कृषि बिकास कार्यालय, दैलेख</t>
  </si>
  <si>
    <t>जिल्ला कृषि बिकास कार्यालय, सल्यान</t>
  </si>
  <si>
    <t>जिल्ला कृषि बिकास कार्यालय, रोल्पा</t>
  </si>
  <si>
    <t>जिल्ला कृषि बिकास कार्यालय, बझाङ्ग</t>
  </si>
  <si>
    <t>जिल्ला कृषि बिकास कार्यालय, खोटाङ्ग</t>
  </si>
  <si>
    <t>जिल्ला कृषि बिकास कार्यालय, अछाम</t>
  </si>
  <si>
    <t>जिल्ला कृषि बिकास कार्यालय, रुकुम</t>
  </si>
  <si>
    <t>जिल्ला कृषि बिकास कार्यालय, दार्चुला</t>
  </si>
  <si>
    <t>जिल्ला कृषि बिकास कार्यालय, दाङ्ग</t>
  </si>
  <si>
    <t xml:space="preserve">जिल्ला कृषि बिकास कार्यालय, कन्चनपुर </t>
  </si>
  <si>
    <t>जिल्ला कृषि बिकास कार्यालय, डोटी</t>
  </si>
  <si>
    <t>आयोजना कार्यान्वयन इकाई, जिल्ला कृषि विकास कार्यालय, कैलाली</t>
  </si>
  <si>
    <t>बाली विकास निर्देशनालय, हरिहरभवन</t>
  </si>
  <si>
    <t>व्यवसायिक किट विकास निर्देशनालय, हरिहरभवन</t>
  </si>
  <si>
    <t>राष्ट्रिय मसला वाली विकास कार्यक्रम, खुमलटार</t>
  </si>
  <si>
    <t>राष्ट्रिय प्लाण्ट क्वारेन्टीन कार्यक्रम, हरिहरभवन</t>
  </si>
  <si>
    <t>प्लान्ट क्वारेन्टीन चेकपोष्ट, तातोपानी, सिन्धुपाल्चोक</t>
  </si>
  <si>
    <t>कफी तथा चिया विकास शाखा, किर्तिपुर</t>
  </si>
  <si>
    <t>जिल्ला कृषि विकास कार्यालय, ताप्लेजुङ्ग</t>
  </si>
  <si>
    <t>जिल्ला कृषि विकास कार्यालय, पाँचथर</t>
  </si>
  <si>
    <t>जिल्ला कृषि विकास कार्यालय, तेह्रथुम</t>
  </si>
  <si>
    <t>जिल्ला कृषि विकास कार्यालयर्,र् इलाम</t>
  </si>
  <si>
    <t>जिल्ला कृषि विकास कार्यालय, संखुवासभा</t>
  </si>
  <si>
    <t>जिल्ला कृषि विकास कार्यालय, भोजपुर</t>
  </si>
  <si>
    <t>जिल्ला कृषि विकास कार्यालय, धनकुटा</t>
  </si>
  <si>
    <t>जिल्ला कृषि विकास कार्यालय, महोत्तरी</t>
  </si>
  <si>
    <t>जिल्ला कृषि विकास कार्यालय, मकवानपुर</t>
  </si>
  <si>
    <t>जिल्ला कृषि विकास कार्यालय, धादिङ्ग</t>
  </si>
  <si>
    <t>जिल्ला कृषि विकास कार्यालय, सिन्धुपालाञ्चोक</t>
  </si>
  <si>
    <t>जिल्ला कृषि विकास कार्यालय, ललितपुर</t>
  </si>
  <si>
    <t>जिल्ला कृषि विकास कार्यालय, स्याङ्गजा</t>
  </si>
  <si>
    <t>जिल्ला कृषि विकास कार्यालय, कास्की</t>
  </si>
  <si>
    <t>तरकारी विकास निर्देशनालय, खुमलटार</t>
  </si>
  <si>
    <t>राष्ट्रिय आलु वाली विकास कार्यक्रम, खुमलटार</t>
  </si>
  <si>
    <t xml:space="preserve">केन्द्रीय तरकारी वीउ उत्पादन केन्द्र, खुमलटार </t>
  </si>
  <si>
    <t>तरकारी जर्मप्लाज्म संकलन तथा तरकारी वीउ उत्पादन केन्द्र, डडेलधुरा</t>
  </si>
  <si>
    <t>समशितोष्ण तरकारी वीउ उत्पादन केन्द्र, रुकुम</t>
  </si>
  <si>
    <t>न्यूक्लियस वीउ आलु केन्द्र, निगाले, सिन्धुपाल्चोक</t>
  </si>
  <si>
    <t>शितोष्ण तरकारी वीउ उत्पादन केन्द्र, डोल्पा</t>
  </si>
  <si>
    <t>मसला वाली विकास केन्द्र, पाँचखाल, काभ्रेपलाञ्चोक</t>
  </si>
  <si>
    <t>कन्दमुल तरकारी विकास केन्द्र, सिन्धुली</t>
  </si>
  <si>
    <t xml:space="preserve">आलु वाली विकास केन्द्र, हुम्ला                         </t>
  </si>
  <si>
    <t>क्षेत्रीय कृषि निर्देशनालय, बिराटनगर</t>
  </si>
  <si>
    <t>क्षेत्रीय कृषि निर्देशनालय, हरिहरभवन</t>
  </si>
  <si>
    <t>जिल्ला कृषि विकास कार्यालय, झापा</t>
  </si>
  <si>
    <t>जिल्ला कृषि विकास कार्यालय, सुनसरी</t>
  </si>
  <si>
    <t>जिल्ला कृषि विकास कार्यालय, मोरङ्ग</t>
  </si>
  <si>
    <t>जिल्ला कृषि विकास कार्यालय, सोलुखुम्बु</t>
  </si>
  <si>
    <t>जिल्ला कृषि विकास कार्यालय, ओखलढुङ्गा</t>
  </si>
  <si>
    <t>जिल्ला कृषि विकास कार्यालय, खोटाङ्ग</t>
  </si>
  <si>
    <t>जिल्ला कृषि विकास कार्यालय, उदयपुर</t>
  </si>
  <si>
    <t>जिल्ला कृषि विकास कार्यालय, सिराहा</t>
  </si>
  <si>
    <t>जिल्ला कृषि विकास कार्यालय, सप्तरी</t>
  </si>
  <si>
    <t>जिल्ला कृषि विकास कार्यालय, दोलखा</t>
  </si>
  <si>
    <t>जिल्ला कृषि विकास कार्यालय, रामेछाप</t>
  </si>
  <si>
    <t>जिल्ला कृषि विकास कार्यालय, सिन्धुली</t>
  </si>
  <si>
    <t>जिल्ला कृषि विकास कार्यालय, धनुषा</t>
  </si>
  <si>
    <t>जिल्ला कृषि विकास कार्यालय, र्सलाही</t>
  </si>
  <si>
    <t>जिल्ला कृषि विकास कार्यालय, बारा</t>
  </si>
  <si>
    <t>जिल्ला कृषि विकास कार्यालय, चितवन</t>
  </si>
  <si>
    <t>जिल्ला कृषि विकास कार्यालय, रसुवा</t>
  </si>
  <si>
    <t>जिल्ला कृषि विकास कार्यालय, काभ्रेपलाञ्चोक</t>
  </si>
  <si>
    <t>जिल्ला कृषि विकास कार्यालय, काठमाण्डौं</t>
  </si>
  <si>
    <t>जिल्ला कृषि विकास कार्यालय, भक्तपुर</t>
  </si>
  <si>
    <t>जिल्ला कृषि विकास कार्यालय, लमजुङ्ग</t>
  </si>
  <si>
    <t>जिल्ला कृषि विकास कार्यालय, मनाङ्ग</t>
  </si>
  <si>
    <t>जिल्ला कृषि विकास कार्यालय, गोरखा</t>
  </si>
  <si>
    <t>जिल्ला कृषि विकास कार्यालय, तनहुँ</t>
  </si>
  <si>
    <t>जिल्ला कृषि विकास कार्यालय, गुल्मी</t>
  </si>
  <si>
    <t>जिल्ला कृषि विकास कार्यालय, रुपन्देही</t>
  </si>
  <si>
    <t>जिल्ला कृषि विकास कार्यालय, नवलपरासी</t>
  </si>
  <si>
    <t>जिल्ला कृषि विकास कार्यालय, पाल्पा</t>
  </si>
  <si>
    <t xml:space="preserve">जिल्ला कृषि विकास कार्यालय, कपिलबस्तु </t>
  </si>
  <si>
    <t>जिल्ला कृषि विकास कार्यालय, मुस्ताङ्ग</t>
  </si>
  <si>
    <t>जिल्ला कृषि विकास कार्यालय, म्याग्दी</t>
  </si>
  <si>
    <t>जिल्ला कृषि विकास कार्यालय, पर्वत</t>
  </si>
  <si>
    <t>जिल्ला कृषि विकास कार्यालय, बागलुङ्ग</t>
  </si>
  <si>
    <t>जिल्ला कृषि विकास कार्यालय, रुकुम</t>
  </si>
  <si>
    <t>जिल्ला कृषि विकास कार्यालय, रोल्पा</t>
  </si>
  <si>
    <t>जिल्ला कृषि विकास कार्यालय, सल्यान</t>
  </si>
  <si>
    <t>जिल्ला कृषि विकास कार्यालय, प्यूठान</t>
  </si>
  <si>
    <t>जिल्ला कृषि विकास कार्यालय, हुम्ला</t>
  </si>
  <si>
    <t>जिल्ला कृषि विकास कार्यालय, मुगु</t>
  </si>
  <si>
    <t>जिल्ला कृषि विकास कार्यालय, जुम्ला</t>
  </si>
  <si>
    <t>जिल्ला कृषि विकास कार्यालय, कालिकोट</t>
  </si>
  <si>
    <t>जिल्ला कृषि विकास कार्यालय, डोल्पा</t>
  </si>
  <si>
    <t>जिल्ला कृषि विकास कार्यालय, जाजरकोट</t>
  </si>
  <si>
    <t xml:space="preserve">जिल्ला कृषि विकास कार्यालय, बझाङ्ग </t>
  </si>
  <si>
    <t>जिल्ला कृषि विकास कार्यालय, बाजुरा</t>
  </si>
  <si>
    <t>जिल्ला कृषि विकास कार्यालय, अछाम</t>
  </si>
  <si>
    <t>जिल्ला कृषि विकास कार्यालय, कन्चनपुर</t>
  </si>
  <si>
    <t>जिल्ला कृषि विकास कार्यालय, इलाम</t>
  </si>
  <si>
    <t>जिल्ला कृषि विकास कार्यालय, सिन्धुपाल्चोक</t>
  </si>
  <si>
    <t>जिल्ला कृषि बिकास कार्यालय, प्यूठान</t>
  </si>
  <si>
    <t>जिल्ला कृषि बिकास कार्यालय, इलाम</t>
  </si>
  <si>
    <t>जिल्ला कृषि बिकास कार्यालय, पाँचथर</t>
  </si>
  <si>
    <t>जिल्ला कृषि बिकास कार्यालय, बारा</t>
  </si>
  <si>
    <t>जिल्ला कृषि बिकास कार्यालय, र्सलाही</t>
  </si>
  <si>
    <t>जिल्ला कृषि बिकास कार्यालय, झापा</t>
  </si>
  <si>
    <t>जिल्ला कृषि बिकास कार्यालय, बर्दिया</t>
  </si>
  <si>
    <t>जिल्ला कृषि बिकास कार्यालय, कैलाली</t>
  </si>
  <si>
    <t>जिल्ला कृषि बिकास कार्यालय, बाँके</t>
  </si>
  <si>
    <t>जिल्ला कृषि बिकास कार्यालय, मोरङ्ग</t>
  </si>
  <si>
    <t>जिल्ला कृषि बिकास कार्यालय, कञ्चनपुर</t>
  </si>
  <si>
    <t>जिल्ला कृषि बिकास कार्यालय, रुपन्देही</t>
  </si>
  <si>
    <t>मत्स्य विकास निर्देशनालय, बालाजु</t>
  </si>
  <si>
    <t>राष्ट्रिय प्राकृतिक तथा कृत्रिम जलाशय मत्स्य विकास कार्यक्रम, बालाजु</t>
  </si>
  <si>
    <t>केन्द्रीय मत्स्य प्रयोगशाला, बालाजु</t>
  </si>
  <si>
    <t>मत्स्य विकास तथा तालिम केन्द्र, जनकपुर</t>
  </si>
  <si>
    <t>मत्स्य विकास केन्द्र, फत्तेपुर, सप्तरी</t>
  </si>
  <si>
    <t>मत्स्य विकास केन्द्र, लाहान, सिराहा</t>
  </si>
  <si>
    <t>मत्स्य विकास केन्द्र, हेटौंडा</t>
  </si>
  <si>
    <t>मत्स्य विकास केन्द्र, भण्डारा, चितवन</t>
  </si>
  <si>
    <t>रिजरभ्वायर मत्स्य विकास केन्द्र, कुलेखानी, मकवानपुर</t>
  </si>
  <si>
    <t>चिसो पानी मत्स्य विकास केन्द्र, बेलटारी, स्याङ्गजा</t>
  </si>
  <si>
    <t>मत्स्य विकास केन्द्र, महादेबपुरी, बाँके</t>
  </si>
  <si>
    <t>मत्स्य विकास केन्द्र, गेटा, धनगढी</t>
  </si>
  <si>
    <t>वाली संरक्षण निर्देशनालय, हरिहरभवन</t>
  </si>
  <si>
    <t>पोष्ट हार्भेष्ट व्यवस्थापन निर्देशनालय, श्रीमहल, पुल्चोक</t>
  </si>
  <si>
    <t>विषादी पञ्जीकरण तथा व्यवस्थापन शाखा, हरिहरभवन</t>
  </si>
  <si>
    <t>क्षेत्रीय वाली संरक्षण प्रयोगशाला, बिराटनगर</t>
  </si>
  <si>
    <t>क्षेत्रीय वाली संरक्षण प्रयोगशाला, हरिहरभवन</t>
  </si>
  <si>
    <t>क्षेत्रीय वाली संरक्षण प्रयोगशाला, पोखरा</t>
  </si>
  <si>
    <t>क्षेत्रीय वाली संरक्षण प्रयोगशाला, खजुरा, बाँके</t>
  </si>
  <si>
    <t>क्षेत्रीय वाली संरक्षण प्रयोगशाला, सुन्दरपुर, कन्चनपुर</t>
  </si>
  <si>
    <t>क्षेत्रीय प्लाण्ट क्वारेन्टीन कार्यालय, काकडभिट्टा</t>
  </si>
  <si>
    <t>क्षेत्रीय प्लाण्ट क्वारेन्टीन कार्यालय, बिरगन्ज</t>
  </si>
  <si>
    <t>क्षेत्रीय प्लाण्ट क्वारेन्टीन कार्यालय, रुपन्देही</t>
  </si>
  <si>
    <t>क्षेत्रीय प्लाण्ट क्वारेन्टीन कार्यालय, नेपालगन्ज</t>
  </si>
  <si>
    <t>क्षेत्रीय प्लाण्ट क्वारेन्टीन कार्यालय, गड्डाचौकी, कन्चनपुर</t>
  </si>
  <si>
    <t>प्लान्ट क्वारेन्टीन चेकपोष्ट, बिराटनगर</t>
  </si>
  <si>
    <t>प्लान्ट क्वारेन्टीन चेकपोष्ट, भण्टाबारी, सुनसरी</t>
  </si>
  <si>
    <t>प्लान्ट क्वारेन्टीन चेकपोष्ट, जलेश्वर, महोतरी</t>
  </si>
  <si>
    <t>प्लान्ट क्वारेन्टीन चेकपोष्ट, मलङ्गवा, र्सलाही</t>
  </si>
  <si>
    <t>प्लान्ट क्वारेन्टीन चेकपोष्ट, एयरपोर्ट, काठमाण्डौ</t>
  </si>
  <si>
    <t>प्लान्ट क्वारेन्टीन चेकपोष्ट, टिमुरे, रसुवा</t>
  </si>
  <si>
    <t>प्लान्ट क्वारेन्टीन चेकपोष्ट, कृष्णनगर, कपिलवस्तु</t>
  </si>
  <si>
    <t>प्लान्ट क्वारेन्टीन उप-चेकपोष्ट, लोमानथान, मुस्ताङ्ग</t>
  </si>
  <si>
    <t>प्लान्ट क्वारेन्टीन उप-चेकपोष्ट, झुलाघाट, बैतडी</t>
  </si>
  <si>
    <t>जिल्ला कृषि विकास कार्यालय, रूपन्देही</t>
  </si>
  <si>
    <t>जिल्ला कृषि विकास कार्यालय, रूकुम</t>
  </si>
  <si>
    <t>राष्ट्रिय औद्योगिक वाली विकास कार्यक्रम, हरिहरभवन</t>
  </si>
  <si>
    <t>क्षेत्रीय वीउ विजन प्रयोगशाला, झुम्का, सुनसरी</t>
  </si>
  <si>
    <t>क्षेत्रीय वीउ विजन प्रयोगशाला, हेटौंडा, मकवानपुर</t>
  </si>
  <si>
    <t>क्षेत्रीय वीउ विजन प्रयोगशाला, भैरहवा</t>
  </si>
  <si>
    <t>क्षेत्रीय वीउ विजन प्रयोगशाला, बाँके</t>
  </si>
  <si>
    <t>क्षेत्रीय वीउ विजन प्रयोगशाला, सुन्दरपुर</t>
  </si>
  <si>
    <t>जिल्ला कृषि बिकास कार्यालय, सुनसरी</t>
  </si>
  <si>
    <t>जिल्ला कृषि बिकास कार्यालय, रौतहट</t>
  </si>
  <si>
    <t>क्षेत्रीय कृषि निर्देशनालय, विराटनगर</t>
  </si>
  <si>
    <t xml:space="preserve">जिल्ला कृषि बिकास कार्यालय, उदयपुर                               </t>
  </si>
  <si>
    <t>जिल्ला कृषि बिकास कार्यालय, सिन्धुली</t>
  </si>
  <si>
    <t xml:space="preserve">जिल्ला कृषि बिकास कार्यालय, ललितपुर                            </t>
  </si>
  <si>
    <t>जिल्ला कृषि बिकास कार्यालय, बैतडी</t>
  </si>
  <si>
    <t>जिल्ला कृषि बिकास कार्यालय, सिराहा</t>
  </si>
  <si>
    <t>जिल्ला कृषि बिकास कार्यालय, कपिलवस्तु</t>
  </si>
  <si>
    <t>जिल्ला कृषि बिकास कार्यालय, काठमाण्डौं</t>
  </si>
  <si>
    <t>कृषि तालिम निर्देशनालय, हरिहरभवन</t>
  </si>
  <si>
    <t>कृषि प्रसार निर्देशनालय, हरिहरभवन</t>
  </si>
  <si>
    <t>क्षेत्रीय कृषि तालिम केन्द्र झुम्का, सुनसरी</t>
  </si>
  <si>
    <t>क्षेत्रीय कृषि तालिम केन्द्र, नक्टाझिज, धनुषा</t>
  </si>
  <si>
    <t>क्षेत्रीय कृषि तालिम केन्द्र, लुम्ले, कास्की</t>
  </si>
  <si>
    <t>क्षेत्रीय कृषि तालिम केन्द्र, खजुरा, बाँके</t>
  </si>
  <si>
    <t>क्षेत्रीय कृषि तालिम केन्द, सुन्दरपुर, कन्चनपुर</t>
  </si>
  <si>
    <t xml:space="preserve">कृषि प्रसार निर्देशनालय, कार्यक्रम कार्यान्वयनर् इकाई </t>
  </si>
  <si>
    <t xml:space="preserve">जिल्ला कृषि बिकास कार्यालय, भोजपुर                               </t>
  </si>
  <si>
    <t>जिल्ला कृषि बिकास कार्यालय, पर्सर्ा</t>
  </si>
  <si>
    <t>जिल्ला कृषि बिकास कार्यालय, रसुवा</t>
  </si>
  <si>
    <t>बजार अनुसन्धान तथा तथ्याङ्क व्यवस्थापन कार्यक्रम, हरिहरभवन</t>
  </si>
  <si>
    <t>जिल्ला कृषि विकास कार्यालय, कञ्चनपुर</t>
  </si>
  <si>
    <t>कृषिर् इन्जिनियरिङ्ग निर्देशनालय, हरिहरभवन</t>
  </si>
  <si>
    <t>७५ जि.कृ.वि.का., कृषि प्रसार निर्देशनालय समेत</t>
  </si>
  <si>
    <t xml:space="preserve"> ८२ कार्यालयको जम्मा</t>
  </si>
  <si>
    <t xml:space="preserve">ाजिल्ला कृषि बिकास कार्यालय, नवलपरासी </t>
  </si>
  <si>
    <t xml:space="preserve">जिल्ला कृषि बिकास कार्यालय, डोल्पा </t>
  </si>
  <si>
    <t>माटो व्यवस्थापन निर्देशनालय, हरिहरभवन</t>
  </si>
  <si>
    <t>क्षेत्रीय माटो परिक्षण प्रयोगशाला, झुम्का, सुनसरी</t>
  </si>
  <si>
    <t>क्षेत्रीय माटो परिक्षण प्रयोगशाला, हेटौंडा</t>
  </si>
  <si>
    <t>क्षेत्रीय माटो परिक्षण प्रयोगशाला, पोखरा</t>
  </si>
  <si>
    <t>क्षेत्रीय माटो परिक्षण प्रयोगशाला, खजुरा, बाँके</t>
  </si>
  <si>
    <t>312156-3/4</t>
  </si>
  <si>
    <t>312162-3/4</t>
  </si>
  <si>
    <t>312103-3/4</t>
  </si>
  <si>
    <t xml:space="preserve">  -बजेट शिर्ष अनुसार_</t>
  </si>
  <si>
    <t>32912-3/4</t>
  </si>
  <si>
    <t>जम्मा</t>
  </si>
  <si>
    <t>जिल्ला कृषि विकास कार्यालय, सुर्खेत</t>
  </si>
  <si>
    <t>लक्ष्य भार</t>
  </si>
  <si>
    <t>भारित प्रगति प्रतिशत</t>
  </si>
  <si>
    <t xml:space="preserve">कृषि विभाग अन्तरगत सञ्चालित केन्द्रीय स्तरका आयोजना कार्यक्रमहरुको भारित प्रगति </t>
  </si>
  <si>
    <t>बजेट शिर्ष अनुसार</t>
  </si>
  <si>
    <t>क) केन्द्रस्तर</t>
  </si>
  <si>
    <t>P1 केन्द्रस्तर जम्माको तुलनामा</t>
  </si>
  <si>
    <t>P2 जम्माको तुलनामा</t>
  </si>
  <si>
    <t>कृषि विभागको तुलनामा</t>
  </si>
  <si>
    <t>साना तथा मझौला कृषक आयस्तर बृद्धि आयोजना (१३)</t>
  </si>
  <si>
    <t>जिल्ला कृषि बिकास कार्यालय, पर्सा</t>
  </si>
  <si>
    <t>क्षेत्रीय कृषि निर्देशनालय, सुर्खेत</t>
  </si>
  <si>
    <t xml:space="preserve">जिल्ला कृषि विकास कार्यालय, अर्घाखाँची </t>
  </si>
  <si>
    <t>जिल्ला कृषि विकास कार्यालय, पर्सा</t>
  </si>
  <si>
    <t>जिल्ला कृषि विकास कार्यालय, अर्घाखाँची</t>
  </si>
  <si>
    <t>विकास क्षेत्र</t>
  </si>
  <si>
    <t>प</t>
  </si>
  <si>
    <t>सु</t>
  </si>
  <si>
    <t>नि</t>
  </si>
  <si>
    <t>का</t>
  </si>
  <si>
    <t>वि</t>
  </si>
  <si>
    <t>दि</t>
  </si>
  <si>
    <t>कृषि व्यवसाय प्रवर्रधन तथा बजार विकास निर्देशनालय, हरिहरभवन</t>
  </si>
  <si>
    <t>कृषि व्यवसाय प्रवर्रधन कार्यक्रम, हरिहरभवन</t>
  </si>
  <si>
    <t>कृषि वस्तु निर्यात प्रवर्रधन कार्यक्रम, हरिहरभवन</t>
  </si>
  <si>
    <t>जिल्ला कृषि बिकास कार्यालय, अर्रधखाची</t>
  </si>
  <si>
    <t>जिल्ला कृषि बिकास कार्यालय, अर्घाँखाँची</t>
  </si>
  <si>
    <t>बाली विकास कार्यक्रमको जम्मा</t>
  </si>
  <si>
    <t>मत्स्य विकास कार्यक्रमको जम्मा</t>
  </si>
  <si>
    <t>बाली संरक्षण कार्यक्रमका जम्मा</t>
  </si>
  <si>
    <t xml:space="preserve">P2 को जम्मा
</t>
  </si>
  <si>
    <r>
      <t>P</t>
    </r>
    <r>
      <rPr>
        <b/>
        <i/>
        <vertAlign val="subscript"/>
        <sz val="10"/>
        <rFont val="Kalimati"/>
        <charset val="1"/>
      </rPr>
      <t>1</t>
    </r>
    <r>
      <rPr>
        <b/>
        <i/>
        <sz val="10"/>
        <rFont val="Kalimati"/>
        <charset val="1"/>
      </rPr>
      <t xml:space="preserve"> जिल्लास्तर जम्माको तुलनामा</t>
    </r>
  </si>
  <si>
    <r>
      <t>P</t>
    </r>
    <r>
      <rPr>
        <b/>
        <vertAlign val="subscript"/>
        <sz val="10"/>
        <rFont val="Kalimati"/>
        <charset val="1"/>
      </rPr>
      <t>1</t>
    </r>
    <r>
      <rPr>
        <b/>
        <sz val="10"/>
        <rFont val="Kalimati"/>
        <charset val="1"/>
      </rPr>
      <t xml:space="preserve"> केन्द्रस्तरको जम्मा</t>
    </r>
  </si>
  <si>
    <t>केन्द्रस्तर जम्माको तुलनामा</t>
  </si>
  <si>
    <t>s[lif ljefusf] s"nsf] t'ngfdf lhNnf:t/sf] hDdf</t>
  </si>
  <si>
    <t>जिल्लास्तर ८१ कार्यालयहरू P1 को जम्मा</t>
  </si>
  <si>
    <r>
      <t>s[lif ljefusf] s]Gb|Lo:t/ &amp;@^</t>
    </r>
    <r>
      <rPr>
        <b/>
        <i/>
        <sz val="12"/>
        <rFont val="Preeti"/>
        <family val="2"/>
      </rPr>
      <t xml:space="preserve"> </t>
    </r>
    <r>
      <rPr>
        <b/>
        <sz val="12"/>
        <rFont val="Preeti"/>
        <family val="2"/>
      </rPr>
      <t>sfof{nox¿sf] hDdf</t>
    </r>
  </si>
  <si>
    <t>दोश्रो प्राथमिकतामा परेका आयोजनाहरु (P2)</t>
  </si>
  <si>
    <t>ख) जिल्लास्तर</t>
  </si>
  <si>
    <t>पहिलो प्राथमिकतामा परेका आयोजनाहरु  (P1)</t>
  </si>
  <si>
    <t>नयाँ ब=सि=नं=</t>
  </si>
  <si>
    <t>क्र=सं=</t>
  </si>
  <si>
    <t>रेशम प्रशोधन केन्द्र, इटहरी, सुनसरी</t>
  </si>
  <si>
    <t>वार्षिक विनियोजित बजेट</t>
  </si>
  <si>
    <t>वार्षिक कार्यक्रम वजेट</t>
  </si>
  <si>
    <t>ब.सि.नं.</t>
  </si>
  <si>
    <t>पूजिगत</t>
  </si>
  <si>
    <t>चालु</t>
  </si>
  <si>
    <t>कुल</t>
  </si>
  <si>
    <t>बिनियोजनको तुलनामा खर्चको प्रतिशत</t>
  </si>
  <si>
    <t xml:space="preserve">कुल </t>
  </si>
  <si>
    <t xml:space="preserve">कैफियत </t>
  </si>
  <si>
    <t>पहिलो प्राथमिकतामा परेका आयोजनाहरु (P1)</t>
  </si>
  <si>
    <t>केन्द्रीयस्तर ४३५ कार्यालयहरू P1 को जम्मा</t>
  </si>
  <si>
    <r>
      <t>दोश्रो प्राथमिकतामा परेका आयोजनाहरु (P</t>
    </r>
    <r>
      <rPr>
        <b/>
        <vertAlign val="subscript"/>
        <sz val="10"/>
        <rFont val="Kalimati"/>
        <charset val="1"/>
      </rPr>
      <t>2</t>
    </r>
    <r>
      <rPr>
        <b/>
        <sz val="10"/>
        <rFont val="Kalimati"/>
        <charset val="1"/>
      </rPr>
      <t>)</t>
    </r>
  </si>
  <si>
    <t xml:space="preserve">कृषि विभाग अन्तरगत सञ्चालित आयोजना कार्यक्रमहरुको </t>
  </si>
  <si>
    <t>बजेट शिर्षक अनुसार</t>
  </si>
  <si>
    <r>
      <t>केन्द्रीयस्तर (P1) र P</t>
    </r>
    <r>
      <rPr>
        <b/>
        <vertAlign val="subscript"/>
        <sz val="10"/>
        <rFont val="Kalimati"/>
        <charset val="1"/>
      </rPr>
      <t>2</t>
    </r>
    <r>
      <rPr>
        <b/>
        <sz val="10"/>
        <rFont val="Kalimati"/>
        <charset val="1"/>
      </rPr>
      <t xml:space="preserve"> को जम्मा</t>
    </r>
  </si>
  <si>
    <r>
      <t xml:space="preserve">केन्द्रस्तर दोश्रो प्राथमिकतामा परेका आयोजनाहरु </t>
    </r>
    <r>
      <rPr>
        <b/>
        <sz val="10"/>
        <rFont val="Times New Roman"/>
        <family val="1"/>
      </rPr>
      <t>(P</t>
    </r>
    <r>
      <rPr>
        <b/>
        <vertAlign val="subscript"/>
        <sz val="10"/>
        <rFont val="Times New Roman"/>
        <family val="1"/>
      </rPr>
      <t>2</t>
    </r>
    <r>
      <rPr>
        <b/>
        <sz val="10"/>
        <rFont val="Times New Roman"/>
        <family val="1"/>
      </rPr>
      <t>)</t>
    </r>
  </si>
  <si>
    <r>
      <t xml:space="preserve">जिल्लास्तर पहिलो प्राथमिकतामा परेका आयोजनाहरु </t>
    </r>
    <r>
      <rPr>
        <b/>
        <sz val="10"/>
        <rFont val="Kalimati"/>
        <charset val="1"/>
      </rPr>
      <t>(P</t>
    </r>
    <r>
      <rPr>
        <b/>
        <vertAlign val="subscript"/>
        <sz val="10"/>
        <rFont val="Kalimati"/>
        <charset val="1"/>
      </rPr>
      <t>1</t>
    </r>
    <r>
      <rPr>
        <b/>
        <sz val="10"/>
        <rFont val="Kalimati"/>
        <charset val="1"/>
      </rPr>
      <t>)</t>
    </r>
  </si>
  <si>
    <t>निर्देशनालय</t>
  </si>
  <si>
    <t>ना</t>
  </si>
  <si>
    <t>भारित</t>
  </si>
  <si>
    <t>वित्तिय</t>
  </si>
  <si>
    <t>प्रगति कम हुनाका कारणहरु</t>
  </si>
  <si>
    <r>
      <t>जिल्लास्तर पहिलो प्राथमिकतामा परेका आयोजनाहरु</t>
    </r>
    <r>
      <rPr>
        <b/>
        <sz val="10"/>
        <rFont val="Kalimati"/>
        <charset val="1"/>
      </rPr>
      <t xml:space="preserve"> (P</t>
    </r>
    <r>
      <rPr>
        <b/>
        <vertAlign val="subscript"/>
        <sz val="10"/>
        <rFont val="Kalimati"/>
        <charset val="1"/>
      </rPr>
      <t>1</t>
    </r>
    <r>
      <rPr>
        <b/>
        <sz val="10"/>
        <rFont val="Kalimati"/>
        <charset val="1"/>
      </rPr>
      <t>)</t>
    </r>
  </si>
  <si>
    <t xml:space="preserve">बाली संरक्षण कार्यक्रम </t>
  </si>
  <si>
    <t xml:space="preserve">बाली विकास कार्यक्रम </t>
  </si>
  <si>
    <t>बजेट नं.</t>
  </si>
  <si>
    <t>कार्यालय  संख्या</t>
  </si>
  <si>
    <t>आयोजना/कार्यक्रमको नाम</t>
  </si>
  <si>
    <t>प्रगति स्थिति -%)</t>
  </si>
  <si>
    <t>यस अवधिमा हासिल भएका मुख्य मुख्य उपलब्धीहरु</t>
  </si>
  <si>
    <t>कार्यान्वयनमा देखिएका मुख्य मुख्य समस्याहरू</t>
  </si>
  <si>
    <t>समस्या समाधान गर्न गरिएका प्रयासहरु</t>
  </si>
  <si>
    <t>समस्या समाधानार्थ सुझावहरू</t>
  </si>
  <si>
    <t>बित्तिय</t>
  </si>
  <si>
    <t>समस्या देखा पर्नुको कारण</t>
  </si>
  <si>
    <t>समस्या समाधान गर्न गरिएको प्रयास</t>
  </si>
  <si>
    <t>समस्या समाधानका लागि सुझाव</t>
  </si>
  <si>
    <t>अनुसूची - 1</t>
  </si>
  <si>
    <r>
      <rPr>
        <b/>
        <sz val="12"/>
        <rFont val="Kalimati"/>
        <charset val="1"/>
      </rPr>
      <t>2. कार्यालयको नामः-</t>
    </r>
    <r>
      <rPr>
        <sz val="12"/>
        <rFont val="Kalimati"/>
        <charset val="1"/>
      </rPr>
      <t xml:space="preserve"> कृषि विभाग</t>
    </r>
  </si>
  <si>
    <r>
      <t xml:space="preserve">क. केन्द्रीयस्तर </t>
    </r>
    <r>
      <rPr>
        <b/>
        <sz val="12"/>
        <rFont val="Times New Roman"/>
        <family val="1"/>
      </rPr>
      <t>P1</t>
    </r>
  </si>
  <si>
    <t>नेपाल सरकार</t>
  </si>
  <si>
    <t>कृषि विकास मन्त्रालय</t>
  </si>
  <si>
    <t>बजेट उपशिर्षक नं</t>
  </si>
  <si>
    <t>आयोजना कार्यक्रमको नाम</t>
  </si>
  <si>
    <t>क्षेत्रीय कृषि निर्देशनालयहरु</t>
  </si>
  <si>
    <t>क्षेत्रीय कृषि निर्देशनालय, काठमाण्डौ</t>
  </si>
  <si>
    <t>पुँजितग</t>
  </si>
  <si>
    <t>वार्षिक विनियोजित बजेट (रु हजारमा)</t>
  </si>
  <si>
    <t>विनियोजितको तुलनामा वित्तिय प्रगति प्रतिशत</t>
  </si>
  <si>
    <t xml:space="preserve"> बाषिर्क चालु बजेट</t>
  </si>
  <si>
    <t xml:space="preserve"> पहिलो चौमासिक चालु बजेट</t>
  </si>
  <si>
    <t xml:space="preserve"> दोश्रो चौमासिक चालु बजेट</t>
  </si>
  <si>
    <t xml:space="preserve"> तेश्रो चौमासिक चालु बजेट</t>
  </si>
  <si>
    <t>खाद्य संकट सम्बोधन कार्यक्रम</t>
  </si>
  <si>
    <t>बागवानी विकास कार्यक्रम एकमुष्ट</t>
  </si>
  <si>
    <t>अलैंची विकास केन्द्र, फिक्कल, इलाम</t>
  </si>
  <si>
    <t>रा.आ.वा.वि.का, बागवानी केन्द्र जौबारी, जोगमाई, इलाम</t>
  </si>
  <si>
    <t>घर बंगैचा कार्यक्रम</t>
  </si>
  <si>
    <t>बाली संरक्षण कार्यक्रम एकमुष्ट</t>
  </si>
  <si>
    <t>कार्यक्रमको जम्मा</t>
  </si>
  <si>
    <t>माटो व्यवस्थापन, विशेष कृषि उत्पादन कार्यक्रम</t>
  </si>
  <si>
    <t>रेशम खेती विकास कार्यक्रम</t>
  </si>
  <si>
    <t>व्यवसायिक कीट विकास कार्यक्रम</t>
  </si>
  <si>
    <t>कृषि विभागको केन्द्रीयस्तरको जम्मा(P1+P2)</t>
  </si>
  <si>
    <t>कृषि विभागको कूल(जिल्लास्तर र केन्द्रीयस्तर)</t>
  </si>
  <si>
    <t>केन्द्रीयस्तर P2 को जम्मा</t>
  </si>
  <si>
    <t xml:space="preserve">राष्ट्रपति चुरे तर्राई मधेस संरक्षण विकास समिती </t>
  </si>
  <si>
    <t>चन्द्रडाँगी बीउ बिजन तथा दुग्ध विकास समिति</t>
  </si>
  <si>
    <t>क्षेत्रीय कृषि निर्देशनालय, डोटी</t>
  </si>
  <si>
    <t>जिल्ला कृषि बिकास कार्यालय, पाँचधर</t>
  </si>
  <si>
    <t>जिल्ला कृषि बिकास कार्यालय, ईलाम</t>
  </si>
  <si>
    <t>जिल्ला कृषि बिकास कार्यालय, सखुवासभा</t>
  </si>
  <si>
    <t>जिल्ला कृषि बिकास कार्यालय, ओखलढुङगा</t>
  </si>
  <si>
    <t>जिल्ला कृषि विकास कार्यालय, काठमाण्डौ</t>
  </si>
  <si>
    <t xml:space="preserve">जिल्ला कृषि बिकास कार्यालय, कालिकोट </t>
  </si>
  <si>
    <t>जिल्ला कृषि बिकास कार्यालय, राल्पा</t>
  </si>
  <si>
    <t>जिल्ला कृषि बिकास कार्यालय, सुर्खेत</t>
  </si>
  <si>
    <t xml:space="preserve">मत्स्य विकास कार्यक्रम </t>
  </si>
  <si>
    <t xml:space="preserve">कृषि प्रसार तथा तालीम कार्यक्रम </t>
  </si>
  <si>
    <t>आलु, तरकारी तथा मसला विकास कार्यक्रमको जम्मा</t>
  </si>
  <si>
    <t>समूदाय व्यवस्थित सिंचित कृषि क्षेत्र आयोजना कार्यक्रम</t>
  </si>
  <si>
    <t>सहकारी खेती, साना सिंचाई तथा मल वीउ ढुवानी कार्यक्रम कृषिर् इन्जिनियरिङ्ग समेत)</t>
  </si>
  <si>
    <t xml:space="preserve">सिंचाई तथा जलश्रोत ब्यवस्थापन आयोजना, बाली तथा जल ब्यवस्थापन कार्यक्रम </t>
  </si>
  <si>
    <t>५० कार्यालयहरूको जम्मf</t>
  </si>
  <si>
    <t>रानीजमरा कुलरिया सिंचाई आयोजना</t>
  </si>
  <si>
    <t xml:space="preserve">नेपाल व्यापार एकिकृत रणनिति </t>
  </si>
  <si>
    <t>घर बंगैचा कार्यक्रमको जम्मा</t>
  </si>
  <si>
    <t xml:space="preserve">कृषि विकास आयोजना </t>
  </si>
  <si>
    <t xml:space="preserve">कर्णाली अञ्चल कृषि विकास आयोजना </t>
  </si>
  <si>
    <t xml:space="preserve">माटो परिक्षण तथा सेवा सुधार कार्यक्रम </t>
  </si>
  <si>
    <t>माटो परिक्षण तथा सेवा सुधार कार्यक्रमको जम्मा</t>
  </si>
  <si>
    <t>व्यवसायिक कीट विकास कार्यक्रमको जम्मा</t>
  </si>
  <si>
    <t xml:space="preserve"> केन्द्रस्तर P2 को जम्मा</t>
  </si>
  <si>
    <t>P1 केन्द्रस्तर जम्माको तुलनामा घर बगैचा कार्यक्रमको</t>
  </si>
  <si>
    <t>केन्द्रस्तर जम्माको तुलनामा P1 कार्यक्रमको</t>
  </si>
  <si>
    <t>कृषि विभाग जम्माको तुलनामा P1 कार्यक्रमको</t>
  </si>
  <si>
    <t>रेशम खेती विकास कार्यक्रमको जम्मा</t>
  </si>
  <si>
    <t>कृषि विकास आयोजनाको जम्मा</t>
  </si>
  <si>
    <t xml:space="preserve">कृषि प्रसार कार्यक्रम </t>
  </si>
  <si>
    <r>
      <t>P</t>
    </r>
    <r>
      <rPr>
        <b/>
        <i/>
        <vertAlign val="subscript"/>
        <sz val="10"/>
        <rFont val="Kalimati"/>
        <charset val="1"/>
      </rPr>
      <t>1</t>
    </r>
    <r>
      <rPr>
        <b/>
        <i/>
        <sz val="10"/>
        <rFont val="Kalimati"/>
        <charset val="1"/>
      </rPr>
      <t xml:space="preserve"> जिल्ला स्तर जम्माको तुलनामा कृषि प्रसार कार्यक्रमको</t>
    </r>
  </si>
  <si>
    <t>कृषि व्यवसाय प्रवर्रधन तथा बजार विकास कार्यक्रम</t>
  </si>
  <si>
    <t xml:space="preserve"> केन्द्रस्तर P1 को जम्मा</t>
  </si>
  <si>
    <t>कर्णाली अञ्चल कृषि विकास आयोजनाको जम्मा</t>
  </si>
  <si>
    <r>
      <t xml:space="preserve">जिल्लास्तर </t>
    </r>
    <r>
      <rPr>
        <b/>
        <sz val="10"/>
        <rFont val="तष"/>
      </rPr>
      <t xml:space="preserve">P1 </t>
    </r>
    <r>
      <rPr>
        <b/>
        <sz val="10"/>
        <rFont val="Preeti"/>
        <family val="2"/>
      </rPr>
      <t>को जम्मा</t>
    </r>
  </si>
  <si>
    <t>कृषि विभागको जिल्लास्तर ८1 कार्यालयहरूको जम्मा</t>
  </si>
  <si>
    <t>कृषि विभागको केन्द्रीयस्तर 556 कार्यालयहरूको जम्मा</t>
  </si>
  <si>
    <t>कृषि विभागको केन्द्र तथा जिल्लास्तर 637 कार्यालयहरूको कूल जम्मा</t>
  </si>
  <si>
    <t>केन्द्रीयस्तर P1 को जम्मा</t>
  </si>
  <si>
    <t>312805-3/4</t>
  </si>
  <si>
    <t>निकासा/खर्च</t>
  </si>
  <si>
    <t>जिल्ला कृषि विकास कार्यालय, ईलाम</t>
  </si>
  <si>
    <t>जिल्ला कृषि विकास कार्यालय पाल्पा</t>
  </si>
  <si>
    <t>जिल्ला कृषि विकास कार्यालय म्याग्दी</t>
  </si>
  <si>
    <t>जिल्ला कृषि विकास कार्यालय अर्घाखाँची</t>
  </si>
  <si>
    <t>नेपाल व्यापार एकिकृत रणनिति (चिया तथा कफि)</t>
  </si>
  <si>
    <t>जिल्ला कृषि विकास कार्यालय, ताप्लेजुड</t>
  </si>
  <si>
    <t>जिल्ला कृषि विकास कार्यालय, सिराह</t>
  </si>
  <si>
    <t>जिल्ला कृषि विकास कार्यालय, मुस्ताड</t>
  </si>
  <si>
    <t>जिल्ला कृषि विकास कार्यालय, कपिलबस्तु</t>
  </si>
  <si>
    <t>विशेष कृषि उत्पादन कार्यक्रमको जम्मा</t>
  </si>
  <si>
    <t>नेपाल व्यापार एकिकृत रणनिति (अदुवा)</t>
  </si>
  <si>
    <t>नेपाल व्यापार एकिकृत रणनिति (अलैंची)</t>
  </si>
  <si>
    <t>अलैंची विकास केन्द्र, फिक्कल, ईलाम</t>
  </si>
  <si>
    <t>नेपाल व्यापार एकिकृत रणनिति (मौरी)</t>
  </si>
  <si>
    <t>एन.टी.आई.एस.कार्यक्रमको जम्मा</t>
  </si>
  <si>
    <t>केन्दीयस्तर जम्माको तुलनामा P1 को</t>
  </si>
  <si>
    <t>केन्दीयस्तर जम्माको तुलनामा P2 को</t>
  </si>
  <si>
    <t>(बजेट शिर्षक अनुसार)</t>
  </si>
  <si>
    <t>जिल्लाको लागि अवश्यक पर्ने उन्नत जातको बिउ विजन तथा स्टकहरु उपलब्ध हुन कठिन</t>
  </si>
  <si>
    <t xml:space="preserve">समिक्षा तथा गोष्ठीहरुमा उठान गर्ने गरेको </t>
  </si>
  <si>
    <t xml:space="preserve">अनुसंधान केन्द्रहरुमा आवश्यक पर्ने सवै वालीहरुको उन्नत जातको विउ विजनहरुको अनुसंधान हुनु पर्ने </t>
  </si>
  <si>
    <t>अनुदानको विवरण तथा उपलब्धि</t>
  </si>
  <si>
    <r>
      <t>२ कार्यालयको नाम</t>
    </r>
    <r>
      <rPr>
        <b/>
        <sz val="11"/>
        <color indexed="8"/>
        <rFont val="Kalimati"/>
        <charset val="1"/>
      </rPr>
      <t xml:space="preserve"> कृषि विभाग</t>
    </r>
  </si>
  <si>
    <t>ब.उ.शि.नं.</t>
  </si>
  <si>
    <r>
      <t>कार्यक्रम</t>
    </r>
    <r>
      <rPr>
        <i/>
        <sz val="10"/>
        <rFont val="Kalimati"/>
        <charset val="1"/>
      </rPr>
      <t>।</t>
    </r>
    <r>
      <rPr>
        <sz val="10"/>
        <rFont val="Kalimati"/>
        <charset val="1"/>
      </rPr>
      <t>आयोजनाको नाम</t>
    </r>
  </si>
  <si>
    <t>बार्षिक बजेट</t>
  </si>
  <si>
    <t xml:space="preserve">बार्षिक विनियोजित अनुदान रकम </t>
  </si>
  <si>
    <t>अनुदानग्राही संस्था (संख्या)</t>
  </si>
  <si>
    <t>जम्मा लाभान्वित कृषक संख्या</t>
  </si>
  <si>
    <t>कैफियत (अन्य वस्तुगत विवरणहरु तथा मूल्याङ्कनले मागेको अवस्थामा वा अन्य प्रयेजनका लगि यथाशिघ्र उपलब्ध हुने अवस्थामा राख्न हुन जस्तै कृषकहरुको नामावली ठेगाना अदि विवरण)</t>
  </si>
  <si>
    <t>समूह</t>
  </si>
  <si>
    <t>सहकारी</t>
  </si>
  <si>
    <t>उद्यमी</t>
  </si>
  <si>
    <r>
      <t xml:space="preserve">1. पहिलो प्राथमिकता </t>
    </r>
    <r>
      <rPr>
        <b/>
        <sz val="10"/>
        <rFont val="Times New Roman"/>
        <family val="1"/>
      </rPr>
      <t>(P1)</t>
    </r>
    <r>
      <rPr>
        <b/>
        <sz val="10"/>
        <rFont val="Kalimati"/>
        <charset val="1"/>
      </rPr>
      <t xml:space="preserve"> मा रहेका कार्यक्रम तथा आयोजनाहरु</t>
    </r>
  </si>
  <si>
    <t>विशेष कृषि उत्पादन कार्यक्रम- कृषि विभागतर्फ</t>
  </si>
  <si>
    <t xml:space="preserve">साना तथा मझौला कृषक आयस्तर वृद्धि आयोजना </t>
  </si>
  <si>
    <t xml:space="preserve">बागवानी विकास कार्यक्रम (एकमुष्ठ 3 वटा कार्यक्रम समेत) </t>
  </si>
  <si>
    <t>आलु तरकारी तथा मसला विकास कार्यक्रम (एकमुष्ठ 4 वटा कार्यक्रम समेत)</t>
  </si>
  <si>
    <t xml:space="preserve">मत्स्य विकास कार्यक्रम (एकमुष्ट)  </t>
  </si>
  <si>
    <t>बाली संरक्षण कार्यक्रम एकमुष्‍ट</t>
  </si>
  <si>
    <t>बाली विकास कार्यक्रम (एकमुष्ट 12 वटा कार्यक्रम समेत)</t>
  </si>
  <si>
    <t xml:space="preserve">कृषि प्रसार तथा तालिम कार्यक्रम </t>
  </si>
  <si>
    <t>समुदाय व्यवस्थित सिंचित कृषि क्षेत्र कार्यक्रम (कृषि)</t>
  </si>
  <si>
    <t xml:space="preserve">कृषि व्यवसाय प्रवर्धन तथा बजार विकास कार्यक्रम </t>
  </si>
  <si>
    <t xml:space="preserve">सहकारी खेती, साना सिंचाई तथा मल बीउ ढुवानी कार्यक्रम (कृषि ईन्जिनियरिङ्ग समेत) </t>
  </si>
  <si>
    <t>एकिकृत जलश्रोत व्यवस्थापन आयोजना (IWRMP)</t>
  </si>
  <si>
    <t xml:space="preserve">रानी जमरा कुलेरिया सिंचाई आयोजना </t>
  </si>
  <si>
    <r>
      <t xml:space="preserve">नेपाल व्यापार एकीकृत रणनीति </t>
    </r>
    <r>
      <rPr>
        <sz val="11"/>
        <rFont val="Times New Roman"/>
        <family val="1"/>
      </rPr>
      <t>(NTIS)</t>
    </r>
    <r>
      <rPr>
        <sz val="10"/>
        <rFont val="Kalimati"/>
        <charset val="1"/>
      </rPr>
      <t xml:space="preserve"> </t>
    </r>
  </si>
  <si>
    <t xml:space="preserve">कर्णाली अञ्चल कृषि विकास आयोजना (कृषि विभाग) </t>
  </si>
  <si>
    <t xml:space="preserve">कृषि प्रसार कार्यक्रम (जिल्लास्तर) </t>
  </si>
  <si>
    <r>
      <t xml:space="preserve">२. दोश्रो प्राथमिकता </t>
    </r>
    <r>
      <rPr>
        <b/>
        <sz val="11"/>
        <rFont val="Times New Roman"/>
        <family val="1"/>
      </rPr>
      <t>(P2)</t>
    </r>
    <r>
      <rPr>
        <b/>
        <sz val="11"/>
        <rFont val="Kalimati"/>
        <charset val="1"/>
      </rPr>
      <t xml:space="preserve"> मा रहेका कार्यक्रम तथा आयोजनाहरु</t>
    </r>
  </si>
  <si>
    <t xml:space="preserve">कृषि विकास आयोजना, जनकपुर </t>
  </si>
  <si>
    <t xml:space="preserve">व्यवसायिक किट विकास कार्यक्रम </t>
  </si>
  <si>
    <t xml:space="preserve">माटो परिक्षण तथा सुधार सेवा कार्यक्रम </t>
  </si>
  <si>
    <t>कुल जम्मा</t>
  </si>
  <si>
    <t>बागवानी विकास कार्यक्रम</t>
  </si>
  <si>
    <t>आलु, तरकारी तथा मसला बाली विकास कार्यक्रम</t>
  </si>
  <si>
    <t>बिभागको एकमुष्ट कूल प्रगति</t>
  </si>
  <si>
    <t xml:space="preserve">अष्टमासिक विनियोजित अनुदान रकम </t>
  </si>
  <si>
    <t xml:space="preserve">अष्टमासिक विनियोजित रकम </t>
  </si>
  <si>
    <t>रु हजारमा</t>
  </si>
  <si>
    <t xml:space="preserve">उल्लेख्य समस्या नभएको </t>
  </si>
  <si>
    <t xml:space="preserve">बागवानी विकास कार्यक्रम </t>
  </si>
  <si>
    <t>वार्षिक पुँजिगत</t>
  </si>
  <si>
    <t>वार्षिक चालु</t>
  </si>
  <si>
    <t xml:space="preserve">कार्यक्रम सम्वन्धमा व्यापक प्रचार प्रसार गरिएको । 
</t>
  </si>
  <si>
    <t xml:space="preserve">३ वर्षे रणनीति सहित बजेट माग गरि पठाएको ।
</t>
  </si>
  <si>
    <t xml:space="preserve">दरवन्दी रिक्त हुनाले कार्यक्रम गर्न कठिनाई । 
योजनाको गाडिहरु ज्यादै जिर्ण अवस्थामा पुगेको र कार्य क्षेत्र २० जिल्ला भएकोले सो गाडिबाट आवश्यकता अनुसारको कार्यक्रम संचालन तथा सुपरिवेक्षण गर्नमा कठिनाई भईरहेको । 
धेरैजसो डिप ट्युववेलमा बजेटको अभावले पम्प हाउस, विद्युतिकरण तथा सवमरसिवल पम्प जडान नभएकोले सचालनमा नरहेको 
गाउँ देखि बाहीरको खेतमा डिप ट्यूववेल जडान भएकोले टान्सफर्मर चोरीको समस्या 
</t>
  </si>
  <si>
    <t xml:space="preserve">सम्बन्धित निकायमा पदपूर्तिको लागि माग गरिएको । करारमा आवश्यक जनशक्ति राखी कार्य गराउने गरेको । 
विभाग, मन्त्रालयमा सवारी साधनका लागि अनुरोध गरेको । 
बार्षिक कार्यक्रममा डिपटयुववेल संचालनको लागि कार्यक्रम तथा बजेट प्रस्ताव गर्ने गरेको  
उपभोक्ता समितिलाई सजग गराएको 
</t>
  </si>
  <si>
    <t xml:space="preserve">दरबन्दि अनुसार जनसशतीको व्यवस्था हुनु पर्ने वा करारमा राख्नको लागि आवश्यक बजेटको व्यवस्था हुनुपर्ने । 
२. जीप र पिकअपको लागि आवश्यक बजेटको व्यवस्था हुनुपर्ने ।
३. माग अनुसारको कार्यक्रम तथा बजेटको व्यवस्था हुनुपर्ने । 
४. सिंचाई प्रयोजनको लागि खेतमा डिप ट्इववेल जडान हुने भएकोले र रातको समयमा सुनसान भई चोरीको समस्या बढेकोले उपभोक्ता समिति सजग हुनुपर्ने ।
</t>
  </si>
  <si>
    <t xml:space="preserve">जनशक्ति अभावका कारण कार्यक्रम कार्यन्वयनमा कठिनाई
</t>
  </si>
  <si>
    <t xml:space="preserve">बढी समय काम गर्ने गरिएको
</t>
  </si>
  <si>
    <t xml:space="preserve">कार्यभार अनुसारको जनशक्तिको व्यवस्था हुनुपर्ने
</t>
  </si>
  <si>
    <t xml:space="preserve">रेशम खेतीको विकास र विस्तारमा अपेक्षीत उपलब्धी हाँसिल गर्न नसक्नु । 
</t>
  </si>
  <si>
    <t>राजश्व (रु.)</t>
  </si>
  <si>
    <t>रू. हजारमा</t>
  </si>
  <si>
    <r>
      <t>मूख्य मूख्य उपलब्धिहरु (क्षेत्रफल</t>
    </r>
    <r>
      <rPr>
        <sz val="10"/>
        <rFont val="Calibri"/>
        <family val="2"/>
      </rPr>
      <t xml:space="preserve">, </t>
    </r>
    <r>
      <rPr>
        <sz val="10"/>
        <rFont val="Kalimati"/>
        <charset val="1"/>
      </rPr>
      <t>उत्पादन</t>
    </r>
    <r>
      <rPr>
        <sz val="10"/>
        <rFont val="Calibri"/>
        <family val="2"/>
      </rPr>
      <t xml:space="preserve">, </t>
    </r>
    <r>
      <rPr>
        <sz val="10"/>
        <rFont val="Kalimati"/>
        <charset val="1"/>
      </rPr>
      <t>रोजगारी</t>
    </r>
    <r>
      <rPr>
        <sz val="10"/>
        <rFont val="Calibri"/>
        <family val="2"/>
      </rPr>
      <t xml:space="preserve">, </t>
    </r>
    <r>
      <rPr>
        <sz val="10"/>
        <rFont val="Kalimati"/>
        <charset val="1"/>
      </rPr>
      <t>मेशीनरी औजार</t>
    </r>
    <r>
      <rPr>
        <sz val="10"/>
        <rFont val="Calibri"/>
        <family val="2"/>
      </rPr>
      <t xml:space="preserve">, </t>
    </r>
    <r>
      <rPr>
        <sz val="10"/>
        <rFont val="Kalimati"/>
        <charset val="1"/>
      </rPr>
      <t>उपकरण तथा भौतिक संरचना लगायतको विवरण</t>
    </r>
  </si>
  <si>
    <t xml:space="preserve">आ.व. २०७2/७3 को वार्षिक भारित प्रगति </t>
  </si>
  <si>
    <t>वार्षिक विनियोजित वजेट</t>
  </si>
  <si>
    <t>राष्ट्रिय पुननिर्माण कोष भुकम्प प्रभावित जिल्लाका लागि राहत कार्यक्रम) -कृषि विभाग) -३१)</t>
  </si>
  <si>
    <t>जिल्ला कृषि विकास कार्यालय, कपिलवस्तु</t>
  </si>
  <si>
    <t>]</t>
  </si>
  <si>
    <t>P1 केन्द्रस्तरको तुलनामा राहत कार्यक्रमको</t>
  </si>
  <si>
    <t>602801-3/4</t>
  </si>
  <si>
    <t xml:space="preserve">आ.व. २०७२/७३ को वार्षिक बजेट, निकाशा र खर्च </t>
  </si>
  <si>
    <t xml:space="preserve">वार्षिक </t>
  </si>
  <si>
    <t>आयोजना/कार्यक्रमहरुको विस्तृत वार्षिक प्रगति विवरण</t>
  </si>
  <si>
    <r>
      <rPr>
        <b/>
        <sz val="11"/>
        <rFont val="Kalimati"/>
        <charset val="1"/>
      </rPr>
      <t>1. आ.व.-</t>
    </r>
    <r>
      <rPr>
        <sz val="11"/>
        <rFont val="Kalimati"/>
        <charset val="1"/>
      </rPr>
      <t xml:space="preserve"> २०७२/७३ वार्षिक</t>
    </r>
  </si>
  <si>
    <t>वार्षिक खर्च (रु हजारमा)</t>
  </si>
  <si>
    <r>
      <t>आ.व.</t>
    </r>
    <r>
      <rPr>
        <b/>
        <sz val="11"/>
        <color indexed="8"/>
        <rFont val="Kalimati"/>
        <charset val="1"/>
      </rPr>
      <t xml:space="preserve"> २०७२</t>
    </r>
    <r>
      <rPr>
        <b/>
        <i/>
        <sz val="11"/>
        <color indexed="8"/>
        <rFont val="Kalimati"/>
        <charset val="1"/>
      </rPr>
      <t>।</t>
    </r>
    <r>
      <rPr>
        <b/>
        <sz val="11"/>
        <color indexed="8"/>
        <rFont val="Kalimati"/>
        <charset val="1"/>
      </rPr>
      <t>०७३ को वार्षिक</t>
    </r>
  </si>
  <si>
    <t>प्रांगारिक मलमा अनुदान गराउने कार्यक्रमप्रति कृषकको आकर्षणमा कमि</t>
  </si>
  <si>
    <t>कृषकको मागका आधारमा लक्ष्य तोकिनुपर्ने ।</t>
  </si>
  <si>
    <t xml:space="preserve">वार्षिक अवधिमा खर्च भएको अनुदान रकम </t>
  </si>
  <si>
    <t>२७५ हे. मा क्षेत्र विस्तार र ७५१ मे.ट अन्न उत्पादन भएको ।  १५९.५ मे.ट गहुँको उन्नत वीउ उत्पादन भएको ।१७७० ताजा तरकारी उत्पादन भएको ।३ हे. मा क्षेत्र विस्तार भर्इ २ मे.ट मूल वीउ उत्पादन भएको । ३०० मे.ट. वीउ अटाउने घरको सुदृढीकरण भएको । ५० हे. मा केरा र ३ हे. मा कागतीको क्षेत्र विस्तार भएको ।</t>
  </si>
  <si>
    <t>४०५३ मे टन प्राङ्गारिक मलमा अनुदान, १२१८१ वटा भकारो सुधार, ७८८ वटा भर्मिबेड, १०१ मे टन कृषि चुन ढुवानीमा अनुदान उपलब्ध गराईएको ।</t>
  </si>
  <si>
    <t>श्री देउराली उर्बरा कृषि चुन तथा शक्ति ग्रीट उद्योगमा वार्षिक उत्पादन क्षमता ३००० मे टन वाट बृद्धि भई १२००० मे टन  पुगेको  ।</t>
  </si>
  <si>
    <t>3rd</t>
  </si>
  <si>
    <t>4053 मे टन प्राङ्गारिक मलमा अनुदान, 12181 वटा भकारो सुधार, 788 वटा भर्मिबेड, 101 मे टन कृषि चुन ढुवानीमा अनुदान</t>
  </si>
  <si>
    <t xml:space="preserve">अनुदानग्राहीहरुमा क्षमताको कमिका कारण व्यवसायिक हिसाव राख्न र हिसावको पारदर्शिता कार्य गर्न कम उत्सुकता ।
बैंक तथा अन्य वत्तीय संस्थाहरु श्रृण प्रवाह गर्नु ईच्छुक नदेखिएकोले अनुदानग्राहीहरुलाई स्वलगानी गर्न समस्या ।
</t>
  </si>
  <si>
    <t>समय समयमा विशेषज्ञद्धारा  लेखा व्यवस्थापन सम्बन्धि तालिम सञ्चालन गरिएको ।
नेपाल राष्ट् बैंकको समन्वयमा बैर्ंकर्सहरुसँग अन्तरक्रिया कार्यक्रम सञ्चालन गरिएको ।</t>
  </si>
  <si>
    <t>कृषि विकास मन्त्रालयले अर्थ मन्त्रालय मार्फ नेपाल राष्ट् बैंकसँग समन्वय गर्नुपर्ने ।</t>
  </si>
  <si>
    <t xml:space="preserve">उच्च मूल्य जाने वस्तुमा ५६५४ हेक्टर थप क्षेत्रफल विस्तार
 उच्च मूल्य वाली उत्पादन - 7७८१८ टन 
 आम्दानी वृद्धि - नेरु ८२९६९ प्रति घरपरिवार-
 लाभान्वित मध्ये ५६ प्रतिशत महिला लाभान्वित,   १७४५२ मौरी घार वितरण, ३३७४ हे क्षेत्रफल सिँचित, 2७९ पावर टेलर, १९३२५ प्लाष्टिक क्रेट, 2112 स्प्रेयर टंकी., 2449 हजारी, २८१४ प्लाष्टिक हाउस निर्माण, ल्याब ५,  प्रशोधन भवन ४४, २५५० मे टनको गोदाम घर , 1३५०० मे टनको ९ शीत गृह र ६४ संकलन केन्द्र निर्माणाधिन
</t>
  </si>
  <si>
    <t>संसोधन पछि</t>
  </si>
  <si>
    <t>दिर्घकालिन एकमुष्टको खर्च राखिएकोले प्रगति १०० प्रतिशत भन्दा बढि देखिएको।</t>
  </si>
  <si>
    <t>P1 केन्द्रस्तर जम्माको तुलनामा राष्ट्रिय पुनर्निर्माण कार्यक्रमको</t>
  </si>
  <si>
    <t xml:space="preserve">१. केन्द्रिय बागवानी केन्द्रको नाममा जग्गाधनीको लालपर्जा नभएको र ले केन्द्रिय बागवानि केन्द्रको  जग्गा अन्य निकायले उपभोग गरेको हुदा कार्यक्रम संचालनमा बाधा (माउबोटको प्रयोग गर्न नसकिने)                  
२. सुन्तला जातको स्वस्थ्य बगैचा स्थापना गर्न ५ वर्षभित्र स्क्रीन हाउसमा उत्पादन गरिएका बिरुवाहरु मात्र वितरण गर्ने उदेश्य राखिएको तर नर्सरी ऐन नभएकोले समस्या
</t>
  </si>
  <si>
    <t>१. पटक पटक माथिल्लो निकायमा प्रत्राचार गरी पहल गरेको ।                                                          
२. कमिटी गठन गरी एनको मस्यौदा तयार गरिएको ।</t>
  </si>
  <si>
    <t>१ दरबन्दी अनुसार कर्मचारी पदपुर्ति नभएको । 
२ बाटो विस्तारको क्रममा केन्द्रिय तरकारी वीउ उत्पादन केन्द्र खुमलटार कम्प्लेक्स पुराने पालेघर लगायतको संरचना भत्काइएको र पटक पटक पत्राचार गर्दा पनी निर्माण हुन नसकेको । 
३ डडेलधुरा फर्मकेन्द्रमा सिड ल्याबको अभावका कारण वीउ परिक्षणको लागि नमुना सुन्दरपुर पठाउनु पर्ने ।  
४ डडेलधुरा फर्मकेन्द्रमा प्रजनन वीउको समस्या ।  
५ रुकुम फार्म केन्द्रमा सिंचाई हुने २ वटा कुलो प्रत्येक बर्ष बर्षातमा नराम्रोसंग क्षति हुने गरेको । 
६ रुकुम फार्मकेन्द्रमा गोडमेल गर्न, वीउ चुट्न, केलाउन गाह्रो र अत्याधिक मानव श्रम लाग्ने गरेको ।  
७ दार्मा, हुम्ला फार्मकेन्द्रको बगैंचा एवं आलु वीउ उत्पादन प्लटमा  केन्द्रको बाटो भै हिड्ने जनावर साथै चराहरुवाट क्षति हुने गरेको ।  
८ दार्मामा वीउ आलु भण्डारणमा समस्या रहेको । 
९ कृषक समुह तथा सहकारीको पि।वि।एस। को माग पुरा गर्न नसिकएको । 
१० युवा लक्षित व्यवसायिक तरकारी उत्पादन कार्यक्रममा परेका प्रस्ताबहरुको मूल्याङ्कनमा समस्या । 
११ अलैची बगैचा स्थापना कार्यक्रमको लागी विरुवा अभाव रहेको । 
१२ बीउ आलु आत्मनिर्भर कार्यक्रमको लागि आबश्यकता र माग अनुसारको PBS दाना उपलब्ध हुन नसकेको ।</t>
  </si>
  <si>
    <t xml:space="preserve">१ क्षेणि बिहिन कर्मचारी करारमा राखी काम गरिरहेको ।
२ पटक पटक लिखित तथा मैखिक अनुरोध गरीएको ।
३ वीउ नमुना पठाउने गरेको तथा ब्यबहारीक रुपमा आकलन गर्ने गरेको । 
४ सेलेक्सन, ग्रेडिंगको आधारमा सम्बद्र्धन भैरहेको । 
५ सिमित बजेटवाट मर्मत भइरहेको  र थप बजेटको लागि प्रस्ताव गरिएको। 
७ जनावर र चरालाई धपाउने, जनावर आउने बाटोमा अवरोध राख्ने गरेको । 
८ साधारण कोठामा नै भण्डारण गर्ने गरिएको 
९ श्रोत केन्द्रमा अनुरेध गरी पठाएको 
११ अलैची वीउ नर्सरीहरु निजी क्षेत्रमा स्थापन भइरहेको । 
१२ निजी क्षेत्रलाइ पनि आकर्षण गर्न प्रयास गरीएको । </t>
  </si>
  <si>
    <t>१ पदपुर्तिको ब्यबस्था हुनुपर्ने । 
२ सम्झौता कार्यान्वयनको लागी पहल गरिनुपर्ने । 
३ उपकरण सहितको प्रयोगशाला स्थापना गरी केन्द्रमा नै परिक्षण गर्ने ब्यबस्था हुनुपर्ने । 
४ NARC बाट प्रयास हुनुपर्ने ।
५ केन्द्रमा सिंचाई हुने कुलो पुनः निर्माणको लागी बजेटको समुचित व्यवस्था हुनुपर्ने । 
६ केन्द्रलाई यान्त्रिकरण गर्नको लागि विशेष कार्यक्रम र बजेट व्यवस्था गरिनुपर्ने । 
७ बार-बन्देजको व्यवस्था तथा मर्मतका लागि बजेट व्यवस्था हुनुपर्ने । नेटिङको लागी आवश्यक बजेट आगामि आ.व.मा विनियोजन गर्नुपर्ने । 
८ रष्टिक स्टोर निर्माणका लागी आवश्यक बजेट आगामि आ.व.मा विनियोजन गर्नुपर्ने । 
९ न्यक्लियस वीउ अलु केन्द्र निगालेलाइ पि.वि.एस. को श्रोत केन्द्रको रुपमा विकास गर्नुपर्ने । 
१० यातायात तथा दैनीक भ्रमण खर्चमा बजेट विनीयेजन हुनुपर्ने । 
११ सरकारी फार्म केन्द्र तथा निजी क्षेत्रमा Tissue Culture प्रविधिको लागी Lab तथा Glass House स्थापना गरिनुपर्ने । 
१२ निजी क्षेत्रलाइ पनि पि.वि.एस. दाना उत्पादनको लगि अनुदानको ब्यबस्था हुनुपर्ने ।</t>
  </si>
  <si>
    <t>असार सम्म म्याल थप गरिएको</t>
  </si>
  <si>
    <t>नेतृत्व कम्तीमा एक आ व सम्म स्थिर हुनु पर्ने ।</t>
  </si>
  <si>
    <t>5944 भुकम्प पिडित कृषकहरुको गोठ निर्माणको काम सम्पन्न भएको।गोर्खा ,रामेछाप, सोलुखुम्वु र खोटाङ ४ जिल्लामा ७ वटा नयाँ अन्न वीउ भण्डारण केन्द्र निर्माण तथा गोर्खा, रामेछाप र सोलुखुम्बु जिल्लामा 3 वटा मर्मत भई खाद्य सुरक्षामा टेवा पुगेको।</t>
  </si>
  <si>
    <t xml:space="preserve"> २७५ हे. मा अन्न वालीको क्षेत्र विस्तार भएको 
१५० हे. मा वीउ उत्पादनको क्षेत्र विस्तार भएको 
८० हे. मा तरकारीको क्षेत्र विस्तार भएको  ।
</t>
  </si>
  <si>
    <t xml:space="preserve">२० जिल्लामा ३ वटा गा.वि.स.मा २१ समुहमा कार्यक्रम संचालन भई पोषण सुरक्षामा टेवा पुगेको </t>
  </si>
  <si>
    <t xml:space="preserve">थप 2602 हे. क्षेत्रफलमा सिंचाई सुविधा उपलब्ध भएको । कृषकस्तरमा गहुँ ३५ हे तथा धान ३५ हेमा विजवृद्धि कार्यक्रम संचालन भएको । </t>
  </si>
  <si>
    <t xml:space="preserve">कार्यक्रम तथा बजेट तर्जुमाको समयमा अवश्यक बजेट माग गरेको । रेशम खेतीको सम्भाव्यतामो बारेमा नेपालमा रेशमखेती ज्यादै सम्भावना रहेको प्रतिवेदन तयार । रेशम खेतीको विकास र विस्तार तर्फ निजी क्षेत्रको लगानी आकर्षित गराउन पहल गरिएको ।
</t>
  </si>
  <si>
    <t>१. आवश्यक बजेटको व्यवस्था । २. भौतिक संरचनाको विकास । ३. प्रयोगमा ल्याउन नसकिएका फार्मकेन्द्रहरुलाई सहकार्यमा उपयोगमा ल्याउन केही समय करारमा दिनु पर्ने ।</t>
  </si>
  <si>
    <t xml:space="preserve">कृषकहरुको माग र आवश्यकतालाई पुरा गर्न नसक्नु </t>
  </si>
  <si>
    <t>योजना तर्जुमाको समयमा नै जिल्लाहरुको माग र आवश्यकताको आधारमा बजेट माग गरिएको ।</t>
  </si>
  <si>
    <t>१. आवश्यताको आधारमा माग गरिएको बजेट विनियोजना हुनु पर्ने । २. कम्तिमा पनि ३ वर्ष सम्म बजेट प्रवाहलाई निरन्तरता दिनु पर्ने ।</t>
  </si>
  <si>
    <t>उच्च मूल्य जाने वस्तुमा ५६५४ हेक्टर थप क्षेत्रफल विस्तार
 उच्च मूल्य वाली उत्पादन - 7७८१८ टन 
 आम्दानी वृद्धि - नेरु ८२९६९ प्रति घरपरिवार-
 लाभान्वित मध्ये ५६ प्रतिशत महिला लाभान्वित,   १७४५२ मौरी घार वितरण, ३३७४ हे क्षेत्रफल सिँचित, 2७९ पावर टेलर, १९३२५ प्लाष्टिक क्रेट, 2112 स्प्रेयर टंकी., 2449 हजारी, २८१४ प्लाष्टिक हाउस निर्माण, ल्याब ५,  प्रशोधन भवन ४४, २५५० मे टनको गोदाम घर , 1३५०० मे टनको ९ शीत गृह र ६४ संकलन केन्द्र निर्माणाधिन ।</t>
  </si>
  <si>
    <t>फलफूल बगैंचा स्याहार संभार 105.75 हे., फलफूल बिरुवा बिक्रि वितरण 287969 वटा, आलङ्कारिक बिरुवा उत्पादन तथा बिक्री 50835 वटा, तरकारी वीउ उत्पादन 2221.62 के.जी , तरकारी बर्ना बिक्रि बितरण 1357.7 हजार, स्कुल हर्टिकल्चर तालिम 25 पटक, स्थलगत घुम्ती कृषक तालीम 21 पटक, अगुवा कृषक तालीम 19 पटक सञ्चालन भएको । सुन्तला बगैंचा सुद्धृढिकरण कार्यक्रम अन्तर्गत ४८० हे. पुरानो बगैंचा व्यवस्थापन, २४ वटा प्लाष्टिक पोखरी निर्माण, 3840 वटा रोगी बिरुवा हटाई नयाँ बिरुवा रोपण तथा 88 वटा घुम्ती तालिम सञ्चालन भएको । स्याउ आत्मनिर्भर कार्यक्रम अन्तर्गत ७० वटा चाना बनाउने मेशिन तथा १४ वटा सोलार ड्रायर  वितरण भई यान्त्रीकरणमा सघाउ पुगेको । 9 वटा पुरानो स्याउ बगैंचा सुद्दृढिकरण, ४३० हे. व्यवसायिक बगैंचा स्थापनाऽ 28000 वटा स्याउ प्याकेजिङ्कका लागि कार्र्टुन वितरण भएको । कफि क्षेत्र विस्तार कार्यक्रम अन्तर्गत 130 हे. नयाँ कफी व्यवसायिक बगैंचा स्थापना तथा छहारी व्यवस्थापन,  १३० हे. नयाँ व्यवसा र १५५ वटा ओजार उपकरण वितरण, गुल्मी जिल्लमा एउटा कफि मास पल्पिङ सेन्टर स्थापना भएको  भएको ।</t>
  </si>
  <si>
    <t xml:space="preserve">१. यस क्षेत्र भित्र रहेको जग्गा समवन्धित निकायले उपभोग गर्न पाउनु पर्ने । २. नर्सरी ऐन बनाइ कार्यान्वयन मा जानुपर्ने । </t>
  </si>
  <si>
    <t xml:space="preserve">३९५७ के.जि. तरकारीको मुल तथा उन्नत विउ र  ४५ लाख ५ हजार तरकारीका बेर्ना तथा १२९४ मे.टन ताजा तरकारी  उत्पादन भइ बिकी बितरण भएको । ताजा तरकारीको क्षेत्र विस्तार र बीउमा केहि हद सम्म आत्मनिर्भर हुन सहयोग पुग्नेछ र करिब ४० लाख राजश्व आर्जन भएको । 
४४ वटा कृषक समूहमा स्थलगत घुम्ती तालिम, २५  स्कूल हर्टिकल्चर तालिम र १२ पटक अगुवा कृषकस्तर तालिम सन्चालन गरी १६०० जना अगुवा कृषक तथा समुहका सदस्यहरुलाइ आलु मसला तथा तरकारीमा वालीमा खेती प्रविधिमा व्यवसायिक ज्ञान तथा शीप अभिवृद्धि भै व्यवसायिकरण तर्फ उन्मुख गर्न मद्दत पुगेको ।
६६‍‍‍.९२ मे.टन  वीउ आलु, ७४५.५ के.जी. कन्दमुल प्रसारण सामाग्री तथा 630 के.जी. अदुवार बेसारको वीउ उत्पादन गरी विक्रि वितरण गरिएको । 
१० वटा अलैंची प्रशोधन गर्ने उन्नत भट्टी निर्माण भइ १९५ जना कृषक लाभान्वीत भएका ।
४२०९ जना युवा कृषक छनौट गरी १७ करोड ९४ लाख अनुदान वितरण कार्य भएको र यसबाट २९३० हेक्टर थप तरकारी खेती विस्तार भएको । 
३० वटा पहिलो ३२ वटा देश्रो नर्सरीहरु स्थापना गरी ३० लाख पहिलो वर्षे बेर्ना उत्पादन र ३२ लाख दोश्रो वर्षे बेर्ना उत्पादन हुने १५० ह].. क्षेत्रफलमा नयाँ वगान स्थापना गरिएको र ९३ हे. रोगग्रस्त बगान सुदृढिकरण भएको जसवाट चौथो वर्ष देखि करीव ७५ मे.ट. अलैची थप उत्पादन हुनेछ । यस अबधिमा २००० जना अगुवा कृषकले अलैंची खेती सम्बदन्धी तालीम हासील गरेको । 
२५ वटा १० मे.टन क्षमताका नया रष्टिक स्टोर निर्माण गरिएको र २१ वटा १० मे.टन क्षमताका जिर्ण रष्टिक स्टोर पुन निर्माण भइ २१० मे.टन वीउ आलु भण्डारणमा क्षमता बृद्धि भएको। </t>
  </si>
  <si>
    <t xml:space="preserve">मत्स्य पालन क्षेत्रफलमा 734.2 हेक्टर वृद्धि 
खानेमाछा तथा माछा भुरा उत्पादनमा 235930 हजार बृद्धि 
भौतिक पुवार्धारमा सुधार 
शुरक्षा अवस्थामा सुधार 
जनचेतनामा अभिवर्द्धि 
पंगास माछाको भुरा उत्पादनमा सफलता 
</t>
  </si>
  <si>
    <t xml:space="preserve">५२३ वटा विषादी पञ्जीकरण भएको ९३८ जनालाई खुद्रा विषादी विक्रेता इजाजत पत्र वितरण तथा ४६३ वटा खुद्रा विषादी विक्रेता इजाजत पत्र नविकरण भएको तथा विषादी पसलहरु अनुगमन  र विषादीको सुरक्षित व्यवस्थापन तालिम जस्ता कार्यबाट विषादी नियमन तथा  व्यबस्थापनमा सहयोग पुगेको । 
प्रयोगशाला निदान सेवा संचालन, आकश्मिक बाली संरक्षण सेवा प्रवाह, ११० पटक नियमित प्लान्ट क्लीनिक संचालन, ४६ पटक घुम्ती प्लान्ट क्लीनिक संचालन ,समस्याग्रस्त क्षेत्रमा अभियानमुलक बाली संरक्षण कार्यक्रम जस्ता कार्यक्रम संचालन  गरी रोग कीरा पहिचान तथा ब्यबस्थापन गरिएको साथै ४५ लाख आइ जे इन्टोमोप्याथोजेनिक नेमाटोड उत्पादन, ६० लाख ट्राइक्रोग्रामा, २० लिटर एन.पि.भि.  उत्पादन र  १२ क्विन्टल ट्राईकोडर्मा उत्पादन गरी कृषकहरुलाई वितरण गरिएबाट रासायिनक विषादीको विकल्पमा नमुनाको रुपमा  बायो पेस्टिसाइड प्रबद्धन भएको,  ८००० के जि च्याउको विउ पनि उत्पादन गरी वितरण गरिएको छ । 
६९५० वटा विरुवा स्वस्थता प्रमाणपत्र तथा २५३४३ वटा आयात इजाजत प्रमाणपत्र वितरण भई आयात निर्यात सहजिकरणमा सहयोग पुगेको । quarentine Pest Identification manual अितिरिक्त अंक र दोस्रो भाग प्रकासन भइ Quarantine Pest पहिचान गर्न सहयोग पुगेको । </t>
  </si>
  <si>
    <t xml:space="preserve"> विषादी अवशेषको द्रुत  विस्लेषणबाट निक्लेको नतिजा अनुसार कार्यबाही गर्न कठीनाइ भएको 
विनासकारी भुकम्पबाट क्षे बा सं प्रयोगशाला हरिहरभवनको  ल्याब तथा कार्यालय भवन क्षति भएको कारणबाट कार्यालय संचालन तथा बायो पेस्टिसाइड उत्पादनमा कठिनाइ भएको 
 </t>
  </si>
  <si>
    <t xml:space="preserve">कृषि विकास मन्त्रालय तथा स्थानिय प्रशासन तथा सम्बन्धित निकायमा पटक पटक अनुरोध गरिएको   
सम्बन्धित निकायमा  अनुरोध गरिएको   
 </t>
  </si>
  <si>
    <t>विषादी अवशेषको द्रुत  विस्लेषण प्रयोगशाला रहेका तरकारी तथा फलफुल बजारमा सुरक्षाकर्मीको ब्यबस्था गृह मन्त्रालय मार्फत हुनु पर्ने ।</t>
  </si>
  <si>
    <t>इलाम र दोलखा जिल्लामा वितरण गरिएको २० वटा अलैची ड्रायरबाट अलैचीको गुणस्तर बृद्धि भर्इ मुल्य अभिबृद्धि भएको । 
पोष्ट हार्भेष्ट क्षति न्युनीकरणका लागि वितरण गरिएका औजार उपकरण फल टिप्ने भर्याङ्ग, मेटलबिन, कर्नसेलर, सिकेचर, क्रेट, फल टिप्ने कैंची, हार्भेष्टिङ्ग ब्याग, त्रिपाल आदिको प्रयोगले फलफूल तथा खाद्यान्न बालीमा उत्पादनोपरान्त हुने नोक्सानी न्युनिकरणमा टेवा पुगेको । 
सार्क फण्ड अन्तर्गत स्याङ्गजा जिल्लामा अनुदानमा प्याक हाउस १ निर्माण । 
सार्क फण्ड अन्तर्गत पोष्टहार्भेष्ट औजार उपकरण खरीद सहयोग कार्यक्रम अनुसार ४ जिल्लाका ६८ समुहलाई भर्याङ्ग, कैंची, फल टिप्ने झोला, ग्रेटर, जुसर आदि अनुदानमा वितरण गरिएको 
सार्क फण्ड अन्तर्गत ३ जिल्लाका २८ समुहलाई ४५०० वटा प्लाष्टिक क्रेट अनुदानमा वितरण गरिएको । 
च्याउ, अन्नबाली, तरकारीबाली तथा फलफूलबालीको पोष्ट हार्भेष्ट प्रविधि पुस्तिका प्रकाशन गरिएको ।</t>
  </si>
  <si>
    <t xml:space="preserve">प्याकहाउसको लागि ग्रेडिङ्ग, प्याकेजिङ्ग मेशिनहरु तथा सामाग्रीहरु बजारमा उपलब्ध नभएकोले सोको स्पशिफिकेशनहरु प्राप्त गर्न कृषकहरुलाई असहज भएको 
प्लाष्टिक क्रेट खरिदमा भ्याट लाग्ने भएकोले कृषकले भ्याट बील पेश गर्न समस्या 
</t>
  </si>
  <si>
    <t xml:space="preserve">आगामी वर्ष कार्यक्रम संचालन गर्दा ईन्जनियरिङ्ग निर्देशनालयसंग समेत समन्वय गरी आवश्यक पहल गरिने 
प्लाष्टिक क्रेट खरिदमा कृषकहरुलाई भ्याट छुट हुनुपर्ने 
</t>
  </si>
  <si>
    <r>
      <rPr>
        <b/>
        <sz val="10"/>
        <rFont val="Kalimati"/>
        <charset val="1"/>
      </rPr>
      <t xml:space="preserve">कृषि तालिम तर्फ : </t>
    </r>
    <r>
      <rPr>
        <sz val="10"/>
        <rFont val="Kalimati"/>
        <charset val="1"/>
      </rPr>
      <t xml:space="preserve">'२४९ जना अधिकृत १६२ जना प्रा स ना प्रा स गरी ४११ जना कृषि प्राविधिकको क्षमता अभिवृद्दी तथा वृद्दी विकासमा सहयोग हुनुका साथै ६४६ जना अगुवका कृषकलाई तालिम तथा ३५२ जना कृषकलाई ग्रा कृ का तालिम स्भालन भई स्थानिय स्तरमा कृषि प्रसार व्यवसायिकरणमा सहयोग पुगेको ।             </t>
    </r>
    <r>
      <rPr>
        <b/>
        <sz val="10"/>
        <rFont val="Kalimati"/>
        <charset val="1"/>
      </rPr>
      <t xml:space="preserve">कृषि प्रसार तर्फ : </t>
    </r>
    <r>
      <rPr>
        <sz val="10"/>
        <rFont val="Kalimati"/>
        <charset val="1"/>
      </rPr>
      <t>१ पटक ग्रामीण कृषि कार्यकर्ताहरुको कृषि प्रसार कार्यक्रममा सहभागिता तथा कृषि प्रविधि प्रसारमा प्रभावकारिता अध्ययन भएको । २. जिल्ला कृषि विकास कार्यालयहरुले प्रकाशन गरेको बार्षिक प्रगति पुस्तिका मूल्यांकन गरी पुरस्कार तथा कदर पत्र प्रदान गरेको 3. बाली नाली स्थिति मौसमी प्रतिवेदन संकलन तथा प्रकाशन ।4. कृषि प्रसार कार्यक्रम संचालन निर्देशिका तथा नर्म्स प्रकाशन ।</t>
    </r>
  </si>
  <si>
    <t>तालिम तर्फ 'असहज परिस्थितीका कारण भवन ठेकेदार संग सम्झौता वमोजिम काम हुन नसकि म्याद थप गर्दा समेत काम नसकिएपछि अन्तिम वर्षमा रहेका वहुवर्षिय भवन निर्माण कार्य क्षे कृ ता के झुम्का र पोखरामा सम्पन्न हुन नसक्नु । क्षे कृ ता के झुम्कामा को ठेकेदार ताकेता गर्दा समेत सम्पर्कमा नआएको । कार्यालय प्रमुख निरन्तर परिवर्तन भईरहनु ।</t>
  </si>
  <si>
    <t xml:space="preserve">1. मोटर साइकल- २५ थान खरिद गरि जि.कृ.वि.का. मा वितरण ।2. सिंचाई उप-आयोजनाहरुमा संयुकत अनुगमन तथा अध्ययन भ्रमण ३ पटक संचालन भएको । 3. उप-आयोजना सँग सम्वन्धित ज‍.उ.स. अगुवा कृषकहरुको लागी एक हप्ता अवधिको प्रशिक्षक प्रशिक्षण तालिम कार्यक्रम 2 पटक संचालन भएको । 4. CMIASP-AF सम्वन्धि २ दिने Review Workshop तथा प्रगति समिक्षा गोष्ठी, क्षे.कृ.नि. बाट सञ्चालन भएको । 5. उप-आयोजना क्षेत्रमा जि.कृ.वि.का. बाट विविध कृषि विकास सम्वन्धि कार्यक्रमहरु सञ्चालन ।   </t>
  </si>
  <si>
    <t xml:space="preserve">कृषि प्रसार निर्देशनालयमा पिक अप गाडी (३- थान) खरिदको लागि टेन्डर प्रक्रिया पुरा गरि सप्लायर कम्पनीले सम्झौता गरिसकेको अवस्थामा समय सीमा भित्र गाडी  उपलव्ध गराउन नसकेको । </t>
  </si>
  <si>
    <t xml:space="preserve">२ वटा तालिम सम्पन्न भई ५४ जना योजना अधिकृत तथा योजना हेर्ने अधिकृत प्रशिक्षित भएको । स्याउको लेबलिङ्ग स्टिकर प्राप्त गरि स्याउ व्यवसायी कृषकहरुको बजारिकरणमा सहयोग पुगेको । उद्योग वाणिञ्य संड्ढ तथा सहकारीहरुसंगको सहकार्यमा १६ वटा राष्ट्रीय क्षेत्रीय तथा विशेष मेलाहरु सम्पन्न भएको । नवौ राष्ट्रिय प्रांगिरिक मेलामा ९२ वटा स्टर रहेको , करिब ३ लाख ५० हजार दर्शकहरुले अवलोकन गरेको र ३३ लाख रुपैया बराबरको कारोबार भएको । व्यवसायिक कृषि गतिविधिहरुलाई सकेटि वर्ष ११ अंक ३ सम्मको समाचारपत्र प्रकाशन एवं वितरण भएको । ५ वट तरकारी तथा फलफूल बालीहरुको व्यवसायिक योजना तयार गरि संगालो प्रकाशन गरिएको । </t>
  </si>
  <si>
    <t xml:space="preserve">थप सिंचित क्षेत्र विस्तार-  3925 हेक्टर,  3347 मे.ट. रासायनिक मल ढुवानीमा अनुदान, 131 मे.ट. उन्नत वीउमा ढुवानी अनुदान । कृषि ईन्जिनियरिङ्क तर्फ  ३ वटा सामुदायीक पोष्ट हार्भेष्ट सेवा केन्द्रहरु निर्माण भई केन्द्रले लगभग ७०० मे.टन विभिन्न अन्नबालीका बिउ हरु (धान, मकै, गहँ) उत्पादन, भण्डारण तथा प्रशोधन गरि देशभरिका कृषकहरुलाई सुभल दरमा विक्रि वितरण गर्दै आइरहेका । बाराको डुमरवाना र मोरङ्गको टंकीसीनवारीमा सामुदायिक कृषि यन्त्र, औजार र उपकरण सेवा केन्दहरु्रबाट कृषकहरुलाई सुलभ दरमा कृषि यन्त्रहरु/उपकरणहरु /औजारहरु भाडामा उपलब्ध भई यान्त्रिकरणमा टेवा पुगेको । निजि संस्थाको सहकार्यमा २ वटा वर्षा पम्प जडान भएको । 7 वटा सामुदायिक पोष्ट हार्भेष्ट सेवा केन्र निर्माण भएको । भुकम्प प्रभावित २४ जिल्लाम १२ वटा सामुदायिक बिउ बैंक निर्माण भएको तथा ओजार उपकरण तथा मेशीनरी वितरण भएको । ३१ जिल्लामा निम्न अनुसार अनुदानमा यन्त्र, औजारमा बितरण पावर टिलर ४५२, ,  पावर टिलर एटाचमेन्ट ४५७, मिनी टिलर ५१४, मिनी टिलर एटाचमेन्ट ६१,  फटिलाईजर सीड ड्रिल १, ब्रस कटर १२, थ्रेसर ३०, रिपर ३३, स्पेयर्स १३, ऐरैटर ९०, पि.एच.मि.१०, डिजल्भ अक्सिजन मिटर १७, पेलेट मेशिन १४, फिडर ४ गरी जम्मा १७०८ वटा मेशिन वितरण भएको।   </t>
  </si>
  <si>
    <t>नमुना कार्यक्रम अन्तरगत कन्चनपुरमा ६ हेक्टर र दाङ्गमा 5 हेक्टर र स्याङ्गजामा १४ हेक्टर गरी जम्मा २५ हेक्टरमा विउ आलु उत्पादन भएको।झापामा 50 हेक्टर गहुँ उत्पादन भएको। उत्पादित करिव 350 मे टन विउ आलु आगामी वर्षको लागि वीउको रुपमा प्रयोग गर्न कोल्ड स्टोरमा भण्डारण गरिएको। स्याङ्गजामा २६हे. र दाङ्गमा ५हे. गरि जम्मा ३१ हे.मा मकै वीउ उत्पादन भएको।१२ वटा नमूना सेवा केन्द्रहरुको लागि पावर वेकअप र internet सहित कम्प्यूटर सेट खरीद तथा वितरण गरि e-learning को व्यवस्था गरिएको।वीउ तथा विषादी सप्लाई गर्ने Input dealer हरुको तालिम गरि जम्मा १९७ input dealerहरुको क्षमता अभिबृद्धि भएको।सल्यान जिल्लामा १५ रोपनी जग्गा ३८ वटा हाईटेक पोलिहाउस निर्माण भएको छ जसमा १३ हजार टमाटर वोटको क्षमता छ र १३० मे.ट. प्रति बर्ष उत्पादनको अनुमान गरिएको छ।१४ जिल्लामा 55 वटा साना फार्म मेशीनरी वितरण भई उत्पादन लागत घटेको।४४ जिल्लाहरुमा जम्मा 308 हेक्टरमा गहुँ र २३९हे. मा मकैको वीज बृद्धि भएको।१५८ जना यूवाहरुले 106 हे मा तरकारी खेती गरि करिव 400 मे टन थप  तरकारी उत्पादन भएको र तरकारी उत्पादन भई रहेकोले उत्पादन परिमाण अझ वढ्ने देखिएको।</t>
  </si>
  <si>
    <r>
      <t>मह, मसुरो, अदुवा, अलैंची, अदी वाली एवं वस्तुहरुको उत्पादन प्रवद्र्धन तथा गुणस्तरसुधार भई निर्यात वृद्धि भएको । मह, मसुरो, अदुवा, अलैंची, अदी वाली एवं वस्तुहरुको उत्पादन प्रवद्र्धन तथा गुणस्तरसुधार भई निर्यात वृद्धि भएको ।</t>
    </r>
    <r>
      <rPr>
        <b/>
        <sz val="10"/>
        <rFont val="Kalimati"/>
        <charset val="1"/>
      </rPr>
      <t xml:space="preserve"> मसुरो तर्फः </t>
    </r>
    <r>
      <rPr>
        <sz val="10"/>
        <rFont val="Kalimati"/>
        <charset val="1"/>
      </rPr>
      <t>३२.८ मे.ट. बीउ उत्पादन भएको। ४६२.५ हे क्षेत्रफल विस्तार भएको ।</t>
    </r>
  </si>
  <si>
    <t>मह तर्फ : वार्षिक १ अर्वको मह निकासी गर्न आवश्यक पर्ने मह उत्पादन हुन नसक्नु । २. उत्पादित महलाई सहजै विदेश निकासी गर्न नसक्नु ।</t>
  </si>
  <si>
    <t xml:space="preserve">१. महको उत्पादन वृद्धि गर्न आवश्यक बजेटको उपलब्धता २. कृषि विभाग अन्तर्गत महको गुणस्तर मापन गर्ने प्रयोगशालाको निर्माण गर्नुपर्ने । </t>
  </si>
  <si>
    <t>57.5 मे.ट. रेशम कोया उत्पादन, 2930 वब्स चौकी कीरा पालन, 2000 रेशम बिज कोया उत्पादन, 1960 के.जी. रेशम बिज कोया उत्पादन, 1450 हजार किम्बु विरुवा उत्पादन र 145 हे. मा किम्बु क्षेत्र विस्तर भएको ।</t>
  </si>
  <si>
    <t>२० वटा शिपमूलक तालिम, 50000 वटा च्यूरीका विरुवा वितरण, ५००० मे.ट. गुणस्तर युक्त रानु उत्पादन गरी वितरण गरिएको, कृषकस्तरमा ५००० मे.ट. मह तथा 3200 मे.ट. च्याउ उत्पादन तथा विक्री वितरण भएको । युवा लक्ष्क्षित च्याउ व्यवसाय सञ्चालन भई 471 जना लाभान्वित भएको ।</t>
  </si>
  <si>
    <t xml:space="preserve">धुम्ती माटो परीक्षण प्रयोगशाला मार्फत 20 वटा शिविर संचालन गरिएको । प्रयोगशालामा 4872 वटा माटोको नमुना विश्लेषण गरी सन्तुलित मलखाद प्रयोग सम्बन्धी प्रविधि सिफारिस गरिएको । 597 वटा मलको नमुना विश्लेषण गरी नियमनमा टेवा पुर्याईएको ।४ जिल्लाको माटोको उर्बराशक्ति नक्सा तयार गरिएको ।श्री देउराली उर्बरा कृषि चुन तथा शक्ति ग्रीट उद्योगमा थप क्षमता बृद्धि भएको  । </t>
  </si>
  <si>
    <t>पोष्ट हार्भेष्ट तर्फ</t>
  </si>
  <si>
    <t xml:space="preserve">जिल्लास्तर पहिलो प्राथमिकतामा परेका आयोजनाहरु </t>
  </si>
  <si>
    <t>कृषि विभागको केन्द्र तथा जिल्लास्तरको कूल जम्मा</t>
  </si>
  <si>
    <r>
      <t>केन्द्रस्तर दोश्रो प्राथमिकतामा परेका आयोजनाहरु (P</t>
    </r>
    <r>
      <rPr>
        <b/>
        <vertAlign val="subscript"/>
        <sz val="12"/>
        <rFont val="Times New Roman"/>
        <family val="1"/>
      </rPr>
      <t>2</t>
    </r>
    <r>
      <rPr>
        <b/>
        <sz val="12"/>
        <rFont val="Times New Roman"/>
        <family val="1"/>
      </rPr>
      <t>)</t>
    </r>
  </si>
  <si>
    <r>
      <t>जिल्लास्तर पहिलो प्राथमिकतामा परेका आयोजनाहरु</t>
    </r>
    <r>
      <rPr>
        <b/>
        <sz val="14"/>
        <rFont val="Preeti"/>
        <family val="2"/>
      </rPr>
      <t xml:space="preserve"> </t>
    </r>
    <r>
      <rPr>
        <b/>
        <sz val="12"/>
        <rFont val="Times New Roman"/>
        <family val="1"/>
      </rPr>
      <t>(P</t>
    </r>
    <r>
      <rPr>
        <b/>
        <vertAlign val="subscript"/>
        <sz val="12"/>
        <rFont val="Times New Roman"/>
        <family val="1"/>
      </rPr>
      <t>1</t>
    </r>
    <r>
      <rPr>
        <b/>
        <sz val="12"/>
        <rFont val="Times New Roman"/>
        <family val="1"/>
      </rPr>
      <t>)</t>
    </r>
  </si>
  <si>
    <t>जिल्लास्तर P1 को जम्मा</t>
  </si>
  <si>
    <t>s[lif ljefusf] lhNnf:t/sf] hDdf</t>
  </si>
  <si>
    <r>
      <t>s[lif ljefusf] s]Gb|Lo:t/</t>
    </r>
    <r>
      <rPr>
        <b/>
        <sz val="12"/>
        <rFont val="Preeti"/>
        <family val="2"/>
      </rPr>
      <t>sf] hDdf</t>
    </r>
  </si>
  <si>
    <t>s[lif ljefusf] s]Gb| tyf lhNnf:t/sf] s"n hDdf</t>
  </si>
  <si>
    <t xml:space="preserve">चैते धान लाइनमा रोपी अनिवार्य विमा समेत दिइने व्वस्था पूर्ण रुपमा कार्यान्वयन हुन नसकेको तथा सिचाइको अभावमा सवै कृषकले कार्यविधिमा उल्लेख गरिए अनुसार धान लगाउने नगरिएको   
भुकम्प प्रभावित जिल्लाहरुमा विउ तथा मेशिनरी औजार निशुल्क उपलव्ध हुदा लक्षित कार्यक्रम सम्पन्न गर्न कठिनाइ  
श्रोत विउ कृषकको माग अनसार समयमै उपलव्ध हुन नसकेको  
</t>
  </si>
  <si>
    <t xml:space="preserve">सिचाइ विभाग र सिचाइ मन्त्रालय सँग पटक पटक समन्वय गरिएको तर उपलव्धिमूलक हुन नसकेको 
निशुल्क वितरणको कार्य निश्चित प्रतिशत अनुदान दिइ संचालन गरिने कार्य पश्चात मात्र संचालन गरिएको  
कृषकले मन पराएका स्थानीय तथा रैथाने जातहरुको विउ संकलन गरि कार्यक्रम संचालन गरिएको  </t>
  </si>
  <si>
    <t xml:space="preserve">चैते धान लगाउने सिजनमा सिचाइको सुनिश्चिता हुनुपर्ने, चैते धानको न्युनतम समर्थन मूल्य तोकिनुपर्ने 
यस किसिमका समस्या देखा पर्दा सवैभन्दा पहिले स्विकृत कार्यक्रम अनुसारको ५० र ७५ प्रतिशत अनुदानमा दिइने कार्यक्रम सचलान गरि निशुल्क वितरण गरिने विउ तथा मेशिनरी औजार त्यस पश्चात मात्र गर्ने गरि आवस्यक व्यवस्था, वा  यस किसिमको प्राकृतिक विपत्ती पर्दा प्रभावित क्षेत्रलाइ निशुल्क उपलव्ध हुने गरि आवस्यक व्यवस्था   
स्थानीय तथा रैथाने जातहरुलाइ छिटो माध्यमवाट दर्ता गर्ने प्रक्रिया वढाउने  
</t>
  </si>
  <si>
    <r>
      <t xml:space="preserve">वृहत्तर धान उत्पादन कार्यक्रममा २५४२ हेक्टर चैते धानको क्षेत्रफल विस्तार तथा कृषकलाइ प्रति हेक्टर ५००० का दरले प्रोत्साहन अनुदान वितरण । चैते धानको कुल क्षेत्रफल ११२००० हेक्टर मा २.२७ प्रतिशतले थप भइ ११४५४२ हेक्टर पुगेको र कुल उत्पादनमा थप १२७१० मे ट ९५ मेट प्रति हेक्टर० भइ २ करोड ५४ लाख २० हजार वरावरको आम्दानी भएको । 
</t>
    </r>
    <r>
      <rPr>
        <b/>
        <sz val="10"/>
        <rFont val="Kalimati"/>
        <charset val="1"/>
      </rPr>
      <t>मध्य पहाडी वृहत्तर मकै उत्पादन कार्यक्रममा</t>
    </r>
    <r>
      <rPr>
        <sz val="10"/>
        <rFont val="Kalimati"/>
        <charset val="1"/>
      </rPr>
      <t xml:space="preserve"> उन्नत मकै विउले ढाकेको २९४९२ हेक्टर क्षेत्रफल विस्तार, देशको कुल मकै लगाइने क्षेत्रफल ९८८२३९५ हेक्टर मा उन्नत मकै विउले ढाकेको क्षेत्रफलमा ३.५ प्रतिशतले वृद्धि, ७०८३० मे.ट. उत्पादन भइ ३ अरव ९० करोड रुपैया वरावरको कारोवार, २४५ पावर टिलर तथा मिनि टिलर वितरण, यान्त्रीकरणमा सहयोग,  ३०० जनाले प्रत्यक्ष रोजगार ।
भटमास उत्पादन प्रवर्द्धन कार्यक्रममा ७५ प्रतिशत अनुदानमा १०३.६  मेट  भटमासको उन्नत विउ वितरण भइ ३४३३ हेक्टर क्षेत्रफल विस्तार,   
</t>
    </r>
    <r>
      <rPr>
        <b/>
        <sz val="10"/>
        <rFont val="Kalimati"/>
        <charset val="1"/>
      </rPr>
      <t>मसिना तथा वासनादार धान उत्पादन कार्यक्रम तर्फ</t>
    </r>
    <r>
      <rPr>
        <sz val="10"/>
        <rFont val="Kalimati"/>
        <charset val="1"/>
      </rPr>
      <t xml:space="preserve">, ७५ प्रतिशत अनुदानमा ४८८.९ मे.ट. मसिना तथा वासनादार धानको उन्नत विउ वितरण भइ ९९७५ हेक्टर क्षेत्रफल विस्तार, मसिना तथा वासनादार धानले ओगटेको कुल २५८८५५ हेक्टर क्षेत्रफलमा ३.८५ प्रतिशतले वृद्धि भइ २६८८३० हेक्टर पुगेको ड्ड कुल उत्पादनमा ३०९३० मेट थप भइ १ अरव वरावरको आम्दानी, २५ मेट श्रोत विउ वितरण भइ ५५५ हेक्टर क्षेत्रफलमा विउ उत्पादन भइ आगामी वर्षको लागी १३८५ मेट उन्नत विउ उपलव्ध हुने ।  
</t>
    </r>
    <r>
      <rPr>
        <b/>
        <sz val="10"/>
        <rFont val="Kalimati"/>
        <charset val="1"/>
      </rPr>
      <t>अभियानमूखी मकै भटमास उत्पादन कार्यक्रम तर्फ</t>
    </r>
    <r>
      <rPr>
        <sz val="10"/>
        <rFont val="Kalimati"/>
        <charset val="1"/>
      </rPr>
      <t xml:space="preserve">, ११५ मे ट आयातित हाइव्रिड मकै विउ वितरण,  ५७५० हेक्टर क्षेत्रफल विस्तार ड्ड ३७३७५ मेट थप उत्पादन भइ ७४ करोड ७५ लाख वरावरको कारोवार   
सामुदायिक विउ वैंक आयोजना  ड्ड विभिन्न वालीहरुको १६।८९ मेट श्रोत विउ वितरण  
अभियानमूखी तेलहनवाली उत्पादन आयोजना  ड्ड तोरीको उन्नत विउले ढाकेको १३८८५ हेक्टर क्षेत्रफल विस्तार  ड्ड नेपालको कुल तोरीले ओगटेको क्षेत्रफल ९२३३०४१ हेक्टर ०मा उन्नत विउले ढाकेको क्षेत्रफलमा  ५।९ प्रतिशतले वृद्धि  
क्षेत्रीय विउ विजन प्रयोगशालाहरु तर्फ  ड्ड १७०६ मे ट विउ परिक्षण तथा ५४१३ पटक विउ नमुना परिक्षण सम्पन्न गरि विउको गुणस्तर कायम तथा विउ प्रतिस्थापन दर वढाउन अग्रसरता   
</t>
    </r>
  </si>
  <si>
    <t>आ.व.२०७२।७३ को वार्षिक अवधिमा संचालित साधारण कार्यक्रम/आयोजनाहरुको लागि विनियोजित बजेट र खर्च</t>
  </si>
  <si>
    <t>विविध क्रियाकलापहरु सञ्चालनबाट आयोजनाको अवधिमा वाली विविधिकरण, वाली सघनता र विज प्रतिस्थापन दरको सुधारमा लक्षित उपलव्धि हासिल गर्न सहयोग पुग्ने ।</t>
  </si>
  <si>
    <t xml:space="preserve"> २ वटा कृषि सहकारी संस्थाले ढुवानी साधन खरिदमा सहयोग गरेको र २ वटा सहकारी संस्थाको   गोदाम घर निर्माण भएको । ३ वटा बजार समितिले शित घर निर्माण गरेको </t>
  </si>
  <si>
    <t xml:space="preserve">३१ जिल्लामा निम्न अनुसार अनुदानमा यन्त्र, औजारमा बितरण पावर टिलर ४५२, ,  पावर टिलर एटाचमेन्ट ४५७, मिनी टिलर ५१४, मिनी टिलर एटाचमेन्ट ६१,  फटिलाईजर सीड ड्रिल १, ब्रस कटर १२, थ्रेसर ३०, रिपर ३३, स्पेयर्स १३, ऐरैटर ९०, पि.एच.मि.१०, डिजल्भ अक्सिजन मिटर १७, पेलेट मेशिन १४, फिडर ४ गरी जम्मा १७०८ वटा मेशिन वितरण भएको ।   </t>
  </si>
  <si>
    <t>३१२८०5/३</t>
  </si>
  <si>
    <t xml:space="preserve">घर बगैचा कार्यक्रम </t>
  </si>
  <si>
    <t>पुर्वाञ्चल</t>
  </si>
  <si>
    <t>मध्यमाञ्चल</t>
  </si>
  <si>
    <t>पश्चिमाञ्चल</t>
  </si>
  <si>
    <t>मध्यपश्चिमाञ्चल</t>
  </si>
  <si>
    <t>सुदुरपश्चिमाञ्चल</t>
  </si>
  <si>
    <t>ज.उ.स.</t>
  </si>
  <si>
    <t xml:space="preserve"> थप सिंचित क्षेत्र विस्तार-3925 हेक्टर,  3347 मे.ट. रासायनिक मल ढुवानीमा अनुदान, 131 मे.ट. उन्नत वीउमा ढुवानी अनुदान ।</t>
  </si>
  <si>
    <t>ईन्जिनियरिङ्क तर्फ</t>
  </si>
  <si>
    <t xml:space="preserve">थप 2602 हे. क्षेत्रफलमा सिंचाई सुविधा उपलब्ध हुने । कृषकस्तरमा गहुँ ३५ हे तथा धान ३५ हेमा विजवृद्धि कार्यक्रम संचालन भएको । </t>
  </si>
  <si>
    <t>255  वटा प्रदर्शन, 133  फलफूल बगैंचा स्थापना, 302 वटा नमुना बगैंचा व्यवस्थापन, 1457 घुम्ती स्थलगत तालिम र 11 प्लाष्टिक टनेल निर्माण जस्ता कार्यक्रमहरु सञ्चालन भई कर्णाली अञ्चलका ५ जिल्ला, मनाङ्ग र मुस्ताङ्गमा कृषि उत्पाद एवं रोजगारी वृद्धिमा सहयोग पुगेको ।</t>
  </si>
  <si>
    <t>मह, मसुरो, अदुवा, अलैंची, अदी वाली एवं वस्तुहरुको उत्पादन प्रवद्र्धन तथा गुणस्तरसुधार भई निर्यात वृद्धि भएको । १. मह हार्भेष्ट गर्ने बकेट ८००० र आधारचाकाका निर्माण गर्ने मेशीन  २ वटा जडान भएको।</t>
  </si>
  <si>
    <t xml:space="preserve">३९५७ के.जि. तरकारीको मुल तथा उन्नत विउ र  ४५ लाख ५ हजार तरकारीका बेर्ना तथा १२९४ मे.टन ताजा तरकारी उत्पादन भइ बिकी बितरण भएको । 
१० वटा अलैंची प्रशोधन गर्ने उन्नत भट्टी निर्माण भइ १९५ जना कृषक लाभान्वीत भएका ।
४२०९ जना युवा कृषक छनौट गरी १७ करोड ९४ लाख अनुदान वितरण कार्य भएको र यसबाट २९३० हेक्टर थप तरकारी खेती विस्तार भएको । 
३० वटा पहिलो ३२ वटा देश्रो नर्सरीहरु स्थापना गरी ३० लाख पहिलो वर्षे बेर्ना उत्पादन र ३२ लाख दोश्रो वर्षे बेर्ना उत्पादन हुने १५० ह].. क्षेत्रफलमा नयाँ वगान स्थापना गरिएको र ९३ हे. रोगग्रस्त बगान सुदृढिकरण भएको । २५ वटा १० मे.टन क्षमताका नया रष्टिक स्टोर निर्माण गरिएको र २१ वटा १० मे.टन क्षमताका जिर्ण रष्टिक स्टोर पुन निर्माण भइ २१० मे.टन वीउ आलु भण्डारणमा क्षमता बृद्धि भएको। </t>
  </si>
  <si>
    <t xml:space="preserve">100 वटा पेखरीमा एरिएटर प्रयोग भएको । तराईमा 651.16 हेक्टर क्षेत्रफलमा थप पोखरी निर्माण भएको । 78.54 हेक्टर क्षेत्रफलमा थप पोखरी निर्माण भएको । 26 वटा थप ट्राउट विकास कायर्क्रम संचालन भएको । 5 वटा जिल्लामा थप श्रोत केन्द्र स्थापना भएको । 5 वटा ह्याचरी स्थापना भएको । मध्य पहाडमा 4.5 हेक्टर क्षेत्रफलमा थप 220 वटा साना पोखरी निर्माण भएको । थप 5 वटा घोलमा मत्स्पालन भएको । </t>
  </si>
  <si>
    <t xml:space="preserve">११० पटक नियमित प्लान्ट क्लीनिक संचालन, ४६ पटक घुम्ती प्लान्ट क्लीनिक संचालन ,समस्याग्रस्त क्षेत्रमा अभियानमुलक बाली संरक्षण कार्यक्रम जस्ता कार्यक्रम संचालन गरी रोग कीरा पहिचान तथा ब्यबस्थापन गरिएको साथै ४५ लाख आइ जे इन्टोमोप्याथोजेनिक नेमाटोड उत्पादन, ६० लाख ट्राइक्रोग्रामा, २० लिटर एन.पि.भि.  उत्पादन र  १२ क्विन्टल ट्राईकोडर्मा उत्पादन गरी कृषकहरुलाई वितरण गरिएबाट रासायिनक विषादीको विकल्पमा नमुनाको रुपमा  बायो पेस्टिसाइड प्रबद्धन भएको,  ८००० के जि च्याउको विउ पनि उत्पादन गरी वितरण गरिएको छ । </t>
  </si>
  <si>
    <t>इलाम र दोलखा जिल्लामा वितरण गरिएको २० वटा अलैची ड्रायरबाट अलैचीको गुणस्तर बृद्धि भर्इ मुल्य अभिबृद्धि भएको । 
पोष्ट हार्भेष्ट क्षति न्युनीकरणका लागि वितरण गरिएका औजार उपकरण फल टिप्ने भर्याङ्ग, मेटलबिन, कर्नसेलर, सिकेचर, क्रेट, फल टिप्ने कैंची, हार्भेष्टिङ्ग ब्याग, त्रिपाल आदिको प्रयोगले फलफूल तथा खाद्यान्न बालीमा उत्पादनोपरान्त हुने नोक्सानी न्युनिकरणमा टेवा पुगेको । 
सार्क फण्ड अन्तर्गत स्याङ्गजा जिल्लामा अनुदानमा प्याक हाउस १ निर्माण । 
सार्क फण्ड अन्तर्गत पोष्टहार्भेष्ट औजार उपकरण खरीद सहयोग कार्यक्रम अनुसार ४ जिल्लाका ६८ समुहलाई भर्याङ्ग, कैंची, फल टिप्ने झोला, ग्रेटर, जुसर आदि अनुदानमा वितरण गरिएको 
सार्क फण्ड अन्तर्गत ३ जिल्लाका २८ समुहलाई ४५०० वटा प्लाष्टिक क्रेट अनुदानमा वितरण गरिएको ।</t>
  </si>
  <si>
    <t xml:space="preserve">बृहत्तर धान उत्पादन कार्यक्रम : 
• २५४२ हेक्टर चैते धानको क्षेत्रफल विस्तार तथा कृषकलाइ प्रति हेक्टर ५००० का दरले प्रोत्साहन अनुदान वितरण
• • ७५ प्रतिशत अनुदानमा ४८८.९ मेट  मसिना तथा वासनादार धानको उन्नत विउ वितरण भइ ९९७५ हेक्टर क्षेत्रफल विस्तार, 
• मसिना तथा वासनादार धानले ओगटेको कुल २५८८५५ हेक्टर क्षेत्रफलमा ३.८५ प्रतिशतले वृद्धि भइ २६८८३० हेक्टर पुगेको
• 
• २५ मेट श्रोत विउ वितरण भइ ५५५ हेक्टर क्षेत्रफलमा विउ उत्पादन भइ आगामी वर्षको लागी १३८५ मेट उन्नत विउ उपलव्ध हुने 
मध्य पहाडी वृहत्तर मकै उत्पादन कार्यक्रम
• उन्नत मकै विउले ढाकेको २९४९२ हेक्टर क्षेत्रफल विस्तार 
• देशको कुल मकै लगाइने क्षेत्रफल (८८२३९५ हेक्टर) मा उन्नत मकै विउले ढाकेको क्षेत्रफलमा ३.५ प्रतिशतले वृद्धि
• ७०८३० मे ट उत्पादन भइ ३ अरव ९० करोड रुपैया वरावरको कारोवार 
• २४५ पावर टिलर तथा मिनि टिलर वितरण, यान्त्रीकरणमा सहयोग,  ३०० जनाले प्रत्यक्ष रोजगार 
भटमास उत्पादन प्रवर्द्धन कार्यक्रम 
• ७५ प्रतिशत अनुदानमा १०३।६  मेट  भटमासको उन्नत विउ वितरण भइ ३४३३ हेक्टर क्षेत्रफल विस्तार, 
अभियानमूखी मकै भटमास उत्पादन कार्यक्रम 
• ११५ मे ट आयातित हाइव्रिड मकै विउ वितरण,  ५७५० हेक्टर क्षेत्रफल विस्तार
• ३७३७५ मेट थप उत्पादन भइ ७४ करोड ७५ लाख वरावरको कारोवार 
सामुदायिक विउ वैंक आयोजना 
• विभिन्न वालीहरुको १६.८९ मेट श्रोत विउ वितरण
अभियानमूखी तेलहनवाली उत्पादन आयोजना 
• तोरीको उन्नत विउले ढाकेको १३८८५ हेक्टर क्षेत्रफल विस्तार 
• नेपालको कुल तोरीले ओगटेको क्षेत्रफल (२३३०४१ हेक्टर )मा उन्नत विउले ढाकेको क्षेत्रफलमा  ५.९ प्रतिशतले वृद्धि
क्षेत्रीय विउ विजन प्रयोगशालाहरु तर्फ 
• १७०६ मे ट विउ परिक्षण तथा ५४१३ पटक विउ नमुना परिक्षण सम्पन्न गरि विउको गुणस्तर कायम तथा विउ प्रतिस्थापन दर वढाउन अग्रसरता 
 </t>
  </si>
  <si>
    <t>213 महिला सहकारी मार्फत व्यवासयिक कृषि सचालन भएको । सिमान्तकृत समुदाय लक्षित कार्यक्रम संचालित १० जिल्लाका १२८ मुक्त कमैया, मालरी, हलिया, १६ चेपाङ्ग, २५ मुसहर र ९ राउटे मार्फत तरकारी, च्याउ, मौरी, माछा, आदीमा व्यवसायिक कृषि कार्यक्रम सञ्चालन भएको ।</t>
  </si>
  <si>
    <t>जिल्ला</t>
  </si>
  <si>
    <t>लक्षित</t>
  </si>
  <si>
    <t>समुदाय</t>
  </si>
  <si>
    <t>सख्या</t>
  </si>
  <si>
    <t>कैलीली</t>
  </si>
  <si>
    <t>मुक्त कमैया, कमलरी, हलिया</t>
  </si>
  <si>
    <t>कञ्चनपुर</t>
  </si>
  <si>
    <t>बाँके</t>
  </si>
  <si>
    <t>बर्दिया</t>
  </si>
  <si>
    <t>दाङ्ग</t>
  </si>
  <si>
    <t>गोरखा</t>
  </si>
  <si>
    <t>चेपाङ्ग</t>
  </si>
  <si>
    <t>धादिङ्ग</t>
  </si>
  <si>
    <t>सर्लाही</t>
  </si>
  <si>
    <t xml:space="preserve">मुसहर </t>
  </si>
  <si>
    <t>सिराहा</t>
  </si>
  <si>
    <t>डडेल्धुरा</t>
  </si>
  <si>
    <t>राउटे</t>
  </si>
  <si>
    <t>प्रगति</t>
  </si>
  <si>
    <t>लक्ष्य</t>
  </si>
  <si>
    <t xml:space="preserve">कार्यक्रम अनुसारको लक्ष्य तथा प्रगति </t>
  </si>
  <si>
    <t>14 कार्यालयहरूको जम्मा</t>
  </si>
  <si>
    <t xml:space="preserve">जिल्ला कृषि बिकास कार्यालय, धादिङ्ग </t>
  </si>
  <si>
    <t>जिल्ला कृषि बिकास कार्यालय, बाग्लुङ्ग</t>
  </si>
  <si>
    <t>जिल्ला कृषि बिकास कार्यालय, अर्घाखाँची</t>
  </si>
  <si>
    <r>
      <rPr>
        <b/>
        <i/>
        <sz val="11"/>
        <rFont val="Kalimati"/>
        <charset val="1"/>
      </rPr>
      <t xml:space="preserve">32 </t>
    </r>
    <r>
      <rPr>
        <b/>
        <i/>
        <sz val="10"/>
        <rFont val="Kalimati"/>
        <charset val="1"/>
      </rPr>
      <t>कार्यालयहरूको जम्मा</t>
    </r>
  </si>
  <si>
    <t>बाली संरक्षण (राष्ट्रिय आई.पि.एम्) कार्यक्रम (९)</t>
  </si>
  <si>
    <t>जिल्ला कृषि बिकास कार्यालय, सप्तरी</t>
  </si>
  <si>
    <t>जिल्ला कृषि बिकास कार्यालय, उदयपुर</t>
  </si>
  <si>
    <t xml:space="preserve">जिल्ला कृषि बिकास कार्यालय, ओखलढुङ्गा                               </t>
  </si>
  <si>
    <t xml:space="preserve">जिल्ला कृषि बिकास कार्यालय, धनुषा </t>
  </si>
  <si>
    <t>जिल्ला कृषि बिकास कार्यालय, महोत्तरी</t>
  </si>
  <si>
    <t xml:space="preserve">जिल्ला कृषि बिकास कार्यालय,  सिन्धुली                             </t>
  </si>
  <si>
    <t xml:space="preserve">जिल्ला कृषि बिकास कार्यालय, रामेछाप                            </t>
  </si>
  <si>
    <t xml:space="preserve">जिल्ला कृषि बिकास कार्यालय, दोलखा </t>
  </si>
  <si>
    <t xml:space="preserve">जिल्ला कृषि बिकास कार्यालय,  सिन्धुपाल्चोक </t>
  </si>
  <si>
    <t xml:space="preserve">जिल्ला कृषि बिकास कार्यालय, ललितपुर   </t>
  </si>
  <si>
    <t>जिल्ला कृषि बिकास कार्यालय, मकवानपुर</t>
  </si>
  <si>
    <t>जिल्ला कृषि बिकास कार्यालय,  रौतहट</t>
  </si>
  <si>
    <t xml:space="preserve">जिल्ला कृषि बिकास कार्यालय,  चितवन           </t>
  </si>
  <si>
    <t>कार्यालयहरूको जम्मा</t>
  </si>
  <si>
    <t xml:space="preserve"> कार्यालयहरूको जम्मा</t>
  </si>
  <si>
    <t>मत्स्य विकास केन्द्र, रुपन्देही भैरहवा</t>
  </si>
  <si>
    <t>साधारण खर्च तर्फको</t>
  </si>
  <si>
    <t>312012-3/4</t>
  </si>
  <si>
    <t>क्षेत्रीय कृषि निर्देशनालय, पुर्वाञ्रचल</t>
  </si>
  <si>
    <t>क्षेत्रीय कृषि निर्देशनालय, मध्यमाञ्चल</t>
  </si>
  <si>
    <t>क्षेत्रीय कृषि निर्देशनालय, पश्चिमाञ्चल</t>
  </si>
  <si>
    <t>क्षेत्रीय कृषि निर्देशनालय, मध्य पश्चिमाञ्चल</t>
  </si>
  <si>
    <t>क्षेत्रीय कृषि निर्देशनालय, सुदुर पश्चिमाञ्चल</t>
  </si>
  <si>
    <t>जिल्ला कृषि विकास कार्यालय मकवानपुर</t>
  </si>
  <si>
    <t>जिल्ला कृषि विकास कार्यालया, उदयपुर</t>
  </si>
  <si>
    <t>जिल्ला कृषि विकास कार्यालय, दाङ</t>
  </si>
  <si>
    <t>जिल्ला कृषि विकास कार्यालय, अर्घर्ााँची</t>
  </si>
  <si>
    <t>आ=व= २०७३÷७४ को बजेट</t>
  </si>
  <si>
    <t>cf=j= @)&amp;#÷&amp;$ sf] sfo{qmd ah]6, lgsfzf / vr{</t>
  </si>
  <si>
    <t>P1 केन्द्रस्तरको तुलनामा साधारण खर्चको जम्मा</t>
  </si>
  <si>
    <t>प्रथम चौमासिक बजेट (रु हजारमा)</t>
  </si>
  <si>
    <t>प्रथम चौमासिक खर्च (रु हजारमा)</t>
  </si>
  <si>
    <t>मविसस समिति MDAC मा प्रस्तुत गर्नुपर्ने देखिएका समस्याहरु</t>
  </si>
  <si>
    <t>जिल्ला कृषि विकास कार्यालय बारा</t>
  </si>
  <si>
    <t>जिल्ला कृषि विकास कार्यालय रौतहट</t>
  </si>
  <si>
    <t>जिल्ला कृषि विकास कार्यालया, सिराहा</t>
  </si>
  <si>
    <t>जिल्ला कृषि विकास कार्यालया, सप्तरी</t>
  </si>
  <si>
    <t>अलैची रोग व्यवस्थापन तथा नर्सरी स्थापना कार्यक्रम</t>
  </si>
  <si>
    <t xml:space="preserve">ख </t>
  </si>
  <si>
    <t xml:space="preserve">ग </t>
  </si>
  <si>
    <t xml:space="preserve">वगर खेति कार्यक्रम </t>
  </si>
  <si>
    <t xml:space="preserve">घ </t>
  </si>
  <si>
    <t xml:space="preserve">व्यावसायिक तरकारी उत्पदान कार्यक्रम </t>
  </si>
  <si>
    <t>ङ</t>
  </si>
  <si>
    <t xml:space="preserve">द्वन्द पिडित लक्षित कृषि विशेष कार्यक्रम </t>
  </si>
  <si>
    <t xml:space="preserve">च </t>
  </si>
  <si>
    <t xml:space="preserve">राउटे र अन्य सिमान्तकृत समुदाय लक्षित कृषि विशेष कार्यक्रम </t>
  </si>
  <si>
    <t xml:space="preserve">कृषि विभाग र निर्देशनालयको एकमुष्ट </t>
  </si>
  <si>
    <t>आ.व.२०७3।७4 को प्रथम चौमासिक अवधिमा संचालित साधारण कार्यक्रम/आयोजनाहरुको लागि विनियोजित बजेट र खर्च</t>
  </si>
  <si>
    <t>पुँजिगत</t>
  </si>
  <si>
    <t>द्वितीय चौमासिक विनियोजित वजेट</t>
  </si>
  <si>
    <t>द्वितिय चौमासिक कार्यक्रम वजेट</t>
  </si>
  <si>
    <t xml:space="preserve">आ.व. २०७३/७४ को द्वितीय चौमासिक भारित प्रगति </t>
  </si>
  <si>
    <t xml:space="preserve">आ.व. २०७३/७४ को अष्टमासिक भारित प्रगति </t>
  </si>
  <si>
    <t>अष्टमासिक विनियोजित वजेट</t>
  </si>
  <si>
    <t>अष्टमासिक कार्यक्रम वजेट</t>
  </si>
  <si>
    <t xml:space="preserve">जि.कृ.वि.का.झापा </t>
  </si>
  <si>
    <t>जि.कृ.वि.का. सुनसरी</t>
  </si>
  <si>
    <t>जि.कृ.वि.का. धनुषा</t>
  </si>
  <si>
    <t>जि.कृ.वि.का. कपिलबस्तु</t>
  </si>
  <si>
    <t>जि.कृ.वि.का. दाङ्ग</t>
  </si>
  <si>
    <t>जि.कृ.वि.का. रुकुम</t>
  </si>
  <si>
    <t>जि.कृ.वि.का. रोल्पा</t>
  </si>
  <si>
    <t>जि.कृ.वि.का. अछाम</t>
  </si>
  <si>
    <t>जि.कृ.वि.का. सल्यान</t>
  </si>
  <si>
    <t>जि.कृ.वि.का. जुम्ला</t>
  </si>
  <si>
    <t>जि.कृ.वि.का. डोटी</t>
  </si>
  <si>
    <t>जि.कृ.वि.का. लमजुङ्ग</t>
  </si>
  <si>
    <t>जि.कृ.वि.का. कन्चनपुर</t>
  </si>
  <si>
    <t>जि.कृ.वि.का. सिन्धुली</t>
  </si>
  <si>
    <t>जि.कृ.वि.का. कैलाली</t>
  </si>
  <si>
    <t>जि.कृ.वि.का. झापा</t>
  </si>
  <si>
    <t>जि.कृ.वि.का. रामेछाप</t>
  </si>
  <si>
    <t>जि.कृ.वि.का. मकवानपुर</t>
  </si>
  <si>
    <t>जि.कृ.वि.का. दैलेख</t>
  </si>
  <si>
    <t>जिल्ला कृषि विकास कार्यालय, वारा</t>
  </si>
  <si>
    <t xml:space="preserve"> </t>
  </si>
  <si>
    <t>जि.कृ.वि.का. बैतडी</t>
  </si>
  <si>
    <t>जि.कृ.वि.का. डडेलधुरा</t>
  </si>
  <si>
    <t>जि.कृ.वि.का. जाजरकोट</t>
  </si>
  <si>
    <t>जि.कृ.वि.का. कालिकोट</t>
  </si>
  <si>
    <t>जि.कृ.वि.का. बर्दिया</t>
  </si>
  <si>
    <t>जि.कृ.वि.का.महोतरी</t>
  </si>
  <si>
    <t>जि.कृ.वि.का.धनुषा</t>
  </si>
  <si>
    <t>जि.कृ.वि.का.सिराहा</t>
  </si>
  <si>
    <t>जि.कृ.वि.का.सिन्धुली</t>
  </si>
  <si>
    <t>जि.कृ.वि.का.ओखलढुङ्गा</t>
  </si>
  <si>
    <t>जि.कृ.वि.का.रामेछाप</t>
  </si>
  <si>
    <t>जि.कृ.वि.का.खोटाङ्ग</t>
  </si>
  <si>
    <t>जैतुन विकास केन्द्र, बाजुरा</t>
  </si>
  <si>
    <t>स्याउ आत्म निर्भर कार्यक्रम</t>
  </si>
  <si>
    <t>फलफूल विकास निर्देशनालय, कीर्तीपुर, काठमाण्डौं</t>
  </si>
  <si>
    <t>सुन्तला बगैँचा सुदृढिकरण कार्यक्रम</t>
  </si>
  <si>
    <t>राष्ट्रिय सुन्तलाजात फलफूल विकास कार्यक्रम, कीर्तीपुर</t>
  </si>
  <si>
    <t>फलफूल दशक कार्यक्रम</t>
  </si>
  <si>
    <t xml:space="preserve">जिल्ला कृषि विकास कार्यालय, हुम्ला </t>
  </si>
  <si>
    <t>जिल्ला कृषि विकास कार्यालय,  मुगु</t>
  </si>
  <si>
    <t xml:space="preserve">जिल्ला कृषि विकास कार्यालय, मुस्ताङ्ग   </t>
  </si>
  <si>
    <t xml:space="preserve">जिल्ला कृषि विकास कार्यालय, मनाङ्ग </t>
  </si>
  <si>
    <t>जिल्ला कृषि विकास कार्यालय, सोलु</t>
  </si>
  <si>
    <t>जिल्ला कृषि विकास कार्यालय, वैतडी</t>
  </si>
  <si>
    <t>जिल्ला कृषि विकास कार्यालय,  ईलाम</t>
  </si>
  <si>
    <t>जिल्ला कृषि विकास कार्यालय,  भोजपुर</t>
  </si>
  <si>
    <t>जिल्ला कृषि विकास कार्यालय, वाग्लुङ्ग</t>
  </si>
  <si>
    <t>जिल्ला कृषि विकास कार्यालय,  काभ्रेपलाञ्चोक</t>
  </si>
  <si>
    <t xml:space="preserve">जिल्ला कृषि विकास कार्यालय,  तनहँ </t>
  </si>
  <si>
    <t>जिल्ला कृषि विकास कार्यालय,  कैलाली</t>
  </si>
  <si>
    <t>जिल्ला कृषि विकास कार्यालय, रौतहट</t>
  </si>
  <si>
    <t>जिल्ला कृषि विकास कार्यालय, सर्लाही</t>
  </si>
  <si>
    <t>जिल्ला कृषि विकास कार्यालय, वाँके</t>
  </si>
  <si>
    <t>जिल्ला कृषि विकास कार्यालय, वर्दिया</t>
  </si>
  <si>
    <t>जैतुन प्रवर्द्धन कार्यक्रम</t>
  </si>
  <si>
    <t>जिल्ला कृषि विकास कार्यालयर्, इलाम</t>
  </si>
  <si>
    <t xml:space="preserve">जिल्ला कृषि विकास कार्यालय, दाङ्ग </t>
  </si>
  <si>
    <t xml:space="preserve">जिल्ला कृषि विकास कार्यालय, डोटी </t>
  </si>
  <si>
    <t>साना तथा मझौला कृषक आयस्तर वृद्धि आयोजना</t>
  </si>
  <si>
    <t>प्रधानमन्त्री कृषि आधुनिकिकरण परियोजना</t>
  </si>
  <si>
    <t>जिल्ला कृषि विकास कार्यालय, मनाङ</t>
  </si>
  <si>
    <t>जिल्ला कृषि विकास कार्यालय, मुस्ताङ</t>
  </si>
  <si>
    <t>जिल्ला कृषि विकास कार्यालय, स्याञ्जा</t>
  </si>
  <si>
    <t>जिल्ला कृषि विकास कार्यालय, तनहुं</t>
  </si>
  <si>
    <t>जिल्ला कृषि विकास कार्यालय, लम्जुङ्ग</t>
  </si>
  <si>
    <t>जिल्ला कृषि विकास कार्यालय, वाग्लुङ</t>
  </si>
  <si>
    <t>जिल्ला कृषि विकास कार्यालय, अर्घखाँची</t>
  </si>
  <si>
    <t>जिल्ला कृषि विकास कार्यालय,प्यूठान</t>
  </si>
  <si>
    <t>जिल्ला कृषि विकास कार्यालय,रुकुम</t>
  </si>
  <si>
    <t>जिल्ला कृषि विकास कार्यालय,रोल्पा</t>
  </si>
  <si>
    <t>जिल्ला कृषि विकास कार्यालय,सल्यान</t>
  </si>
  <si>
    <t>जिल्ला कृषि विकास कार्यालय,दाँग</t>
  </si>
  <si>
    <t>जिल्ला कृषि विकास कार्यालय,बाँके</t>
  </si>
  <si>
    <t>जिल्ला कृषि विकास कार्यालय,बर्दिया</t>
  </si>
  <si>
    <t>जिल्ला कृषि विकास कार्यालय,सुर्खेत</t>
  </si>
  <si>
    <t>जिल्ला कृषि विकास कार्यालय,दैलेख</t>
  </si>
  <si>
    <t>जिल्ला कृषि विकास कार्यालय,जाजरकोट</t>
  </si>
  <si>
    <t>जिल्ला कृषि विकास कार्यालय,डोल्पा</t>
  </si>
  <si>
    <t>जिल्ला कृषि विकास कार्यालय,जुम्ला</t>
  </si>
  <si>
    <t>जिल्ला कृषि विकास कार्यालय,कालिकोट</t>
  </si>
  <si>
    <t>जिल्ला कृषि विकास कार्यालय,मुगु</t>
  </si>
  <si>
    <t>जिल्ला कृषि विकास कार्यालय,हुम्ला</t>
  </si>
  <si>
    <t>जिल्ला कृषि विकास कार्यालय, डडेल्धुरा</t>
  </si>
  <si>
    <t>जिल्ला कृषि विकास कार्यालय ,अछाम</t>
  </si>
  <si>
    <t>जिल्ला कृषि विकास कार्यालय, बझाङ</t>
  </si>
  <si>
    <t xml:space="preserve"> ८1 कार्यालयको जम्मा</t>
  </si>
  <si>
    <t xml:space="preserve">जम्मा लाभान्वित युवा कृषक(१५-५९ वर्ष) </t>
  </si>
  <si>
    <t xml:space="preserve">चौमासिक विनियोजित अनुदान रकम </t>
  </si>
  <si>
    <t xml:space="preserve">चौमासिक विनियोजित रकम </t>
  </si>
  <si>
    <r>
      <t>२ कार्यालयको नाम</t>
    </r>
    <r>
      <rPr>
        <b/>
        <sz val="14"/>
        <color indexed="8"/>
        <rFont val="Kalimati"/>
        <charset val="1"/>
      </rPr>
      <t xml:space="preserve"> कृषि विभाग</t>
    </r>
  </si>
  <si>
    <r>
      <t>कार्यक्रम</t>
    </r>
    <r>
      <rPr>
        <i/>
        <sz val="14"/>
        <rFont val="Kalimati"/>
        <charset val="1"/>
      </rPr>
      <t>।</t>
    </r>
    <r>
      <rPr>
        <sz val="14"/>
        <rFont val="Kalimati"/>
        <charset val="1"/>
      </rPr>
      <t>आयोजनाको नाम</t>
    </r>
  </si>
  <si>
    <r>
      <t>मूख्य मूख्य उपलब्धिहरु (क्षेत्रफल</t>
    </r>
    <r>
      <rPr>
        <sz val="14"/>
        <rFont val="Calibri"/>
        <family val="2"/>
      </rPr>
      <t xml:space="preserve">, </t>
    </r>
    <r>
      <rPr>
        <sz val="14"/>
        <rFont val="Kalimati"/>
        <charset val="1"/>
      </rPr>
      <t>उत्पादन</t>
    </r>
    <r>
      <rPr>
        <sz val="14"/>
        <rFont val="Calibri"/>
        <family val="2"/>
      </rPr>
      <t xml:space="preserve">, </t>
    </r>
    <r>
      <rPr>
        <sz val="14"/>
        <rFont val="Kalimati"/>
        <charset val="1"/>
      </rPr>
      <t>रोजगारी</t>
    </r>
    <r>
      <rPr>
        <sz val="14"/>
        <rFont val="Calibri"/>
        <family val="2"/>
      </rPr>
      <t xml:space="preserve">, </t>
    </r>
    <r>
      <rPr>
        <sz val="14"/>
        <rFont val="Kalimati"/>
        <charset val="1"/>
      </rPr>
      <t>मेशीनरी औजार</t>
    </r>
    <r>
      <rPr>
        <sz val="14"/>
        <rFont val="Calibri"/>
        <family val="2"/>
      </rPr>
      <t xml:space="preserve">, </t>
    </r>
    <r>
      <rPr>
        <sz val="14"/>
        <rFont val="Kalimati"/>
        <charset val="1"/>
      </rPr>
      <t>उपकरण तथा भौतिक संरचना लगायतको विवरणा)</t>
    </r>
  </si>
  <si>
    <r>
      <t xml:space="preserve">1. पहिलो प्राथमिकता </t>
    </r>
    <r>
      <rPr>
        <b/>
        <sz val="14"/>
        <rFont val="Times New Roman"/>
        <family val="1"/>
      </rPr>
      <t>(P1)</t>
    </r>
    <r>
      <rPr>
        <b/>
        <sz val="14"/>
        <rFont val="Kalimati"/>
        <charset val="1"/>
      </rPr>
      <t xml:space="preserve"> मा रहेका कार्यक्रम तथा आयोजनाहरु</t>
    </r>
  </si>
  <si>
    <r>
      <t xml:space="preserve">नेपाल व्यापार एकीकृत रणनीति </t>
    </r>
    <r>
      <rPr>
        <sz val="14"/>
        <rFont val="Times New Roman"/>
        <family val="1"/>
      </rPr>
      <t>(NTIS)</t>
    </r>
    <r>
      <rPr>
        <sz val="14"/>
        <rFont val="Kalimati"/>
        <charset val="1"/>
      </rPr>
      <t xml:space="preserve"> </t>
    </r>
  </si>
  <si>
    <r>
      <t xml:space="preserve">२. दोश्रो प्राथमिकता </t>
    </r>
    <r>
      <rPr>
        <b/>
        <sz val="14"/>
        <rFont val="Times New Roman"/>
        <family val="1"/>
      </rPr>
      <t>(P2)</t>
    </r>
    <r>
      <rPr>
        <b/>
        <sz val="14"/>
        <rFont val="Kalimati"/>
        <charset val="1"/>
      </rPr>
      <t xml:space="preserve"> मा रहेका कार्यक्रम तथा आयोजनाहरु</t>
    </r>
  </si>
  <si>
    <t>वार्षिक</t>
  </si>
  <si>
    <t>आ व २०७३।०७४ को तृतीय चौमासिक</t>
  </si>
  <si>
    <t xml:space="preserve">चौमासिक खर्च भएको अनुदान रकम </t>
  </si>
  <si>
    <t xml:space="preserve">साना पोखरी (२०० ब.मी.) मा मत्स्यपालन अनुदान 10, केजमा मत्स्य पालन अनुदान (२X२ केज ५० प्रतिशत अनुदान)100, एक लिंगिय टिलापिया, पंगासीयस ह्याचरी निर्माण एवं ब्यबस्थापन अनुदान 6, कार्प ह्याचरी निर्माण एवं ब्यबस्थापन अनुदान 8, एक हेक्टर जलाशयको नर्सरी पोखरी निर्माण 4 र मत्स्य उत्पादन कार्यक्रम अन्तरगत पोखरी निरमाण 117.6 हे. भएको। </t>
  </si>
  <si>
    <t xml:space="preserve">विभिन्न जिल्लाहरुमा देखा परेका रोग र किराहरुको व्यबस्थापनका लागी जि. कृ. वि. का मार्फत किटनासक ढुसिनासक तथा फेरोमोन ट्रयाप आदी वितरण गरिएको ।जि. कृ. वि. का . सँग सहकार्य गर्दै डडेलधुरा, कैलाली, दैलेखमा सुन्तलामा ह्रास रोग धनकुटामा अलैची र सिराह, सप्तहरा आँपको बगैचा व्यवस्थापनको लागी विभिन्न उत्पादन सामाग्री वितरण गरिएको।झापा र तनहुमा कृषकहरुले तालिम प्राप्त गरी प्रयोशाला स्थापना भई जैविक विषादी जस्तै ट्राइकोडरमा उत्पादन भइरहेको । कैलाली, काभ्रे, चितवन, बाँके कपिलवस्तुका आइ. पि. एम. श्रोत केन्द्रहरुको क्षमता अभिवृद्धी भई जैविक विषादी उत्पादन भइरहेको। </t>
  </si>
  <si>
    <t>2696 मे. टन. प्रांगारिक मलमा अनुदान दिई लगभग 8०० हेक्टर क्षेत्रफल खेतियोग्य जमिनमा माटोमा प्रांगारिक पदार्थ थप्न सहयोग पुगेको</t>
  </si>
  <si>
    <t>उच्च मूल्य जाने वस्तुमा 46 हेक्टर थप क्षेत्रफल विस्तार
 उच्च मूल्य वाली उत्पादन - 1153 टन 
 आम्दानी वृद्धि - नेरु १०९४४१ प्रति घरपरिवार-
 लाभान्वित मध्ये 58 प्रतिशत महिला लाभान्वित, 38 हे क्षेत्रफल सिँचित, १1 पावर टेलर, 410 प्लाष्टिक क्रेट, २1 स्प्रेयर टंकी, ११२२ प्लाष्टिक/ग्रीन हाउस निर्माण, प्रशोधन भवन ३, वजार पूर्वाधार वकास १ र २ संकलन केन्द्र निर्माणाधिन</t>
  </si>
  <si>
    <t xml:space="preserve">262 हे मा विज वृद्वि भएको; ५८ वटा नगदे वाली उत्पादन तथा विषादीको सुरक्षित प्रयोग सम्बन्धि तालिम संचालन भई भएको; ८२ वटा भकारो सुधार भएको;  २ जिल्लामा विभिन्न किसिमका साना फार्म मेशिनरी वितरण भएको । </t>
  </si>
  <si>
    <t xml:space="preserve"> ६० हे.मा अलैची बगान स्थापना लम्जुङ्ग र नुवाकोट २-२ र काभ्रे, सखुवासभा, वागलुङ्ग, दोलखा, उदयपुर र सिन्धुपाल्चोकमा १-१ गरि १० अलैची नर्सरी दोश्रो बर्षे ब्यवस्थापन सल्यान, प्युठान र पाल्पा जिल्लामा प्रति हे‍क्टर  ४ मे‍टन का दरले जम्मा १० हे.को लागी ४० मे.टन वीउ बितरण</t>
  </si>
  <si>
    <t>९0 संख्यामा झार गोड्ने मशिन अनुदानमा वितरण गरिएको,२८५० हे चैते धान मा रु ५००० का दरले नगद अनुदान बितरण गरिएको, ५०%अनुदानमा त्रिपाल वितरण ३३४ संख्या,घुम्तीकोष स्थापना सहयोग 10 सहयोग,65.90 मे.टन तोरिको उन्नत वीउ वितरण भएको,  ५०% अनुदानमा श्रोत बीउ वितरण 8900 के.जी, ५०% अनुदानमा उन्नत बीउ वितरण 92 टन, शत प्रतिशत अनुदानमा राईजोमियम वितरण 2360 के.जी ,शत प्रतिशत अनुदनामा 60 मे.टन सूक्ष्म तत्व वितरण, ७२ मे टन आयातित हाईब्रीड मकै वीउ वितरण, 20.05 मे.टेन ढैंचा विउ वितरण गरिएको, 24 मेटन श्रोत मसिना तथा वासनादार धान बीउ र ४९६ मे.टन मसिना तथा वासनादार धान उन्नत बीउ बितरण भएको, 210 संख्यामा मिनिटिलर वितरण गरिएको,5900 के.जी मकैको श्रोत विउ वउतरण गरिएको, 647 मे.टन उन्नत वीउ वितरण गरिएको,38 संख्यामा मकै छोडाउने क्रन सेलर मशिन वितरण गरिएको</t>
  </si>
  <si>
    <t>२६०४ प्लास्टिक पोखरी निर्माण बाट करिब ३२० हे. क्षेत्रफलमा  सिंचाई सुबिधा पुगि करिब 2650 साना किसान लाभान्वित हुने, २४६१ वटा साना सिंचाई निर्माण बाट करिब ३7०० हे. क्षेत्रफलमा सिंचाई भई 17200 किसान लाभान्वित हुने, १४४९ मे. टन रासायनिक माल र  २० मे. टन. उन्नत बीउ ढुवानी बाट करिब करिब १५ हजार र ५०० किसान लाभान्वित हुने ।</t>
  </si>
  <si>
    <t xml:space="preserve"> स्याउ प्याकेजिङ्का लागि कार्टुन बितरण 30000 वटा वितरण भएको।60 वटा घुम्ति तालिम संचालन भएको, पुरानो सुन्तला बगैचा व्यावस्थापन तथा औजार वितरण  420 हेक्टरमा भएको, 3360 वटा रोगी वोट हटाई नयाँ वोट रोपेको ।</t>
  </si>
  <si>
    <t>१५ हेक्टरमा धानको ब्लक प्रदर्शन संचालन भएको, 100 हेक्टरमा गहुँको बीजबृध्दि संचालन, १0 हेक्टमा लैकाको ब्लक प्रदशर्न संचालन,  ४० जना कृषकहरू मार्फत ४० हेक्टरमा क्षेत्रफलमा केराको क्षेत्र विस्तार भएको ।</t>
  </si>
  <si>
    <t>केन्द्रस्तर दोश्रो प्राथमिकतामा परेका आयोजनाहरु (P2)</t>
  </si>
  <si>
    <t>6(ग)</t>
  </si>
  <si>
    <t>पोष्ट हार्भेष्ट व्यवस्थापन निर्देशनालय कार्यक्रम</t>
  </si>
  <si>
    <t>जिल्लास्तर पहिलो प्राथमिकतामा परेका आयोजनाहरु (P1)</t>
  </si>
  <si>
    <t xml:space="preserve">बिशेष कृषि उत्पादन कार्यक्रम </t>
  </si>
  <si>
    <t>नेपाल भारत क्षेत्रीय व्यापर तथा पारवहन आयोजना</t>
  </si>
  <si>
    <t>कृषि बिकास रणनीति अनुगमन तथा समन्वय कार्यक्रम</t>
  </si>
  <si>
    <t>सहकारी खेती, साना सिंचाई तथा मल वीउ ढुवानी कार्यक्रम कृषि इन्जिनियरिङ्ग समेत)</t>
  </si>
  <si>
    <t>का.सं.</t>
  </si>
  <si>
    <t>राष्ट्रीय पुननिर्माण कोष भुकम्प प्रवाभित जिल्लाको लागि राहत कार्यक्रम</t>
  </si>
  <si>
    <t>तृतिय चोमासिक</t>
  </si>
  <si>
    <t xml:space="preserve">साना तथा मझौला कृषक आयस्तर बृद्धि आयोजना </t>
  </si>
  <si>
    <t>कृषि व्यवसाय प्रवर्द्धन तथा बजार विकास कार्यक्रम</t>
  </si>
  <si>
    <t>आ.व. २०७४/७५ को तृतिय चौमासिक तथा वार्षिक भारीत तथा वित्तिय प्रगतिको सारंश</t>
  </si>
  <si>
    <t>पशु सेवा विभाग</t>
  </si>
  <si>
    <t>योजना तथा अनुगमन शाखा</t>
  </si>
  <si>
    <t xml:space="preserve">पशु सेवा विभाग </t>
  </si>
  <si>
    <t>कार्यालयको नाम</t>
  </si>
  <si>
    <t>पशु सेवा विभाग, योजना तथा अनुगमन शाखा</t>
  </si>
  <si>
    <t>मत्स्य विकास कार्यक्रम</t>
  </si>
  <si>
    <t>केन्द्रीय मत्स्य प्रवद्धन तथा संरक्षण केन्द्र, बालाजु</t>
  </si>
  <si>
    <t>मत्स्य मानव सशाधन विकास तथा प्रविधि परिक्षण केन्द्र, जनकपुरधाम</t>
  </si>
  <si>
    <t>प्राकृतिक जलाशय मत्स्य प्रवद्धन एव सरक्षण केन्द्र, हेटौडा</t>
  </si>
  <si>
    <t xml:space="preserve">मत्स्य शुद्ध नश्ल सरक्षण तथा प्रवद्धन श्रोत केन्द्र भैरहवा </t>
  </si>
  <si>
    <t>केन्द्रीय पशु पन्छी रोग अन्वेक्षण प्रयोगाशाला, काठमाडौं</t>
  </si>
  <si>
    <t>पशु पन्छी रोग अन्वेक्षण प्रयोगाशाला, विराटनगर</t>
  </si>
  <si>
    <t>पशु पन्छी रोग अन्वेक्षण प्रयोगाशाला, जनकपुर</t>
  </si>
  <si>
    <t>पशु पन्छी रोग अन्वेक्षण प्रयोगाशाला, पोखरा</t>
  </si>
  <si>
    <t>पशु पन्छी रोग अन्वेक्षण प्रयोगाशाला, सुर्खेत</t>
  </si>
  <si>
    <t>पशु पन्छी रोग अन्वेक्षण प्रयोगाशाला, धनगढी</t>
  </si>
  <si>
    <t>राष्ट्रिय पन्क्षी रोग अन्वेषण प्रयोगशाला, चितवन</t>
  </si>
  <si>
    <t xml:space="preserve">राष्ट्रिय पशु पन्छी श्रोत व्यवस्थापन तथा प्रवद्धन कार्यालय हरिहरभवन </t>
  </si>
  <si>
    <t xml:space="preserve">जम्मा </t>
  </si>
  <si>
    <t>वेरुजु फर्छौट</t>
  </si>
  <si>
    <t>हाल सम्म</t>
  </si>
  <si>
    <t xml:space="preserve"> कूल प्रगति</t>
  </si>
  <si>
    <t xml:space="preserve"> कूल भारित प्रगति</t>
  </si>
  <si>
    <t>बजेट रु लाखमा</t>
  </si>
  <si>
    <t>वेरुजु फर्छोट %</t>
  </si>
  <si>
    <t>% जम्मा</t>
  </si>
  <si>
    <t>% पुँजिगत</t>
  </si>
  <si>
    <t>% चालु</t>
  </si>
  <si>
    <t>तेस्रो त्रैमासिक</t>
  </si>
  <si>
    <t>प्रथम त्रैमासिक</t>
  </si>
  <si>
    <t>दोस्रो त्रैमासिक</t>
  </si>
  <si>
    <t>चौथो त्रैमासिक</t>
  </si>
  <si>
    <t xml:space="preserve">आ.व. २०८१/८२ </t>
  </si>
  <si>
    <t xml:space="preserve">विभाग अर्न्तगत विभिन्न कार्यालयहरुको संकलित गैर कर राजश्‍वको विवरण </t>
  </si>
  <si>
    <t>विवरण</t>
  </si>
  <si>
    <t>आ व को शुरुको वेरुजु</t>
  </si>
  <si>
    <t>आ.व. २०८१/8२</t>
  </si>
  <si>
    <t xml:space="preserve">  वाँकी वेरुजु</t>
  </si>
  <si>
    <t>आयोजना/कार्यालयको नाम</t>
  </si>
  <si>
    <t>संचालित मूख्य मूख्य क्रियाकलापहरु</t>
  </si>
  <si>
    <t xml:space="preserve"> आ.व.- २०८1/८2</t>
  </si>
  <si>
    <t>सि.न.</t>
  </si>
  <si>
    <t>कार्यालय को नाम</t>
  </si>
  <si>
    <t>कार्यक्रम कार्यान्वयनमा देखिएका मुख्य मुख्य समस्याहरु</t>
  </si>
  <si>
    <t>कार्यान्वय समस्या सम्बन्धी विवरण (MDAC मा पेश गर्ने)</t>
  </si>
  <si>
    <t>पशुपन्छी आयात निर्यात विवरण</t>
  </si>
  <si>
    <t xml:space="preserve">अवधिः- </t>
  </si>
  <si>
    <t>इकार्इ</t>
  </si>
  <si>
    <t>आयात</t>
  </si>
  <si>
    <t>निर्यात</t>
  </si>
  <si>
    <t>पशुपन्छी रोग नमुना परिक्षण/सर्भिलेन्स/पोस्टमार्टम सम्वन्धी विवरण</t>
  </si>
  <si>
    <t>Province</t>
  </si>
  <si>
    <t>District</t>
  </si>
  <si>
    <t>local level</t>
  </si>
  <si>
    <t>Species</t>
  </si>
  <si>
    <t>Sample Type</t>
  </si>
  <si>
    <t>Number of sample</t>
  </si>
  <si>
    <t>Name of Diagnostic test</t>
  </si>
  <si>
    <t>Test Result (Positive/Negative)</t>
  </si>
  <si>
    <t xml:space="preserve"> Lab Diagnosis    ( if other than provisional)</t>
  </si>
  <si>
    <t>Test done for (provisional Diagnosis)</t>
  </si>
  <si>
    <t>Date of confirmation of the event  (DD.MM.YY)</t>
  </si>
  <si>
    <t>1. आ.व.- 208१/८२</t>
  </si>
  <si>
    <r>
      <t>लेयर्स प्यारेन्ट चल्ला</t>
    </r>
    <r>
      <rPr>
        <b/>
        <sz val="9"/>
        <rFont val="Preeti"/>
      </rPr>
      <t xml:space="preserve"> </t>
    </r>
  </si>
  <si>
    <r>
      <t>ब्रोइलर</t>
    </r>
    <r>
      <rPr>
        <b/>
        <sz val="9"/>
        <rFont val="Preeti"/>
      </rPr>
      <t xml:space="preserve"> </t>
    </r>
    <r>
      <rPr>
        <b/>
        <sz val="9"/>
        <rFont val="Kalimati"/>
        <charset val="1"/>
      </rPr>
      <t>प्यारेन्ट चल्ला</t>
    </r>
    <r>
      <rPr>
        <b/>
        <sz val="9"/>
        <rFont val="Preeti"/>
      </rPr>
      <t xml:space="preserve"> </t>
    </r>
  </si>
  <si>
    <r>
      <t xml:space="preserve">व्रोइलर ग्राण्ड </t>
    </r>
    <r>
      <rPr>
        <b/>
        <sz val="9"/>
        <rFont val="Preeti"/>
      </rPr>
      <t xml:space="preserve"> </t>
    </r>
    <r>
      <rPr>
        <b/>
        <sz val="9"/>
        <rFont val="Kalimati"/>
        <charset val="1"/>
      </rPr>
      <t>प्यारेन्ट चल्ला</t>
    </r>
    <r>
      <rPr>
        <b/>
        <sz val="9"/>
        <rFont val="Preeti"/>
      </rPr>
      <t xml:space="preserve"> </t>
    </r>
  </si>
  <si>
    <t>संख्या</t>
  </si>
  <si>
    <r>
      <t>कुकुर</t>
    </r>
    <r>
      <rPr>
        <b/>
        <sz val="10"/>
        <rFont val="Calibri Light"/>
        <family val="2"/>
      </rPr>
      <t xml:space="preserve"> </t>
    </r>
  </si>
  <si>
    <r>
      <t>बाच्छा/बाच्छी</t>
    </r>
    <r>
      <rPr>
        <b/>
        <sz val="10"/>
        <rFont val="Calibri Light"/>
        <family val="2"/>
      </rPr>
      <t xml:space="preserve"> </t>
    </r>
  </si>
  <si>
    <r>
      <t>बिरालो</t>
    </r>
    <r>
      <rPr>
        <b/>
        <sz val="10"/>
        <rFont val="Calibri Light"/>
        <family val="2"/>
      </rPr>
      <t xml:space="preserve"> </t>
    </r>
  </si>
  <si>
    <r>
      <t>एक्वारियम माछा</t>
    </r>
    <r>
      <rPr>
        <b/>
        <sz val="10"/>
        <rFont val="Calibri Light"/>
        <family val="2"/>
      </rPr>
      <t xml:space="preserve"> </t>
    </r>
  </si>
  <si>
    <r>
      <t>एस. पि.फ अन्डा</t>
    </r>
    <r>
      <rPr>
        <b/>
        <sz val="10"/>
        <rFont val="Calibri Light"/>
        <family val="2"/>
      </rPr>
      <t xml:space="preserve"> </t>
    </r>
  </si>
  <si>
    <r>
      <t>च्याग्रा,भेडा</t>
    </r>
    <r>
      <rPr>
        <b/>
        <sz val="10"/>
        <rFont val="Calibri Light"/>
        <family val="2"/>
      </rPr>
      <t xml:space="preserve"> </t>
    </r>
  </si>
  <si>
    <r>
      <t xml:space="preserve">ऊन </t>
    </r>
    <r>
      <rPr>
        <b/>
        <sz val="10"/>
        <rFont val="Calibri Light"/>
        <family val="2"/>
      </rPr>
      <t xml:space="preserve"> </t>
    </r>
  </si>
  <si>
    <r>
      <t>चौरीको पुच्छर</t>
    </r>
    <r>
      <rPr>
        <b/>
        <sz val="10"/>
        <rFont val="Palace Script MT"/>
        <family val="4"/>
      </rPr>
      <t xml:space="preserve"> </t>
    </r>
  </si>
  <si>
    <t>खाने माछा</t>
  </si>
  <si>
    <t>माछाको दाना</t>
  </si>
  <si>
    <t>गार्इ भैसी वाख्राको दाना</t>
  </si>
  <si>
    <t>फ्रोजन मासु</t>
  </si>
  <si>
    <t>गार्इ/ भैसी</t>
  </si>
  <si>
    <t>छाला</t>
  </si>
  <si>
    <r>
      <t>गाई</t>
    </r>
    <r>
      <rPr>
        <b/>
        <sz val="10"/>
        <color rgb="FF000000"/>
        <rFont val="Calibri Light"/>
        <family val="2"/>
      </rPr>
      <t>,</t>
    </r>
    <r>
      <rPr>
        <b/>
        <sz val="10"/>
        <color rgb="FF000000"/>
        <rFont val="Kalimati"/>
        <charset val="1"/>
      </rPr>
      <t>भैसी</t>
    </r>
    <r>
      <rPr>
        <b/>
        <sz val="10"/>
        <color rgb="FF000000"/>
        <rFont val="Calibri Light"/>
        <family val="2"/>
      </rPr>
      <t>,</t>
    </r>
    <r>
      <rPr>
        <b/>
        <sz val="10"/>
        <color rgb="FF000000"/>
        <rFont val="Kalimati"/>
        <charset val="1"/>
      </rPr>
      <t>बाख्रा</t>
    </r>
    <r>
      <rPr>
        <b/>
        <sz val="10"/>
        <color rgb="FF000000"/>
        <rFont val="Calibri Light"/>
        <family val="2"/>
      </rPr>
      <t xml:space="preserve">, </t>
    </r>
    <r>
      <rPr>
        <b/>
        <sz val="10"/>
        <color rgb="FF000000"/>
        <rFont val="Kalimati"/>
        <charset val="1"/>
      </rPr>
      <t>सुंगुर</t>
    </r>
    <r>
      <rPr>
        <b/>
        <sz val="10"/>
        <color rgb="FF000000"/>
        <rFont val="Calibri"/>
        <family val="2"/>
      </rPr>
      <t xml:space="preserve"> भ्या</t>
    </r>
    <r>
      <rPr>
        <b/>
        <sz val="10"/>
        <color rgb="FF000000"/>
        <rFont val="Kalimati"/>
        <charset val="1"/>
      </rPr>
      <t>क्सिन</t>
    </r>
    <r>
      <rPr>
        <b/>
        <sz val="10"/>
        <color rgb="FF000000"/>
        <rFont val="Calibri Light"/>
        <family val="2"/>
      </rPr>
      <t xml:space="preserve"> </t>
    </r>
  </si>
  <si>
    <t xml:space="preserve">कुकुर ,बिरालोको भ्याक्सिन </t>
  </si>
  <si>
    <t>पोल्ट्रीको भ्याक्सिन</t>
  </si>
  <si>
    <t xml:space="preserve">डग फुड </t>
  </si>
  <si>
    <t xml:space="preserve">फिड सप्लिमेन्ट </t>
  </si>
  <si>
    <t xml:space="preserve">सिपि </t>
  </si>
  <si>
    <t>मे.ट.</t>
  </si>
  <si>
    <t>व.मी.</t>
  </si>
  <si>
    <t>डोज</t>
  </si>
  <si>
    <r>
      <t>DCP</t>
    </r>
    <r>
      <rPr>
        <b/>
        <sz val="10"/>
        <rFont val="Calibri"/>
        <family val="2"/>
      </rPr>
      <t xml:space="preserve"> </t>
    </r>
  </si>
  <si>
    <r>
      <t>Lysine</t>
    </r>
    <r>
      <rPr>
        <b/>
        <sz val="10"/>
        <rFont val="Calibri"/>
        <family val="2"/>
      </rPr>
      <t xml:space="preserve"> </t>
    </r>
  </si>
  <si>
    <r>
      <t>Metheonine</t>
    </r>
    <r>
      <rPr>
        <b/>
        <sz val="10"/>
        <rFont val="Calibri"/>
        <family val="2"/>
      </rPr>
      <t xml:space="preserve"> </t>
    </r>
  </si>
  <si>
    <r>
      <t>Milk and milk product</t>
    </r>
    <r>
      <rPr>
        <b/>
        <sz val="10"/>
        <rFont val="Calibri"/>
        <family val="2"/>
      </rPr>
      <t xml:space="preserve"> </t>
    </r>
  </si>
  <si>
    <t>कार्यालयको नामः- राष्ट्रीय/पशु/पन्छी/खोरेत रोग अन्वेषण प्रयोगशाला,................................</t>
  </si>
  <si>
    <t>वार्षिक वजेट</t>
  </si>
  <si>
    <t>पशु स्वास्थ्य रोग अन्वेषण सेवा तथा क्वारेन्टाइन कार्यक्रम</t>
  </si>
  <si>
    <t>खोरेत तथा सीमा विहिन पशु रोग अन्वेषण प्रयोगशाला, काठमाडौं</t>
  </si>
  <si>
    <t>केन्द्रीय रिफरल पशु चिकित्सालय, काठमाडौं</t>
  </si>
  <si>
    <t>भेटेरिनरी गुणस्तर तथा ‌औषधि नियमन प्रयोगशाला, काठमाडौं</t>
  </si>
  <si>
    <t>राष्ट्रिय खोप उत्पादन प्रयोगशाला, काठमाडौं</t>
  </si>
  <si>
    <t>क.पशु क्वारेन्टिन कार्यालय, काकडभिट्टा</t>
  </si>
  <si>
    <t>ख. पशु क्वारेन्टिन कार्यालय, विराटनगर</t>
  </si>
  <si>
    <t>ग. पशु क्वारेन्टिन कार्यालय, जनकपुर</t>
  </si>
  <si>
    <t>घ. पशु क्वारेन्टिन कार्यालय, विरगंज</t>
  </si>
  <si>
    <t>ङ पशु क्वारेन्टिन कार्यालय, भैरहवा</t>
  </si>
  <si>
    <t>च. पशु क्वारेन्टिन कार्यालय, नेपालगंज</t>
  </si>
  <si>
    <t>छ. पशु क्वारेन्टिन कार्यालय, काठमाडौ</t>
  </si>
  <si>
    <t>ज. पशु क्वारेन्टिन कार्यालय, गड्डाचौकी</t>
  </si>
  <si>
    <t>सार्क आर.एस.यु</t>
  </si>
  <si>
    <t>पशुपन्छी श्रोत व्यवस्थापन तथा प्रबर्द्धन कार्यक्रम</t>
  </si>
  <si>
    <t>क. राष्ट्रिय पशु प्रजनन कार्यालय, पोखरा</t>
  </si>
  <si>
    <t>ख. राष्ट्रिय पशु प्रजनन कार्यालय, लहान</t>
  </si>
  <si>
    <t>ग. राष्ट्रिय पशु प्रजनन कार्यालय, नेपालगंज</t>
  </si>
  <si>
    <r>
      <t>१.</t>
    </r>
    <r>
      <rPr>
        <sz val="11"/>
        <color indexed="8"/>
        <rFont val="Kalimati"/>
        <charset val="1"/>
      </rPr>
      <t>      याक आनुवांशिक स्रोत केन्द्र</t>
    </r>
  </si>
  <si>
    <r>
      <t>२.</t>
    </r>
    <r>
      <rPr>
        <sz val="11"/>
        <color indexed="8"/>
        <rFont val="Kalimati"/>
        <charset val="1"/>
      </rPr>
      <t>      भेडा  आनुवांशिक स्रोत केन्द्र</t>
    </r>
  </si>
  <si>
    <r>
      <t>३.</t>
    </r>
    <r>
      <rPr>
        <sz val="11"/>
        <color indexed="8"/>
        <rFont val="Kalimati"/>
        <charset val="1"/>
      </rPr>
      <t>      बाख्रा आनुवांशिक स्रोत केन्द्र</t>
    </r>
  </si>
  <si>
    <r>
      <t>४.</t>
    </r>
    <r>
      <rPr>
        <sz val="11"/>
        <color indexed="8"/>
        <rFont val="Kalimati"/>
        <charset val="1"/>
      </rPr>
      <t>      घाँसेबाली आनुवांशिक स्रोत केन्द्र</t>
    </r>
  </si>
  <si>
    <r>
      <t>५.</t>
    </r>
    <r>
      <rPr>
        <sz val="11"/>
        <color indexed="8"/>
        <rFont val="Kalimati"/>
        <charset val="1"/>
      </rPr>
      <t>      गाई आनुवांशिक स्रोत केन्द्र</t>
    </r>
  </si>
  <si>
    <t>राइजोवियम तथा घाँसेवाली विउ विजन प्रयोगशाला, जनकपुर</t>
  </si>
  <si>
    <t>पशु आहारा तथा लाइभस्टक गुण व्यवस्थापन कार्यक्रम</t>
  </si>
  <si>
    <t xml:space="preserve">आ.व. २०८1/82 पहिलो त्रैमासिक भारित प्रगति </t>
  </si>
  <si>
    <t>पहिलो त्रैमासिक वजेट</t>
  </si>
  <si>
    <t xml:space="preserve">कार्यालयको नामः- पशु सेवा विभाग </t>
  </si>
  <si>
    <t>आ.व. २०८१/८२ को पहिलो त्रैमासिक विनियोजन र खर्च  (रु लाखमा)</t>
  </si>
  <si>
    <t>पहिलो त्रैमासिक विनियोजन</t>
  </si>
  <si>
    <t xml:space="preserve">पहिलो त्रैमासिक खर्च </t>
  </si>
  <si>
    <t xml:space="preserve">मत्स्य विकास कार्यक्रमको जम्मा </t>
  </si>
  <si>
    <t xml:space="preserve">पशु स्वास्थ्य रोग अन्वेषण सेवा तथा क्वारेन्टाइन कार्यक्रमको जम्मा </t>
  </si>
  <si>
    <t xml:space="preserve">पशुपन्छी श्रोत व्यवस्थापन तथा प्रबर्द्धन कार्यक्रमको जम्मा </t>
  </si>
  <si>
    <t>केन्द्रीय पशुपन्छी रोग अन्वेक्षण प्रयोगाशाला, काठमाडौं</t>
  </si>
  <si>
    <t>पशुपन्छी रोग अन्वेक्षण प्रयोगाशाला, विराटनगर</t>
  </si>
  <si>
    <t>पशुपन्छी रोग अन्वेक्षण प्रयोगाशाला, जनकपुर</t>
  </si>
  <si>
    <t>पशुपन्छी रोग अन्वेक्षण प्रयोगाशाला, पोखरा</t>
  </si>
  <si>
    <t>पशुपन्छी रोग अन्वेक्षण प्रयोगाशाला, सुर्खेत</t>
  </si>
  <si>
    <t>पशुपन्छी रोग अन्वेक्षण प्रयोगाशाला, धनगढी</t>
  </si>
  <si>
    <t>मिति 2081/5/23 मा कर समायोजन प्रमाण पेशका लागी सम्वन्धित फर्महरुलाइ पत्राचार गरिएको</t>
  </si>
  <si>
    <t>रू. २,८१,०३७००० हाल मन्त्रालयबाट नियमित भइ सम्परिक्षणको क्रममा रहेको।</t>
  </si>
  <si>
    <t>केहि पुजिगत तथा चालु तर्फका कर्यक्रमहरु सम्पन्न भएको तर रकम भुक्तानी वाँकी भएको ।</t>
  </si>
  <si>
    <t>Gandaki</t>
  </si>
  <si>
    <t>Syangja</t>
  </si>
  <si>
    <t>Phedikhola Rural Municipality</t>
  </si>
  <si>
    <t>Cattle</t>
  </si>
  <si>
    <t>Blood</t>
  </si>
  <si>
    <t>LSDV</t>
  </si>
  <si>
    <t>RT-PCR</t>
  </si>
  <si>
    <t>2081.4.8</t>
  </si>
  <si>
    <t>Koshi</t>
  </si>
  <si>
    <t>Jhapa</t>
  </si>
  <si>
    <t>Haldibari Rural Municipality</t>
  </si>
  <si>
    <t>Skin nodules</t>
  </si>
  <si>
    <t>Myagdi</t>
  </si>
  <si>
    <t>Mangala Rural Municipality</t>
  </si>
  <si>
    <t>2081.4.22</t>
  </si>
  <si>
    <t>Tanahu</t>
  </si>
  <si>
    <t>Myagde Rural Municipality</t>
  </si>
  <si>
    <t>Kamal Rural Municipality</t>
  </si>
  <si>
    <t>Skin scab</t>
  </si>
  <si>
    <t>2081.4.24</t>
  </si>
  <si>
    <t>Damak Municipality</t>
  </si>
  <si>
    <t>Bagmati</t>
  </si>
  <si>
    <t>Chitawan</t>
  </si>
  <si>
    <t>Madi Municipality</t>
  </si>
  <si>
    <t>Buffalo</t>
  </si>
  <si>
    <t>Tissue</t>
  </si>
  <si>
    <t>Brucella</t>
  </si>
  <si>
    <t>Madesh Pradesh</t>
  </si>
  <si>
    <t>Siraha</t>
  </si>
  <si>
    <t>Lahan Municipality</t>
  </si>
  <si>
    <t>2081.4.25</t>
  </si>
  <si>
    <t>Makawanpur</t>
  </si>
  <si>
    <t>Hetauda Sub-Metropolitan City</t>
  </si>
  <si>
    <t>Prepuce swab</t>
  </si>
  <si>
    <t>Semen</t>
  </si>
  <si>
    <t>Coxiella</t>
  </si>
  <si>
    <t>Leptospira</t>
  </si>
  <si>
    <t>Listeria</t>
  </si>
  <si>
    <t>Morang</t>
  </si>
  <si>
    <t>Budhiganga Municipality</t>
  </si>
  <si>
    <t>Anthrax</t>
  </si>
  <si>
    <t>Sunsari</t>
  </si>
  <si>
    <t>Dharan Sub-Metropolitan City</t>
  </si>
  <si>
    <t>Bharatpur Metropolitian City</t>
  </si>
  <si>
    <t>HS</t>
  </si>
  <si>
    <t>2081.4.13</t>
  </si>
  <si>
    <t>Ratnanagar Municipality</t>
  </si>
  <si>
    <t>Sindhuli</t>
  </si>
  <si>
    <t>Bhadrapur Municipality</t>
  </si>
  <si>
    <t>Swine</t>
  </si>
  <si>
    <t>ASF</t>
  </si>
  <si>
    <t>2081.4.4</t>
  </si>
  <si>
    <t>Mahottari</t>
  </si>
  <si>
    <t>Bardibas Municipality</t>
  </si>
  <si>
    <t>NS</t>
  </si>
  <si>
    <t>Ramdhuni Municipality</t>
  </si>
  <si>
    <t>Serum</t>
  </si>
  <si>
    <t>2081.4.9</t>
  </si>
  <si>
    <t>Marin Rural Municipality</t>
  </si>
  <si>
    <t>2081.4.21</t>
  </si>
  <si>
    <t>2081.4.31</t>
  </si>
  <si>
    <t>CSF</t>
  </si>
  <si>
    <t>PRRS-NA</t>
  </si>
  <si>
    <t>PRRS-EU</t>
  </si>
  <si>
    <t>Salmonella</t>
  </si>
  <si>
    <t>Erysipelas</t>
  </si>
  <si>
    <t>Nipah</t>
  </si>
  <si>
    <t>Kathmandu</t>
  </si>
  <si>
    <t>Kathmandu Metropolitian City</t>
  </si>
  <si>
    <t>Caprine</t>
  </si>
  <si>
    <t>PPR</t>
  </si>
  <si>
    <t>Lalitpur</t>
  </si>
  <si>
    <t>Mahalaxmi Municipality</t>
  </si>
  <si>
    <t>Dolakha</t>
  </si>
  <si>
    <t>Tamakoshi Rural Municipality</t>
  </si>
  <si>
    <t>Bhaktapur</t>
  </si>
  <si>
    <t>Suryabinayak Municipality</t>
  </si>
  <si>
    <t>Kaski</t>
  </si>
  <si>
    <t>Pokhara Lekhnath Metropolitian City</t>
  </si>
  <si>
    <t>Nuwakot</t>
  </si>
  <si>
    <t>Belkotgadhi Municipality</t>
  </si>
  <si>
    <t>2081.4.14</t>
  </si>
  <si>
    <t>Lumbini</t>
  </si>
  <si>
    <t>Nawalparasi West</t>
  </si>
  <si>
    <t>Ramgram Municipality</t>
  </si>
  <si>
    <t>OS</t>
  </si>
  <si>
    <t>MCCP</t>
  </si>
  <si>
    <t>Pasteurella</t>
  </si>
  <si>
    <t>Capripox</t>
  </si>
  <si>
    <t>kaski</t>
  </si>
  <si>
    <t>CL</t>
  </si>
  <si>
    <t>Type A</t>
  </si>
  <si>
    <t>CB</t>
  </si>
  <si>
    <t>Bidur Municipality</t>
  </si>
  <si>
    <t>Parbat</t>
  </si>
  <si>
    <t>Jaljala Rural Municipality</t>
  </si>
  <si>
    <t>Dakshinkali Municipality</t>
  </si>
  <si>
    <t>Duck</t>
  </si>
  <si>
    <t>Tarakeshwor Municipality</t>
  </si>
  <si>
    <t>2081.4.28</t>
  </si>
  <si>
    <t>Chandragiri Municipality</t>
  </si>
  <si>
    <t>H9</t>
  </si>
  <si>
    <t>H5</t>
  </si>
  <si>
    <t>N1</t>
  </si>
  <si>
    <t>N6</t>
  </si>
  <si>
    <t>N8</t>
  </si>
  <si>
    <t>Banke</t>
  </si>
  <si>
    <t>Nepalganj Sub-Metropolitan City</t>
  </si>
  <si>
    <t>Horse</t>
  </si>
  <si>
    <t>Glanders</t>
  </si>
  <si>
    <t>CVL, Kathmandu</t>
  </si>
  <si>
    <t>औषधि तथा रिजेन्ट सप्लार्यसहरुको भुकतानी गर्न बाँकी रहेको ।</t>
  </si>
  <si>
    <t>पशुपन्छी रोग अन्वेषण प्रयोगशाला बिराटनगर ।</t>
  </si>
  <si>
    <t xml:space="preserve">पशु आहारा तथा लाइभस्टक गुण व्यवस्थापन कार्यक्रम जम्मा </t>
  </si>
  <si>
    <t>घाँसेवाली आनुवांशिक श्रोतकेन्द्र रन्जितपुर सर्लाही</t>
  </si>
  <si>
    <t>जै घाँसको विउ उत्पादन</t>
  </si>
  <si>
    <t>जर्सी गाई पालन</t>
  </si>
  <si>
    <t>ट्रपिकल राई घाँसको विउ उत्पादन</t>
  </si>
  <si>
    <t xml:space="preserve">आर्थिक वर्ष २०८०।०८१ मा उत्पादित जै घाँसको विउ Seed processing unit संचालन गरी विउ ग्रेडिङ गरि विक्रि वितरण गरेको </t>
  </si>
  <si>
    <t>केन्द्र प्रमुख सवारी दुर्घटनामा परि कार्यालयमा नहुदा समेत केन्द्र संग समन्वय गरि १२ जिउ पशुहरु लिलामी गरेको</t>
  </si>
  <si>
    <t xml:space="preserve">जै घाँसको विकल्पको रुपमा प्रयोग भएको आर्थिक वर्ष२०८०।०८१ मा उत्पादित २०० किलो ग्राम ट्रपिकल राई घाँसको विउ उत्पादन गरि विक्रि वितरण गरेको  </t>
  </si>
  <si>
    <t>कार्यालय प्रमुख दुर्घटनामा परि उपचारत अवस्थमा रहेकाले काम गर्न नसकिएको, स्टमेटको काम भई सकेको तर सुचना निकाल्न नसकिएको</t>
  </si>
  <si>
    <t>Sudurpaschim</t>
  </si>
  <si>
    <t>Kailali</t>
  </si>
  <si>
    <t xml:space="preserve">Dhangadhi Sub-Metropolitan </t>
  </si>
  <si>
    <t>Poultry</t>
  </si>
  <si>
    <t>Dead animal</t>
  </si>
  <si>
    <t>Post-Mortem</t>
  </si>
  <si>
    <t>Kailari Rural Municipality</t>
  </si>
  <si>
    <t>Poultry,Goat</t>
  </si>
  <si>
    <t>29 (1 Goat)</t>
  </si>
  <si>
    <t>Lamki chuwa Muncipality</t>
  </si>
  <si>
    <t>Joshipur Rural Muncipality</t>
  </si>
  <si>
    <t>Bardagoriya RM</t>
  </si>
  <si>
    <t xml:space="preserve">Poultry </t>
  </si>
  <si>
    <t>Chure RM</t>
  </si>
  <si>
    <t xml:space="preserve">Gauriganga Muncipality </t>
  </si>
  <si>
    <t>poultry</t>
  </si>
  <si>
    <t xml:space="preserve">Godawari municpality </t>
  </si>
  <si>
    <t>Janaki Rural Muncipality</t>
  </si>
  <si>
    <t>Tikapur Muncipality</t>
  </si>
  <si>
    <t>Godhagodhi</t>
  </si>
  <si>
    <t>Poultry,Pig</t>
  </si>
  <si>
    <t>27 (1 pig)</t>
  </si>
  <si>
    <t>Kanchanpur</t>
  </si>
  <si>
    <t xml:space="preserve">Puranbas Municpality </t>
  </si>
  <si>
    <t>54 (2 goat)</t>
  </si>
  <si>
    <t xml:space="preserve">Beldadi Rural municipality </t>
  </si>
  <si>
    <t>Laljhadi Gaupalika</t>
  </si>
  <si>
    <t xml:space="preserve">Krishnapur Muncipality </t>
  </si>
  <si>
    <t>Bedkot Muncipality</t>
  </si>
  <si>
    <t xml:space="preserve">Suklaphanta Municipality </t>
  </si>
  <si>
    <t>Bhimdatta</t>
  </si>
  <si>
    <t xml:space="preserve">Belauri </t>
  </si>
  <si>
    <t>82 (1 goat)</t>
  </si>
  <si>
    <t xml:space="preserve">Accham </t>
  </si>
  <si>
    <t>Chaurpati</t>
  </si>
  <si>
    <t>Dadeldhura</t>
  </si>
  <si>
    <t>Prasuram</t>
  </si>
  <si>
    <t>Doti</t>
  </si>
  <si>
    <t>Jorayal Muncipality</t>
  </si>
  <si>
    <t>Tracheal Swab</t>
  </si>
  <si>
    <t>Avian Influenza</t>
  </si>
  <si>
    <t>Rapid Test KIt</t>
  </si>
  <si>
    <t>1+ve,74-ve</t>
  </si>
  <si>
    <t>Godhagodhi Muncipality</t>
  </si>
  <si>
    <t>10-ve</t>
  </si>
  <si>
    <t>5-ve</t>
  </si>
  <si>
    <t>11-ve</t>
  </si>
  <si>
    <t>4-ve</t>
  </si>
  <si>
    <t>7-ve</t>
  </si>
  <si>
    <t>Bardagoriya Rural Muncipality</t>
  </si>
  <si>
    <t>16-ve</t>
  </si>
  <si>
    <t>2-ve</t>
  </si>
  <si>
    <t>Godawari</t>
  </si>
  <si>
    <t>18-ve</t>
  </si>
  <si>
    <t>3-ve</t>
  </si>
  <si>
    <t>Belauri Municpality</t>
  </si>
  <si>
    <t>22-ve</t>
  </si>
  <si>
    <t>Shuklaphanta Muncipality</t>
  </si>
  <si>
    <t>Laljhadi Rural Muncipality</t>
  </si>
  <si>
    <t>6-ve</t>
  </si>
  <si>
    <t>1-ve</t>
  </si>
  <si>
    <t>Beldadi Rural Muncipality</t>
  </si>
  <si>
    <t xml:space="preserve">Kailali </t>
  </si>
  <si>
    <t>NDV</t>
  </si>
  <si>
    <t>2+ve,66-ve</t>
  </si>
  <si>
    <t>1+ve,11-ve</t>
  </si>
  <si>
    <t>1+ve,15-ve</t>
  </si>
  <si>
    <t>20-ve</t>
  </si>
  <si>
    <t>Bursal Swab</t>
  </si>
  <si>
    <t>IBDV</t>
  </si>
  <si>
    <t>29+ve, 41-ve</t>
  </si>
  <si>
    <t>Ghodaghodi Muncipality</t>
  </si>
  <si>
    <t>6+ve,4-ve</t>
  </si>
  <si>
    <t>2+ve</t>
  </si>
  <si>
    <t>3+ve,2-ve</t>
  </si>
  <si>
    <t>5+ve,8-ve</t>
  </si>
  <si>
    <t>2+ve,10-ve</t>
  </si>
  <si>
    <t>Joshipur Muncipality</t>
  </si>
  <si>
    <t>1+ve</t>
  </si>
  <si>
    <t>3+ve</t>
  </si>
  <si>
    <t>9+ve,5-ve</t>
  </si>
  <si>
    <t>12+ve</t>
  </si>
  <si>
    <t>5+ve</t>
  </si>
  <si>
    <t>10+ve,10-ve</t>
  </si>
  <si>
    <t>4+ve</t>
  </si>
  <si>
    <t>1+ve, 4-ve</t>
  </si>
  <si>
    <t>Brain Sample</t>
  </si>
  <si>
    <t>Rabies Test</t>
  </si>
  <si>
    <t>081/06/21</t>
  </si>
  <si>
    <t xml:space="preserve">Punarbas Municpality </t>
  </si>
  <si>
    <t>081/06/14</t>
  </si>
  <si>
    <t>Goat</t>
  </si>
  <si>
    <t>081/06/20</t>
  </si>
  <si>
    <t>Dog</t>
  </si>
  <si>
    <t>081/05/17</t>
  </si>
  <si>
    <t>081/05/19</t>
  </si>
  <si>
    <t>081/04/01</t>
  </si>
  <si>
    <t>081/06/12</t>
  </si>
  <si>
    <t>Cow</t>
  </si>
  <si>
    <t>081/05/18</t>
  </si>
  <si>
    <t>081/04/18</t>
  </si>
  <si>
    <t>081/04/08</t>
  </si>
  <si>
    <t>081/05/04</t>
  </si>
  <si>
    <t>081/06/04</t>
  </si>
  <si>
    <t>081/06/07</t>
  </si>
  <si>
    <t>081/04/03</t>
  </si>
  <si>
    <t>081/04/17</t>
  </si>
  <si>
    <t>DOg</t>
  </si>
  <si>
    <t>081/04/23</t>
  </si>
  <si>
    <t>081/05/01</t>
  </si>
  <si>
    <t>081/05/02</t>
  </si>
  <si>
    <t>081/05/16</t>
  </si>
  <si>
    <t>081/05/24</t>
  </si>
  <si>
    <t>081/06/08</t>
  </si>
  <si>
    <t>Ghodaghodi</t>
  </si>
  <si>
    <t>fox</t>
  </si>
  <si>
    <t>081/05/13</t>
  </si>
  <si>
    <t>dog</t>
  </si>
  <si>
    <t>081/06/17</t>
  </si>
  <si>
    <t>081/05/08</t>
  </si>
  <si>
    <t>081/06/22</t>
  </si>
  <si>
    <t>081/04/32</t>
  </si>
  <si>
    <t>081/04/30</t>
  </si>
  <si>
    <t>Dipayal</t>
  </si>
  <si>
    <t>Adarsha RM</t>
  </si>
  <si>
    <t>Fox</t>
  </si>
  <si>
    <t>081/04/25</t>
  </si>
  <si>
    <t>Bajhang</t>
  </si>
  <si>
    <t>Kedarsiu RM</t>
  </si>
  <si>
    <t>Mangalsen Muncipality</t>
  </si>
  <si>
    <t xml:space="preserve">Cow, Buffalo,Goat </t>
  </si>
  <si>
    <t>57 (19 cow,35 buff,3 goat)</t>
  </si>
  <si>
    <t>CMT</t>
  </si>
  <si>
    <t>42 +ve (11 cow,26 buff,3 goats)</t>
  </si>
  <si>
    <t>Poultry, Pig</t>
  </si>
  <si>
    <t xml:space="preserve">Tracheal Swab,Nasal Swab </t>
  </si>
  <si>
    <t>AI Survelliance</t>
  </si>
  <si>
    <t>081/06/13-16</t>
  </si>
  <si>
    <t>Bardiya</t>
  </si>
  <si>
    <t>Tracheal Swab ,Nasal Swab</t>
  </si>
  <si>
    <t>081/06/14-19</t>
  </si>
  <si>
    <t>Shikar Muncipality</t>
  </si>
  <si>
    <t>Pig</t>
  </si>
  <si>
    <t>CSF Sero-Monitoring</t>
  </si>
  <si>
    <t>Sample collected on 
081/05/20-22 yet to be tested</t>
  </si>
  <si>
    <t xml:space="preserve">Ghodaghodi Munciplaity </t>
  </si>
  <si>
    <t>PRRS Montioring</t>
  </si>
  <si>
    <t>Sample Collected on 
081/05/26-29 and yet to be tested</t>
  </si>
  <si>
    <t>ASF/CSF</t>
  </si>
  <si>
    <t xml:space="preserve"> sample collected and sent By VL Dhn. Result received on
 081/05/14 PRRS positive.
Test done by CVL a</t>
  </si>
  <si>
    <t>Rajpur</t>
  </si>
  <si>
    <t xml:space="preserve"> sample collected and sent By VL Dhn. Result received on
 081/05/14. ASF -ve positive
Test done by CVL </t>
  </si>
  <si>
    <t>पशुपन्छी रोग अन्वेषण प्रयोगशाला धनगढी</t>
  </si>
  <si>
    <t>वार्षिक खर्चको प्रतिशत</t>
  </si>
  <si>
    <t>पहिलो त्रैमासिक वित्तीय खर्चको प्रतिशत</t>
  </si>
  <si>
    <t xml:space="preserve">खोप उत्पादन गर्ने Lyophilizer machine असोज महिनामा विग्रिएर मर्मत गर्न समय लागेकोले  खोप लक्ष्य अनुरुप उत्पादन हुन नसकेको।   खोप उत्पादन हुन नसकेकाले फिल्डमा खोपको गुणस्तर परीक्षण लक्ष्य अनुरुप हुन नसकेको </t>
  </si>
  <si>
    <t xml:space="preserve"> विभिन्न खोप उत्पादनका production cycle शुरु गरेको </t>
  </si>
  <si>
    <t xml:space="preserve">पोल्ट्री को Ranikhet F 1 पचास लाख उत्पादन भएको । </t>
  </si>
  <si>
    <t>यस प्रयोगशालाबाट उत्पादित खोपको बिक्री वितरण गर्नको लागि थप  नयाँ स्टकिष्ट नियुक्त गर्न प्रयोगशालाले चालु आ.व. को पहिलो त्रैमासिक मा विज्ञापन आह्वान गरेको ।</t>
  </si>
  <si>
    <t>राष्ट्रिय खोप उत्पादन प्रयोगशाला</t>
  </si>
  <si>
    <t xml:space="preserve">PAMS Version 2 संचालन गर्न कठिनाई भएको कारण भुक्तानी प्रकिया ढिलाई भएको । </t>
  </si>
  <si>
    <t>नमुना संकलन तथा परिक्षण</t>
  </si>
  <si>
    <t>१३२० पशुपन्छीको नमुना परिक्षण गरिएको</t>
  </si>
  <si>
    <t>पशु पन्छी रोग अन्वेषण प्रयोगशाला पोखरा</t>
  </si>
  <si>
    <t>पुँजिगत कार्याक्रम अन्तर्गतको कार्यहरु सम्पन्न भएतापनी समयमा प्राविधिक उपलब्ध नभएको कारण नापजाच तथा बिल नबनेकोले बित्तिय प्रगती कम भएको</t>
  </si>
  <si>
    <t>टियोसेन्टी घाँसको बीउ उत्पादन र हार्भेसटिङ्ग तयारी सामान खरिद, ज्याला तथा अन्य खर्च</t>
  </si>
  <si>
    <t>१० हेक्टरमा लगाइएको टियोसिन्टि घाँसमा फुल लागिसकेको र बिउ लागन सुरु भइसकेको</t>
  </si>
  <si>
    <t>जै घाँसको बीउ उत्पादन र हार्भेसटिङ्ग तयारी सामान खरिद, ज्याला तथा अन्य खर्च</t>
  </si>
  <si>
    <t>१० हेक्टर जमिन तयार गरि विउ छर्न तयार पारिएको</t>
  </si>
  <si>
    <t>वर्षिम घाँसको बीउ उत्पादन र हार्भेसटिङ्ग तयारी सामान खरिद, ज्याला तथा अन्य खर्च</t>
  </si>
  <si>
    <t>५ हेक्टर जमिन तयार गरि विउ छर्न तयार पारिएको</t>
  </si>
  <si>
    <t>बाह्य क्षेत्रमा कन्ट्रयाक्ट फार्मिङ बाट जै घाँसको वीउ उत्पादन</t>
  </si>
  <si>
    <t>सुचना आवहान पश्चात प्राप्त आवेहनहरुको मुल्याङ्कन कार्य भइरहेको</t>
  </si>
  <si>
    <t>बाह्य क्षेत्रमा कन्ट्रयाक्ट फार्मिङ बाट वर्षिम घाँसको वीउ उत्पादन</t>
  </si>
  <si>
    <t xml:space="preserve"> राइजोजियम तथा घाँसेबाली बीउ विजन प्रयोगशाला, जनकपुर</t>
  </si>
  <si>
    <t>नयाँ ह्याचरी उद्योग स्थापनाको निवेदन प्राप्त हुन नआएको</t>
  </si>
  <si>
    <t>दुध तथा मासुको नमुनामा Antibiotic Residue Screening परिक्षण</t>
  </si>
  <si>
    <t>255 वटा दुध तथा 50 वटा मासुको नमुना संकलन भै 305 वटा दुध तथा मासुको नमुनामा Antibiotic Residue Screening परिक्षण गरि दुध तथा मासुमा प्रतिजैविकि अवशेष भए नभएको यकिन गरिएको।</t>
  </si>
  <si>
    <t>पशुपन्छीका खोपको Antibody Titer परीक्षण</t>
  </si>
  <si>
    <t>11 किसिमका पशुपन्छीका खोपको नमुनाको Antibody Titer परीक्षण भै खोपको गुणस्तर मापन गरिएको ।</t>
  </si>
  <si>
    <t xml:space="preserve">औषधिको नमुना परीक्षण </t>
  </si>
  <si>
    <t xml:space="preserve">पशुपन्छीका ८० वटा औषधिको नमुना परीक्षण गरि गुणस्तर मापन गरिएको । </t>
  </si>
  <si>
    <t>आयात निर्यात उपसमितको बैठक सन्चालन</t>
  </si>
  <si>
    <t>26,082 वटा ब्रोइलरका ग्रान्ड प्यारेन्ट चल्ला आयात सिफारिस भै मुलुक प्यारेन्ट चल्ला उत्पादनमा बृद्धि हुँदै गएका कारण प्यारेन्ट चल्ला आयातमा वाहिरिने रकम क्रमश घटदै गएको ।</t>
  </si>
  <si>
    <t xml:space="preserve">1,66,005 ब्रोइलर, 28,240 लेयर्स र 3,588 कलर ब्रोइलर्स गरि कुल 1,97,833 प्यारेन्ट चल्ला आयात सिफारिस भइ कुखुरापालन व्यवसाय </t>
  </si>
  <si>
    <t>देशमा रहेका ३ वटा ग्रान्ड प्यारेन्ट फार्महरूबाट 3,28,061 प्यारेन्ट चल्ला खरिद सिफारिस भै देश कुखुराको प्यारेन्ट चल्लामा आत्मनिर्भर हुँदै गएको ।</t>
  </si>
  <si>
    <t>18,000 SPF अन्डा, ३० लिटर Foetal bovine serum आयात सिफारिस भएको ।</t>
  </si>
  <si>
    <t>विभिन्न पशुपन्छिका 45 करोड 56 लाख डोज भ्याक्सिन आयात सिफारिस भै रोग नियन्त्रणमा सहयोग हुने ।</t>
  </si>
  <si>
    <t>2400 mg Goat Polyclonal antibody र PPR Antigen Serum 82 लिटर निर्यातका लागी सिफारिस भै मूलुक जैविक पदार्थ उत्पादन र निर्यातमा समेत अगाडि बढदै गएको ।</t>
  </si>
  <si>
    <t xml:space="preserve">भेटेरिनरी गुणस्तर तथा औषधी नियमन प्रयोगशाला, बुढानीलकन्ठ </t>
  </si>
  <si>
    <t>घुम्तीगोठमा शौचालय निर्माण</t>
  </si>
  <si>
    <t>हे घास उत्पादनः याक नाकको लागि आहारा व्यवस्थापन ४७ मे.टन. हे घास उत्पादन</t>
  </si>
  <si>
    <t>पर्खाल तथा तारवार निर्माण कार्य सम्बन्धि सुचना प्रकाशन भईसकेको ।</t>
  </si>
  <si>
    <t>कार्यक्रम सार्वजनिकीकरण गरी सोकारवालाहरुलाई याक चौरी पालन तथा प्रवर्द्धनको लागि प्रेरित गरिएको</t>
  </si>
  <si>
    <t>कार्यक्रम सार्वजनिकीकरण</t>
  </si>
  <si>
    <t>आ.ब. ०८०/०८१ को लेखा परीक्षण हुदा बेरुजु कायम नभएको</t>
  </si>
  <si>
    <t>याक नाक पालन</t>
  </si>
  <si>
    <t>कार्यलयको वेवसाईट अपडेटको कार्य भएको</t>
  </si>
  <si>
    <t>रिप्लेशमेन्ट याक नाक पालन</t>
  </si>
  <si>
    <t>पशुहरुको उपचार तथा खोप लगाउने कार्य सम्पन्न भएको तथा याक चौरीपालनको लागि प्रेरित गरिएको</t>
  </si>
  <si>
    <t>हे घास उत्पादन</t>
  </si>
  <si>
    <t xml:space="preserve">घुम्तीगोठ व्यवस्थापन सामाग्रि खरिद गरि घुम्तीगोठ व्यवस्थापनमा सहयोग भएको </t>
  </si>
  <si>
    <t>याक नाकको लागि आलु तथा घास खरिद</t>
  </si>
  <si>
    <t xml:space="preserve">पर्खाल तथा तारवार निर्माण कार्यको सुचना प्रकाशन भएको </t>
  </si>
  <si>
    <t>पशुहरुको उपचार तथा परजिवी नियन्त्रण</t>
  </si>
  <si>
    <t>कार्यालयको वेवसाइट अपडेट</t>
  </si>
  <si>
    <t>याक आनुवांशिक श्रोत केन्द्र स्याङबोचे</t>
  </si>
  <si>
    <t xml:space="preserve"> Documents submitted</t>
  </si>
  <si>
    <t>पंक्षीको पोस्टमार्टम</t>
  </si>
  <si>
    <t>जीवाणु कल्चर तथा पहिचान</t>
  </si>
  <si>
    <t>391 cases identified of bacterial infection</t>
  </si>
  <si>
    <t>रेपिड परीक्षण (ए आइ, एन डी, आइ बी, आइ बि डी</t>
  </si>
  <si>
    <t>226 cases screened for different viral infection (AIV, NDV, IBV &amp; IDBV)</t>
  </si>
  <si>
    <t>एन्टिवायोटिक सेन्सिटीभिटी परीक्षण</t>
  </si>
  <si>
    <t>In 391 cases recommended with sensitive antibiotics for treatment</t>
  </si>
  <si>
    <t>इलाइजा परीक्षण</t>
  </si>
  <si>
    <t>Antibody titration in 276 poultry serum for NDV &amp; Mycoplasma</t>
  </si>
  <si>
    <t>साल्मोनेला परीक्षण</t>
  </si>
  <si>
    <t>223 cases screened for salmonella inf.</t>
  </si>
  <si>
    <t>माइकोप्लाज्मा परीक्षण</t>
  </si>
  <si>
    <t>223 cases screened for mycoplasma inf.</t>
  </si>
  <si>
    <t>पि. सि. आर. परीक्षण</t>
  </si>
  <si>
    <t>Restarted of Real Time rt PCR in Molecular section at NADIL</t>
  </si>
  <si>
    <t>क्लिनिकल हेमाटोलोजीकल परीक्षण</t>
  </si>
  <si>
    <t xml:space="preserve">34 cases screening for clinical haematology </t>
  </si>
  <si>
    <t>हिस्टो प्याथोलोजी परीक्षण</t>
  </si>
  <si>
    <t>Restarted of histopathological examination in pathology section at NADIL</t>
  </si>
  <si>
    <t xml:space="preserve">खरिद प्रक्रियामा रहेको </t>
  </si>
  <si>
    <t>पशु चिकित्सालयमा नि शुल्क रेबिज खोप संचालन कार्यक्रम</t>
  </si>
  <si>
    <t xml:space="preserve">892 कुकुर विरालोलाई रेविज विरुद्द खोप लगाईएको । </t>
  </si>
  <si>
    <t xml:space="preserve">FAO सगको सहकार्यमा ३५ जना  स्थानिय तह तथा प्रदेशमा कार्यरत दर्तावाल पशु चिकित्सकलाई वन्ध्याकरण सम्बन्धी सर्जिकल तालिम प्रदान गरिएको ।  </t>
  </si>
  <si>
    <t xml:space="preserve">केन्द्रीय रिफरल पशु चिकित्सालय </t>
  </si>
  <si>
    <t>cf= a= @)^).)^! b]lv@)&amp;).)&amp;! ;Ddsf] a]?h' ljj/0f</t>
  </si>
  <si>
    <t>१) प्राविधिक कर्मचारी (अधिकृतस्तर तथा सहायकस्तर) अपुग -  मत्स्य प्रशिक्षण शाखामा अधिकृत  नभएको २) online जिन्सी प्रणाली संचालनमा समस्या ३) Website अध्यावधिकमा समस्या भएकोले online आवेदन संकलन गर्न कठिन भएको</t>
  </si>
  <si>
    <t>Live Feed Culture प्रविधि परीक्षण</t>
  </si>
  <si>
    <t>मत्स्य विकास केन्द्र, भण्डाराबाट Moina ल्याई सफल उत्पादन</t>
  </si>
  <si>
    <t>माछाको भुरा, दाना, जाल, तथा अन्य उत्पादन सामाग्रीहरु ढुवानीको लागि ट्रली सहितको कार्गो अटो रिक्सा खरिद</t>
  </si>
  <si>
    <t>दाना, मल , जाल आदि ढुवानीमा सहजताले कार्य संचालनमा थप टेवा पुगेको</t>
  </si>
  <si>
    <t xml:space="preserve"> डेस्कटप- खरिद</t>
  </si>
  <si>
    <t>online billing बाट भुरा बिक्रि वितरण कार्य सुचारु</t>
  </si>
  <si>
    <t>मत्स्य मानव संसाधन विकास तथा प्रविधि परिक्षण केन्द्र</t>
  </si>
  <si>
    <t>जमेको वीर्य उत्पादन</t>
  </si>
  <si>
    <t xml:space="preserve">२१३५१० डोज </t>
  </si>
  <si>
    <t>तरल नाईट्रोजन खरिद तथा उत्पादन</t>
  </si>
  <si>
    <t>६२५० लिटर</t>
  </si>
  <si>
    <t>जमेको वीर्य वितरण</t>
  </si>
  <si>
    <t>६५७३७ डोज</t>
  </si>
  <si>
    <t>पशु प्रजनन् तथा कृत्रिम गर्भाधान तालिम (सहायक स्तर)</t>
  </si>
  <si>
    <t>कृत्रिम गर्भाधान सेवा विस्तार (३० जिल्ला)</t>
  </si>
  <si>
    <t xml:space="preserve">98591 पशुमा कृत्रिम गर्भाधान </t>
  </si>
  <si>
    <t xml:space="preserve"> राष्ट्रिय पशु प्रजनन् कार्यालय, पोखरा</t>
  </si>
  <si>
    <t>सम्परिक्षणको लागि प्रकृया अगाडी बढाईरहेको ।</t>
  </si>
  <si>
    <t>घ्यू</t>
  </si>
  <si>
    <t>कार्यालयको नामः- पशु क्वारेन्टाइन कार्यालय नेपालगञ्ज बाँके ।</t>
  </si>
  <si>
    <t xml:space="preserve">अवधिः- प्रथम त्रैमासिक प्रगति २०८१-८२ </t>
  </si>
  <si>
    <t>-</t>
  </si>
  <si>
    <t xml:space="preserve">कार्यालयको नामः- पशु क्वारेन्टाइन कार्यालय, गड्डाचौकी, कंचनपुर </t>
  </si>
  <si>
    <t xml:space="preserve">अवधिः- २०८१/०४/०१ देखि २०८१/०६/२६ सम्म </t>
  </si>
  <si>
    <t xml:space="preserve">Soya lecithin </t>
  </si>
  <si>
    <t xml:space="preserve">भन्सार कार्यालय मार्फत हाल सम्म पशु तथा पशु जन्य पदार्थको लिलाम बिक्रि मार्फत रु. ४,४३,०५० र कार्यालय मार्फत ६००० जरिवाना मार्फत </t>
  </si>
  <si>
    <t xml:space="preserve">पशु आहारा तथा लाइभस्टक गुण व्यवस्थापन कार्यक्रमको जम्मा </t>
  </si>
  <si>
    <t>2. कार्यालयको नामः- पशु सेवा विभाग</t>
  </si>
  <si>
    <t>३. अवधिः पहिलो त्रैमासिक</t>
  </si>
  <si>
    <t>पहिलो त्रैमासिक प्रगति स्‍थिति (%)</t>
  </si>
  <si>
    <r>
      <t>१.</t>
    </r>
    <r>
      <rPr>
        <sz val="12"/>
        <color indexed="8"/>
        <rFont val="Kalimati"/>
        <charset val="1"/>
      </rPr>
      <t>      याक आनुवांशिक स्रोत केन्द्र</t>
    </r>
  </si>
  <si>
    <r>
      <t>२.</t>
    </r>
    <r>
      <rPr>
        <sz val="12"/>
        <color indexed="8"/>
        <rFont val="Kalimati"/>
        <charset val="1"/>
      </rPr>
      <t>      भेडा  आनुवांशिक स्रोत केन्द्र</t>
    </r>
  </si>
  <si>
    <r>
      <t>३.</t>
    </r>
    <r>
      <rPr>
        <sz val="12"/>
        <color indexed="8"/>
        <rFont val="Kalimati"/>
        <charset val="1"/>
      </rPr>
      <t>      बाख्रा आनुवांशिक स्रोत केन्द्र</t>
    </r>
  </si>
  <si>
    <r>
      <t>४.</t>
    </r>
    <r>
      <rPr>
        <sz val="12"/>
        <color indexed="8"/>
        <rFont val="Kalimati"/>
        <charset val="1"/>
      </rPr>
      <t>      घाँसेबाली आनुवांशिक स्रोत केन्द्र</t>
    </r>
  </si>
  <si>
    <r>
      <t>५.</t>
    </r>
    <r>
      <rPr>
        <sz val="12"/>
        <color indexed="8"/>
        <rFont val="Kalimati"/>
        <charset val="1"/>
      </rPr>
      <t>      गाई आनुवांशिक स्रोत केन्द्र</t>
    </r>
  </si>
  <si>
    <t xml:space="preserve">अवधि: पहिलो त्रैमासिक </t>
  </si>
  <si>
    <t xml:space="preserve"> कार्यालयको नामः- </t>
  </si>
  <si>
    <r>
      <t>Different disease dignosed in</t>
    </r>
    <r>
      <rPr>
        <b/>
        <sz val="12"/>
        <color rgb="FF0070C0"/>
        <rFont val="Calibri"/>
        <family val="2"/>
        <scheme val="minor"/>
      </rPr>
      <t xml:space="preserve"> 1335</t>
    </r>
    <r>
      <rPr>
        <sz val="12"/>
        <color rgb="FF0070C0"/>
        <rFont val="Calibri"/>
        <family val="2"/>
        <scheme val="minor"/>
      </rPr>
      <t xml:space="preserve"> birds</t>
    </r>
  </si>
  <si>
    <t>पहिलो त्रैमासिक अवधिसम्मको वेरुजु विवरण (रु.)</t>
  </si>
  <si>
    <t>प्रस्ताबित कार्यक्रममा प्रस्ताव गर्दै गरेको र सम्बन्धित निकायमा अनुरोध भर्इरहेको</t>
  </si>
  <si>
    <t>सम्बन्धित निकायहरुमा बिगत कैयौं बर्ष देखी अनुरोध भर्इरहेको</t>
  </si>
  <si>
    <t>पुजीगत</t>
  </si>
  <si>
    <t>ग्रास कटर खरीद</t>
  </si>
  <si>
    <t xml:space="preserve">फार्म सरसफाई तथा झारपात व्यवस्थापनमा सहजता भई फार्मको सुन्दरतामा अभिवृद्धि </t>
  </si>
  <si>
    <t>डिजिटल डिस्पले बोर्ड र टेलिभिजन खरिद तथा जडान</t>
  </si>
  <si>
    <t>तालिम गोष्ठी संचालन तथा सेवाग्राहीलाई सुचना प्रवाहमा सहजता हुने</t>
  </si>
  <si>
    <t>कार्यालयको लागि स्टैण्ड फेन, सिलिङ्ग फेन र कुलर खरीद तथा जडान</t>
  </si>
  <si>
    <t>गर्मी महिनामा कार्यालय संचालनमा सहज भएको ।</t>
  </si>
  <si>
    <t>हयाचरी तथा पोखरीहरुमा पानी व्यवस्थापनको लागि बिग्रेका संरचनाहरुको नियमित मर्मत संभार</t>
  </si>
  <si>
    <t>बिग्रेका मेशिनरी सामाग्री तथा संरचनाहरुको मर्मत संभार भई पोखरी व्यवस्थापन एवं हयाचरी संचालनमा सहजता भएको ।</t>
  </si>
  <si>
    <t>शुद्ध नश्लको भावी माउमाछा ट्यागिङ्ग गरि वितरणको लागि पिट ट्याग खरीद</t>
  </si>
  <si>
    <t xml:space="preserve">शुद्ध नश्लको भावी माउमाछा ट्यागिङ्ग गरि वितरणको लागि १८०० थान पिट ट्याग खरीद गर्नुपर्ने कार्यक्रम रहेकोमा १९५० थान पिट ट्याग खरीद गरिएको </t>
  </si>
  <si>
    <t>फिंगरलिङ्ग उत्पादनका लागि आहारा (फिंगरलिङ्ग संख्या हजारमा)</t>
  </si>
  <si>
    <t>प्रथम त्रैमासिक अवधिमा ४ लाख फिङ्गरलिङ्ग बिक्री वितरणको लक्ष्य रहेकोमा ४ लाख ३५ हजार फिङ्गरलिङ्ग बिक्री बितरण भएको ।</t>
  </si>
  <si>
    <t>एडभान्स फिंगरलिङ्ग उत्पादनका लागि आहारा (फिंगरलिङ्ग संख्या हजारमा)</t>
  </si>
  <si>
    <t>प्रथम त्रैमासिक अवधिमा ५० हजार एडवान्स फिङ्गरलिङ्ग बिक्री वितरणको लक्ष्य रहेकोमा ७३ हजार एडवान्स फिङ्गरलिङ्ग बिक्री बितरण भएको ।</t>
  </si>
  <si>
    <t>ह्याचलिङ्ग उत्पादनका लागि आहारा (ह्याचलिङ्ग संख्या हजारमा)</t>
  </si>
  <si>
    <t>प्रथम त्रैमासिक अवधिमा ९० लाख हयाचलिङ्ग बिक्री वितरणको लक्ष्य रहेकोमा २ करोड २७ लाख २५ हजार हयाचलिङ्ग बिक्री बितरण भएको ।</t>
  </si>
  <si>
    <t>खाने माछा उत्पादनका लागि आहारा (खाने माछाको तौल मे टन)</t>
  </si>
  <si>
    <t>१५९ केजी खानेमाछा बिक्री वितरण भएको ।</t>
  </si>
  <si>
    <t>शुद्ध नश्लको हयाचलिङ्ग उत्पादनका लागि आहारा (हयाचलिङ्ग संख्या हजारमा)</t>
  </si>
  <si>
    <t>प्रथम त्रैमासिक अवधिमा शुद्ध नश्लको ६० लाख हयाचलिङ्ग बिक्री वितरणको लक्ष्य रहेकोमा १ करोड २८ लाख हयाचलिङ्ग बिक्री बितरण भएको ।</t>
  </si>
  <si>
    <t>शुद्ध नश्लको फिङ्गरलिङ्ग उत्पादनका लागि आहारा (फिङ्गरलिङ्ग संख्या हजारमा)</t>
  </si>
  <si>
    <t>प्रथम त्रैमासिक अवधिमा शुद्ध नश्लको ३ लाख फिङ्गरलिङ्ग बिक्री वितरणको लक्ष्य रहेकोमा ३ लाख ३२ हजार फिङ्गरलिङ्ग बिक्री बितरण भएको ।</t>
  </si>
  <si>
    <t>शुद्ध नश्लको एडवान्स फिङ्गरलिङ्ग उत्पादनका लागि आहारा (एडवान्फिस ङ्गरलिङ्ग संख्या हजारमा)</t>
  </si>
  <si>
    <t>प्रथम त्रैमासिक अवधिमा १ लाख ५० हजार एडवान्स फिङ्गरलिङ्ग बिक्री वितरणको लक्ष्य रहेकोमा १ लाख ७१ हजार एडवान्स फिङ्गरलिङ्ग बिक्री बितरण भएको ।</t>
  </si>
  <si>
    <t xml:space="preserve"> मत्स्य शुद्ध नश्ल संरक्षण तथा प्रवर्द्धन श्रोत केन्द्र, भैरहवा, रुपन्देही</t>
  </si>
  <si>
    <t>पहिलो त्रैमासिक लक्ष्य भार</t>
  </si>
  <si>
    <t xml:space="preserve">पशु सेवा विभागको जम्मा </t>
  </si>
  <si>
    <t>विमा शुल्क अनुदानको ८० करोड तथा खोप खरिदको ४० करोड रकम सिफारिस भर्इ भुक्तानी हुन वाँकी ।</t>
  </si>
  <si>
    <t xml:space="preserve"> पशु सेवा विभाग कूल प्र त्रै भार</t>
  </si>
  <si>
    <t>दाना तथा दाना पदार्थ  गुणस्तर निर्धारण र नियमन चुनौतीपूर्ण रहेको।</t>
  </si>
  <si>
    <t>दाना ऐन, २०३३ र सोको नियमावली, २०४१ को संशोधन नहुनु</t>
  </si>
  <si>
    <t xml:space="preserve">प्रतिनिधि सभा, प्राकृतिक श्रोत, कृषि तथा सहकारी समितिको निर्देशन बमोजिम सो ऐनको परिमार्जित मस्यौदा तयार गरी मन्त्रालयमा पेश गरिएको। </t>
  </si>
  <si>
    <t xml:space="preserve">विभागको मात्र प्रयासवाट नहुने </t>
  </si>
  <si>
    <t>दाना ऐन, २०३३ तथा सोको नियमावली, २०४१ को संशोधन गरी पशु सेवा विभागलाई अधिकार सम्पन्न वनाउनुपर्ने।</t>
  </si>
  <si>
    <t>राष्ट्रीय दाना तथा दाना पदार्थहरुको सुचीकरण ( National feed Library ) नहुनु</t>
  </si>
  <si>
    <t>अनुसन्धान शिक्षा र अन्य निकाय विच एकरुपता कायम नभर्इ तयारी नभएको</t>
  </si>
  <si>
    <t xml:space="preserve">ILRI संग समन्वय गरी संकलन तयारी गर्न  छलफल गरिएको </t>
  </si>
  <si>
    <t>मन्त्रालयको स्विकृति र समन्वय भर्इ सवै सरोकारवालालार्इ सहयोग र समन्वय हुन जरुरी भएको</t>
  </si>
  <si>
    <t>आवश्यक प्राविधिक तथा अन्य सहयोगका लागि सहयोगी निकायहरुलार्य स्विकृति प्रदान गर्नुपर्ने</t>
  </si>
  <si>
    <t xml:space="preserve">औषधि ऐन, २०३५ अनुसार
पशुपन्छीको औषधि व्यवस्थापन तथा नियमन गर्न कठिन 
AMR को जटिल समस्या देखा पर्न सक्ने। 
</t>
  </si>
  <si>
    <t xml:space="preserve">औषधि ऐन, २०३५ संशोधन नहुनु मौजुदा औषधि ऐनले पशुपन्छीको औषधिको नियमनको बाटो नखोलेको </t>
  </si>
  <si>
    <t>पशुपन्छी औषधि नियमनमा पशु सेवा विभागको समेत स्वामित्व रहने गरी नयाँ औषधि ऐनको ल्याईनु पर्ने</t>
  </si>
  <si>
    <t xml:space="preserve">माछा उत्पादन तथा अन्य पशुपन्छी उत्पादन कार्यमा बिद्धुत महसुल कृषि मिटर लागु नभएको </t>
  </si>
  <si>
    <t>वाली उत्पादनमा मात्र सम्वोधन भएधको</t>
  </si>
  <si>
    <t>अन्तर मन्त्रालय समन्वयमा मात्र सम्भव हुने</t>
  </si>
  <si>
    <t>निजी र सरकारी सम्पुर्ण मत्स्य तथा पशुपालनमा बिजुली कृषि सरहको विशेष मीटर  हुनु पर्ने ।</t>
  </si>
  <si>
    <t>पशु कल्याण, पशु पहिचान तथा ट्रेसियाबिलिटीसम्मानित सर्वोच्च अदालतले मिति २०७६ बैशाख ८ गते प्रदेश र स्थानीय तहहरू समेतको सहकार्य सहयोग र समन्वयमा छाडा पशुको साथै किसानले पालि रहेका पशुपन्छीको तथ्याङ्क सङ्कलन गर्ने, पालिएका सबै पशुहरू पहिचान हुन सक्ने गरी ट्यागिङ गर्ने र कम्प्युटर प्रविधिको प्रयोग गर्नु भनी निर्देशनात्मक आदेश जारी भएको।</t>
  </si>
  <si>
    <t xml:space="preserve">पशु पहिचान तथा ट्रेसिवेलिटि सम्बन्धि कानुनी आधार नहुनु। </t>
  </si>
  <si>
    <t>बिस्तृत अध्ययन प्रतिवेदन तथा पटक पटक सरोकारवालाहरूसँग छलफल अन्तरक्रिया गरी रणनीतिक खाका तयार भएको, नयाँ O and M मा प्रस्ताव गरिएको</t>
  </si>
  <si>
    <t>नेपाल सरकारको सैद्धान्तिक स्विकृति आवश्यक</t>
  </si>
  <si>
    <t>पशु पहिचान तथा ट्रेसिवेलिटिको कानुनी आधारको सहित नियमन तथा व्यवस्थापन गर्न नयाँ सङ्गठन संरचना तथा जनशक्ति व्यवस्थापनको लागि पहल हुनु पर्ने।</t>
  </si>
  <si>
    <t xml:space="preserve">गएको अविरल वर्षा तथा पहिले देखिने पशु प्रजनन कार्यालय नेपालगञ्ज अन्तरगत गौघाटस्थित घाँसबाली प्लटको बिघौ जग्गा नदी कटान र माछा भूरा उत्पादन हुने मत्स्य कार्यालयहरुको पोखरी डिलहरु ध्वस्त भएको। </t>
  </si>
  <si>
    <t>गौघाटमा खोलाको वहाव परिवर्तन हुनै अन्य स्थानमा प्राकृतिक प्रकोपले गर्दा ध्वस्त भएको ।</t>
  </si>
  <si>
    <t>प्राकृतिक विपतिको रुपमा लिर्इ मन्त्रालयवाट विशेषा ग्राहयता प्रदान गरी विशेष कार्यक्रम हुनुपर्ने</t>
  </si>
  <si>
    <t>ध्वस्त भएका संरचना तथा नदी कटानलार्इ शहरि विकास तथा भवन निर्माण निकायवाट सम्वोधन हुनुपर्ने ।</t>
  </si>
</sst>
</file>

<file path=xl/styles.xml><?xml version="1.0" encoding="utf-8"?>
<styleSheet xmlns="http://schemas.openxmlformats.org/spreadsheetml/2006/main">
  <numFmts count="17">
    <numFmt numFmtId="43" formatCode="_(* #,##0.00_);_(* \(#,##0.00\);_(* &quot;-&quot;??_);_(@_)"/>
    <numFmt numFmtId="164" formatCode="_-* #,##0.00_-;\-* #,##0.00_-;_-* &quot;-&quot;??_-;_-@_-"/>
    <numFmt numFmtId="165" formatCode="0.0"/>
    <numFmt numFmtId="166" formatCode="0.00000"/>
    <numFmt numFmtId="167" formatCode="0.000"/>
    <numFmt numFmtId="168" formatCode="[$-4000439]0"/>
    <numFmt numFmtId="169" formatCode="[$-4000439]0.0"/>
    <numFmt numFmtId="170" formatCode="[$-4000439]0.00"/>
    <numFmt numFmtId="171" formatCode="[$-4000439]0.000"/>
    <numFmt numFmtId="172" formatCode="[$-4000439]0.##"/>
    <numFmt numFmtId="173" formatCode="_(* #,##0_);_(* \(#,##0\);_(* &quot;-&quot;??_);_(@_)"/>
    <numFmt numFmtId="174" formatCode="[$-4000439]0.#"/>
    <numFmt numFmtId="175" formatCode="[$-4000439]0.###"/>
    <numFmt numFmtId="176" formatCode="[$-4000439]0.#####"/>
    <numFmt numFmtId="177" formatCode="[$-4000439]0.####"/>
    <numFmt numFmtId="178" formatCode="[$-4000439]0.########"/>
    <numFmt numFmtId="179" formatCode="[$-409]d\-mmm\-yy;@"/>
  </numFmts>
  <fonts count="161">
    <font>
      <sz val="10"/>
      <name val="Arial"/>
    </font>
    <font>
      <sz val="10"/>
      <name val="Arial"/>
      <family val="2"/>
    </font>
    <font>
      <b/>
      <sz val="14"/>
      <name val="Preeti"/>
      <family val="2"/>
    </font>
    <font>
      <sz val="14"/>
      <name val="Preeti"/>
      <family val="2"/>
    </font>
    <font>
      <sz val="12"/>
      <name val="Preeti"/>
      <family val="2"/>
    </font>
    <font>
      <b/>
      <sz val="12"/>
      <name val="Preeti"/>
      <family val="2"/>
    </font>
    <font>
      <b/>
      <sz val="12"/>
      <name val="Times New Roman"/>
      <family val="1"/>
    </font>
    <font>
      <b/>
      <vertAlign val="subscript"/>
      <sz val="12"/>
      <name val="Times New Roman"/>
      <family val="1"/>
    </font>
    <font>
      <b/>
      <sz val="10"/>
      <name val="Fontasy Himali"/>
      <family val="5"/>
    </font>
    <font>
      <sz val="9"/>
      <name val="Fontasy Himali"/>
      <family val="5"/>
    </font>
    <font>
      <sz val="10"/>
      <name val="Fontasy Himali"/>
      <family val="5"/>
    </font>
    <font>
      <b/>
      <sz val="9"/>
      <name val="Fontasy Himali"/>
      <family val="5"/>
    </font>
    <font>
      <b/>
      <i/>
      <sz val="10"/>
      <name val="Fontasy Himali"/>
      <family val="5"/>
    </font>
    <font>
      <b/>
      <sz val="10"/>
      <name val="Arial"/>
      <family val="2"/>
    </font>
    <font>
      <sz val="5"/>
      <name val="Arial"/>
      <family val="2"/>
    </font>
    <font>
      <sz val="12"/>
      <name val="Fontasy Himali"/>
      <family val="5"/>
    </font>
    <font>
      <sz val="5"/>
      <name val="Fontasy Himali"/>
      <family val="5"/>
    </font>
    <font>
      <sz val="14"/>
      <name val="Times New Roman"/>
      <family val="1"/>
    </font>
    <font>
      <b/>
      <i/>
      <sz val="12"/>
      <name val="Preeti"/>
      <family val="2"/>
    </font>
    <font>
      <b/>
      <sz val="16"/>
      <name val="Preeti"/>
      <family val="2"/>
    </font>
    <font>
      <sz val="10"/>
      <name val="Preeti"/>
      <family val="2"/>
    </font>
    <font>
      <i/>
      <sz val="10"/>
      <name val="Arial"/>
      <family val="2"/>
    </font>
    <font>
      <b/>
      <u/>
      <sz val="14"/>
      <name val="Preeti"/>
      <family val="2"/>
    </font>
    <font>
      <sz val="5"/>
      <name val="Preeti"/>
      <family val="2"/>
    </font>
    <font>
      <b/>
      <i/>
      <sz val="9"/>
      <name val="Fontasy Himali"/>
      <family val="5"/>
    </font>
    <font>
      <sz val="12"/>
      <name val="Arial"/>
      <family val="2"/>
    </font>
    <font>
      <sz val="8"/>
      <name val="Arial"/>
      <family val="2"/>
    </font>
    <font>
      <sz val="7"/>
      <name val="Fontasy Himali"/>
      <family val="5"/>
    </font>
    <font>
      <b/>
      <sz val="10"/>
      <name val="Preeti"/>
      <family val="2"/>
    </font>
    <font>
      <sz val="9"/>
      <name val="Preeti"/>
      <family val="2"/>
    </font>
    <font>
      <b/>
      <sz val="10"/>
      <name val="Times New Roman"/>
      <family val="1"/>
    </font>
    <font>
      <b/>
      <vertAlign val="subscript"/>
      <sz val="10"/>
      <name val="Times New Roman"/>
      <family val="1"/>
    </font>
    <font>
      <b/>
      <u/>
      <sz val="10"/>
      <name val="Preeti"/>
      <family val="2"/>
    </font>
    <font>
      <b/>
      <sz val="11"/>
      <name val="Times New Roman"/>
      <family val="1"/>
    </font>
    <font>
      <sz val="11"/>
      <name val="Times New Roman"/>
      <family val="1"/>
    </font>
    <font>
      <b/>
      <sz val="5"/>
      <name val="Fontasy Himali"/>
      <family val="5"/>
    </font>
    <font>
      <i/>
      <sz val="10"/>
      <name val="Fontasy Himali"/>
      <family val="5"/>
    </font>
    <font>
      <b/>
      <sz val="11"/>
      <name val="Preeti"/>
      <family val="2"/>
    </font>
    <font>
      <u/>
      <sz val="14"/>
      <name val="Preeti"/>
      <family val="2"/>
    </font>
    <font>
      <sz val="9"/>
      <name val="Arial"/>
      <family val="2"/>
    </font>
    <font>
      <u/>
      <sz val="10"/>
      <name val="Preeti"/>
      <family val="2"/>
    </font>
    <font>
      <b/>
      <sz val="8"/>
      <name val="Arial"/>
      <family val="2"/>
    </font>
    <font>
      <sz val="11"/>
      <name val="Fontasy Himali"/>
      <family val="5"/>
    </font>
    <font>
      <b/>
      <sz val="11"/>
      <name val="Fontasy Himali"/>
      <family val="5"/>
    </font>
    <font>
      <b/>
      <sz val="16"/>
      <name val="Times New Roman"/>
      <family val="1"/>
    </font>
    <font>
      <b/>
      <sz val="10"/>
      <name val="तष"/>
    </font>
    <font>
      <sz val="11"/>
      <name val="Arial"/>
      <family val="2"/>
    </font>
    <font>
      <b/>
      <sz val="10"/>
      <name val="Kalimati"/>
      <charset val="1"/>
    </font>
    <font>
      <sz val="10"/>
      <name val="Arial"/>
      <family val="2"/>
    </font>
    <font>
      <sz val="10"/>
      <name val="Kalimati"/>
      <charset val="1"/>
    </font>
    <font>
      <b/>
      <i/>
      <sz val="10"/>
      <name val="Kalimati"/>
      <charset val="1"/>
    </font>
    <font>
      <b/>
      <vertAlign val="subscript"/>
      <sz val="10"/>
      <name val="Kalimati"/>
      <charset val="1"/>
    </font>
    <font>
      <b/>
      <u/>
      <sz val="10"/>
      <name val="Kalimati"/>
      <charset val="1"/>
    </font>
    <font>
      <b/>
      <i/>
      <vertAlign val="subscript"/>
      <sz val="10"/>
      <name val="Kalimati"/>
      <charset val="1"/>
    </font>
    <font>
      <b/>
      <sz val="12"/>
      <name val="Kalimati"/>
      <charset val="1"/>
    </font>
    <font>
      <sz val="11"/>
      <name val="Kalimati"/>
      <charset val="1"/>
    </font>
    <font>
      <b/>
      <sz val="11"/>
      <name val="Kalimati"/>
      <charset val="1"/>
    </font>
    <font>
      <i/>
      <sz val="10"/>
      <name val="Kalimati"/>
      <charset val="1"/>
    </font>
    <font>
      <sz val="12"/>
      <name val="Kalimati"/>
      <charset val="1"/>
    </font>
    <font>
      <b/>
      <sz val="14"/>
      <name val="Kalimati"/>
      <charset val="1"/>
    </font>
    <font>
      <sz val="12"/>
      <name val="Himchuli"/>
    </font>
    <font>
      <sz val="10"/>
      <name val="Kalimati"/>
      <charset val="1"/>
    </font>
    <font>
      <b/>
      <sz val="10"/>
      <name val="Kalimati"/>
      <charset val="1"/>
    </font>
    <font>
      <sz val="9"/>
      <name val="Kalimati"/>
      <charset val="1"/>
    </font>
    <font>
      <sz val="8"/>
      <name val="Kalimati"/>
      <charset val="1"/>
    </font>
    <font>
      <b/>
      <sz val="11"/>
      <color indexed="8"/>
      <name val="Kalimati"/>
      <charset val="1"/>
    </font>
    <font>
      <b/>
      <i/>
      <sz val="11"/>
      <color indexed="8"/>
      <name val="Kalimati"/>
      <charset val="1"/>
    </font>
    <font>
      <sz val="10"/>
      <name val="Calibri"/>
      <family val="2"/>
    </font>
    <font>
      <b/>
      <sz val="9"/>
      <name val="Kalimati"/>
      <charset val="1"/>
    </font>
    <font>
      <sz val="10"/>
      <name val="Nirmala UI"/>
      <family val="2"/>
      <charset val="1"/>
    </font>
    <font>
      <i/>
      <sz val="12"/>
      <name val="Preeti"/>
      <family val="2"/>
    </font>
    <font>
      <b/>
      <sz val="9"/>
      <name val="Preeti"/>
      <family val="2"/>
    </font>
    <font>
      <b/>
      <i/>
      <sz val="11"/>
      <name val="Kalimati"/>
      <charset val="1"/>
    </font>
    <font>
      <sz val="14"/>
      <name val="Kalimati"/>
      <charset val="1"/>
    </font>
    <font>
      <i/>
      <sz val="14"/>
      <name val="Kalimati"/>
      <charset val="1"/>
    </font>
    <font>
      <b/>
      <sz val="14"/>
      <color indexed="8"/>
      <name val="Kalimati"/>
      <charset val="1"/>
    </font>
    <font>
      <sz val="14"/>
      <name val="Arial"/>
      <family val="2"/>
    </font>
    <font>
      <sz val="14"/>
      <name val="Calibri"/>
      <family val="2"/>
    </font>
    <font>
      <b/>
      <sz val="14"/>
      <name val="Times New Roman"/>
      <family val="1"/>
    </font>
    <font>
      <b/>
      <sz val="11"/>
      <name val="gargi"/>
    </font>
    <font>
      <b/>
      <sz val="10"/>
      <name val="gargi"/>
    </font>
    <font>
      <sz val="10"/>
      <name val="gargi"/>
    </font>
    <font>
      <sz val="11"/>
      <color theme="1"/>
      <name val="Calibri"/>
      <family val="2"/>
      <scheme val="minor"/>
    </font>
    <font>
      <sz val="10"/>
      <color theme="1"/>
      <name val="Nirmala UI"/>
      <family val="2"/>
      <charset val="1"/>
    </font>
    <font>
      <sz val="11"/>
      <color rgb="FFFF0000"/>
      <name val="Calibri"/>
      <family val="2"/>
      <scheme val="minor"/>
    </font>
    <font>
      <sz val="10"/>
      <color rgb="FFFF0000"/>
      <name val="Arial"/>
      <family val="2"/>
    </font>
    <font>
      <sz val="10"/>
      <color rgb="FFFF0000"/>
      <name val="Kalimati"/>
      <charset val="1"/>
    </font>
    <font>
      <sz val="8"/>
      <color rgb="FFFF0000"/>
      <name val="Arial"/>
      <family val="2"/>
    </font>
    <font>
      <b/>
      <sz val="10"/>
      <color rgb="FFFF0000"/>
      <name val="Kalimati"/>
      <charset val="1"/>
    </font>
    <font>
      <sz val="10"/>
      <color rgb="FFFF0000"/>
      <name val="Fontasy Himali"/>
      <family val="5"/>
    </font>
    <font>
      <b/>
      <sz val="10"/>
      <color rgb="FFFF0000"/>
      <name val="Fontasy Himali"/>
      <family val="5"/>
    </font>
    <font>
      <b/>
      <sz val="10"/>
      <color rgb="FFFF0000"/>
      <name val="Arial"/>
      <family val="2"/>
    </font>
    <font>
      <b/>
      <i/>
      <sz val="10"/>
      <color rgb="FFFF0000"/>
      <name val="Kalimati"/>
      <charset val="1"/>
    </font>
    <font>
      <sz val="9"/>
      <color rgb="FFFF0000"/>
      <name val="Fontasy Himali"/>
      <family val="5"/>
    </font>
    <font>
      <sz val="10"/>
      <color theme="1"/>
      <name val="Fontasy Himali"/>
      <family val="5"/>
    </font>
    <font>
      <sz val="10"/>
      <color theme="1"/>
      <name val="Kalimati"/>
      <charset val="1"/>
    </font>
    <font>
      <b/>
      <sz val="10"/>
      <color theme="1"/>
      <name val="Arial"/>
      <family val="2"/>
    </font>
    <font>
      <b/>
      <i/>
      <sz val="10"/>
      <color theme="1"/>
      <name val="Kalimati"/>
      <charset val="1"/>
    </font>
    <font>
      <b/>
      <sz val="10"/>
      <color theme="1"/>
      <name val="Fontasy Himali"/>
      <family val="5"/>
    </font>
    <font>
      <sz val="10"/>
      <color theme="1"/>
      <name val="Arial"/>
      <family val="2"/>
    </font>
    <font>
      <b/>
      <sz val="10"/>
      <color theme="1"/>
      <name val="Kalimati"/>
      <charset val="1"/>
    </font>
    <font>
      <i/>
      <sz val="11"/>
      <color rgb="FFFF0000"/>
      <name val="Kalimati"/>
      <charset val="1"/>
    </font>
    <font>
      <i/>
      <sz val="10"/>
      <color rgb="FFFF0000"/>
      <name val="Kalimati"/>
      <charset val="1"/>
    </font>
    <font>
      <i/>
      <sz val="12"/>
      <color rgb="FFFF0000"/>
      <name val="Preeti"/>
      <family val="2"/>
    </font>
    <font>
      <sz val="10"/>
      <color rgb="FF000000"/>
      <name val="Kalimati"/>
      <charset val="1"/>
    </font>
    <font>
      <sz val="9"/>
      <color theme="1"/>
      <name val="Kalimati"/>
      <charset val="1"/>
    </font>
    <font>
      <sz val="11"/>
      <color theme="1"/>
      <name val="Kalimati"/>
      <charset val="1"/>
    </font>
    <font>
      <sz val="10"/>
      <color theme="1"/>
      <name val="Calibri"/>
      <family val="2"/>
      <scheme val="minor"/>
    </font>
    <font>
      <sz val="10"/>
      <name val="Calibri"/>
      <family val="2"/>
      <scheme val="minor"/>
    </font>
    <font>
      <sz val="11"/>
      <color rgb="FF00B0F0"/>
      <name val="Calibri"/>
      <family val="2"/>
      <scheme val="minor"/>
    </font>
    <font>
      <sz val="9"/>
      <name val="Calibri"/>
      <family val="2"/>
      <scheme val="minor"/>
    </font>
    <font>
      <b/>
      <sz val="11"/>
      <name val="Calibri"/>
      <family val="2"/>
      <scheme val="minor"/>
    </font>
    <font>
      <sz val="9"/>
      <color rgb="FFFF0000"/>
      <name val="Calibri"/>
      <family val="2"/>
      <scheme val="minor"/>
    </font>
    <font>
      <sz val="9"/>
      <color rgb="FF00B0F0"/>
      <name val="Calibri"/>
      <family val="2"/>
      <scheme val="minor"/>
    </font>
    <font>
      <sz val="8"/>
      <name val="Calibri"/>
      <family val="2"/>
      <scheme val="minor"/>
    </font>
    <font>
      <b/>
      <sz val="12"/>
      <color rgb="FFFF0000"/>
      <name val="Preeti"/>
      <family val="2"/>
    </font>
    <font>
      <sz val="14"/>
      <color theme="1"/>
      <name val="Kalimati"/>
      <charset val="1"/>
    </font>
    <font>
      <sz val="14"/>
      <name val="Calibri"/>
      <family val="2"/>
      <scheme val="minor"/>
    </font>
    <font>
      <sz val="13"/>
      <color theme="1"/>
      <name val="Kalimati"/>
      <charset val="1"/>
    </font>
    <font>
      <b/>
      <sz val="11"/>
      <color theme="1"/>
      <name val="Kalimati"/>
      <charset val="1"/>
    </font>
    <font>
      <sz val="11"/>
      <color rgb="FF000000"/>
      <name val="Kalimati"/>
      <charset val="1"/>
    </font>
    <font>
      <sz val="11"/>
      <color rgb="FFFF0000"/>
      <name val="Kalimati"/>
      <charset val="1"/>
    </font>
    <font>
      <sz val="11"/>
      <color indexed="8"/>
      <name val="Kalimati"/>
      <charset val="1"/>
    </font>
    <font>
      <sz val="11"/>
      <color rgb="FF343A40"/>
      <name val="Kalimati"/>
      <charset val="1"/>
    </font>
    <font>
      <sz val="12"/>
      <color rgb="FF000000"/>
      <name val="Kalimati"/>
      <charset val="1"/>
    </font>
    <font>
      <b/>
      <sz val="11"/>
      <color rgb="FFFF0000"/>
      <name val="Kalimati"/>
      <charset val="1"/>
    </font>
    <font>
      <sz val="11"/>
      <color rgb="FF212529"/>
      <name val="Kalimati"/>
      <charset val="1"/>
    </font>
    <font>
      <b/>
      <sz val="12"/>
      <color theme="1"/>
      <name val="Kalimati"/>
      <charset val="1"/>
    </font>
    <font>
      <sz val="12"/>
      <color theme="1"/>
      <name val="Kalimati"/>
      <charset val="1"/>
    </font>
    <font>
      <sz val="12"/>
      <color rgb="FF343A40"/>
      <name val="Kalimati"/>
      <charset val="1"/>
    </font>
    <font>
      <b/>
      <sz val="12"/>
      <color rgb="FF000000"/>
      <name val="Kalimati"/>
      <charset val="1"/>
    </font>
    <font>
      <b/>
      <sz val="18"/>
      <color rgb="FF000000"/>
      <name val="Kalimati"/>
      <charset val="1"/>
    </font>
    <font>
      <i/>
      <sz val="11"/>
      <name val="Kalimati"/>
      <charset val="1"/>
    </font>
    <font>
      <sz val="18"/>
      <color rgb="FF000000"/>
      <name val="Kalimati"/>
      <charset val="1"/>
    </font>
    <font>
      <b/>
      <sz val="9"/>
      <name val="Arial"/>
      <family val="2"/>
    </font>
    <font>
      <b/>
      <sz val="9"/>
      <name val="Times New Roman"/>
      <family val="1"/>
    </font>
    <font>
      <b/>
      <sz val="9"/>
      <name val="Preeti"/>
    </font>
    <font>
      <b/>
      <sz val="10"/>
      <name val="Calibri Light"/>
      <family val="2"/>
    </font>
    <font>
      <b/>
      <sz val="10"/>
      <name val="Palace Script MT"/>
      <family val="4"/>
    </font>
    <font>
      <b/>
      <sz val="10"/>
      <color rgb="FF000000"/>
      <name val="Kalimati"/>
      <charset val="1"/>
    </font>
    <font>
      <b/>
      <sz val="10"/>
      <color rgb="FF000000"/>
      <name val="Calibri Light"/>
      <family val="2"/>
    </font>
    <font>
      <b/>
      <sz val="10"/>
      <color rgb="FF000000"/>
      <name val="Calibri"/>
      <family val="2"/>
    </font>
    <font>
      <b/>
      <sz val="10"/>
      <name val="Corbel"/>
      <family val="2"/>
    </font>
    <font>
      <b/>
      <sz val="10"/>
      <name val="Calibri"/>
      <family val="2"/>
    </font>
    <font>
      <b/>
      <sz val="8"/>
      <color rgb="FF343A40"/>
      <name val="Kalimati"/>
      <charset val="1"/>
    </font>
    <font>
      <b/>
      <sz val="10"/>
      <color rgb="FF343A40"/>
      <name val="Kalimati"/>
      <charset val="1"/>
    </font>
    <font>
      <b/>
      <sz val="9"/>
      <color rgb="FF343A40"/>
      <name val="Kalimati"/>
      <charset val="1"/>
    </font>
    <font>
      <b/>
      <sz val="12"/>
      <color rgb="FFFF0000"/>
      <name val="Kalimati"/>
      <charset val="1"/>
    </font>
    <font>
      <b/>
      <sz val="12"/>
      <color theme="7"/>
      <name val="Kalimati"/>
      <charset val="1"/>
    </font>
    <font>
      <sz val="10"/>
      <color rgb="FF343A40"/>
      <name val="Kalimati"/>
      <charset val="1"/>
    </font>
    <font>
      <b/>
      <sz val="11"/>
      <color rgb="FF00B050"/>
      <name val="Kalimati"/>
      <charset val="1"/>
    </font>
    <font>
      <sz val="12"/>
      <color indexed="8"/>
      <name val="Kalimati"/>
      <charset val="1"/>
    </font>
    <font>
      <sz val="12"/>
      <color theme="1"/>
      <name val="Calibri"/>
      <family val="2"/>
      <scheme val="minor"/>
    </font>
    <font>
      <sz val="12"/>
      <color rgb="FF0070C0"/>
      <name val="Calibri"/>
      <family val="2"/>
      <scheme val="minor"/>
    </font>
    <font>
      <b/>
      <sz val="12"/>
      <color rgb="FF0070C0"/>
      <name val="Calibri"/>
      <family val="2"/>
      <scheme val="minor"/>
    </font>
    <font>
      <sz val="12"/>
      <color rgb="FF0070C0"/>
      <name val="Kalimati"/>
      <charset val="1"/>
    </font>
    <font>
      <sz val="14"/>
      <color theme="1"/>
      <name val="Preeti"/>
    </font>
    <font>
      <sz val="11"/>
      <color theme="1" tint="4.9989318521683403E-2"/>
      <name val="Kalimati"/>
      <charset val="1"/>
    </font>
    <font>
      <b/>
      <sz val="12"/>
      <color rgb="FF00B050"/>
      <name val="Kalimati"/>
      <charset val="1"/>
    </font>
    <font>
      <b/>
      <sz val="18"/>
      <color theme="7"/>
      <name val="Kalimati"/>
      <charset val="1"/>
    </font>
    <font>
      <sz val="22"/>
      <name val="Kalimati"/>
      <charset val="1"/>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0"/>
        <bgColor theme="0"/>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5">
    <xf numFmtId="0" fontId="0" fillId="0" borderId="0"/>
    <xf numFmtId="43" fontId="48"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cellStyleXfs>
  <cellXfs count="1372">
    <xf numFmtId="0" fontId="0" fillId="0" borderId="0" xfId="0"/>
    <xf numFmtId="0" fontId="8" fillId="0" borderId="1" xfId="0" applyFont="1" applyBorder="1" applyAlignment="1">
      <alignment horizontal="center"/>
    </xf>
    <xf numFmtId="0" fontId="8" fillId="0" borderId="2" xfId="0" applyFont="1" applyBorder="1" applyAlignment="1">
      <alignment horizontal="center"/>
    </xf>
    <xf numFmtId="0" fontId="10" fillId="0" borderId="3" xfId="0" applyFont="1" applyBorder="1" applyAlignment="1">
      <alignment horizontal="center"/>
    </xf>
    <xf numFmtId="0" fontId="4" fillId="0" borderId="1" xfId="0" applyFont="1" applyBorder="1"/>
    <xf numFmtId="0" fontId="4" fillId="0" borderId="1" xfId="0" applyFont="1" applyBorder="1" applyAlignment="1">
      <alignment horizontal="left"/>
    </xf>
    <xf numFmtId="0" fontId="10" fillId="0" borderId="4" xfId="0" applyFont="1" applyBorder="1" applyAlignment="1">
      <alignment horizontal="center"/>
    </xf>
    <xf numFmtId="0" fontId="10" fillId="0" borderId="5" xfId="0" applyFont="1" applyBorder="1"/>
    <xf numFmtId="0" fontId="10" fillId="0" borderId="4" xfId="0" applyFont="1" applyBorder="1"/>
    <xf numFmtId="0" fontId="10" fillId="0" borderId="1" xfId="0" applyFont="1" applyBorder="1"/>
    <xf numFmtId="0" fontId="10" fillId="0" borderId="6" xfId="0" applyFont="1" applyBorder="1"/>
    <xf numFmtId="0" fontId="10" fillId="0" borderId="1" xfId="0" applyFont="1" applyBorder="1" applyAlignment="1">
      <alignment horizontal="center"/>
    </xf>
    <xf numFmtId="0" fontId="5" fillId="0" borderId="1" xfId="0" applyFont="1" applyBorder="1" applyAlignment="1">
      <alignment horizontal="left"/>
    </xf>
    <xf numFmtId="0" fontId="10" fillId="0" borderId="2" xfId="0" applyFont="1" applyBorder="1"/>
    <xf numFmtId="0" fontId="10" fillId="0" borderId="2" xfId="0" applyFont="1" applyBorder="1" applyAlignment="1">
      <alignment horizontal="center"/>
    </xf>
    <xf numFmtId="0" fontId="10" fillId="0" borderId="0" xfId="0" applyFont="1"/>
    <xf numFmtId="0" fontId="16" fillId="0" borderId="0" xfId="0" applyFont="1"/>
    <xf numFmtId="0" fontId="10" fillId="0" borderId="7" xfId="0" applyFont="1" applyBorder="1"/>
    <xf numFmtId="0" fontId="4" fillId="0" borderId="1" xfId="0" applyFont="1" applyBorder="1" applyAlignment="1">
      <alignment horizontal="center"/>
    </xf>
    <xf numFmtId="0" fontId="2" fillId="0" borderId="0" xfId="0" applyFont="1"/>
    <xf numFmtId="0" fontId="4" fillId="0" borderId="8" xfId="0" applyFont="1" applyBorder="1"/>
    <xf numFmtId="2" fontId="10" fillId="0" borderId="1" xfId="0" applyNumberFormat="1" applyFont="1" applyBorder="1" applyAlignment="1">
      <alignment horizontal="center"/>
    </xf>
    <xf numFmtId="0" fontId="8" fillId="0" borderId="4" xfId="0" applyFont="1" applyBorder="1"/>
    <xf numFmtId="0" fontId="1" fillId="0" borderId="0" xfId="0" applyFont="1"/>
    <xf numFmtId="0" fontId="5" fillId="0" borderId="1" xfId="0" quotePrefix="1" applyFont="1" applyBorder="1" applyAlignment="1">
      <alignment horizontal="center"/>
    </xf>
    <xf numFmtId="0" fontId="1" fillId="0" borderId="1" xfId="0" applyFont="1" applyBorder="1"/>
    <xf numFmtId="0" fontId="9" fillId="0" borderId="1" xfId="0" applyFont="1" applyBorder="1" applyAlignment="1">
      <alignment horizont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10" fillId="0" borderId="1" xfId="0" quotePrefix="1" applyFont="1" applyBorder="1" applyAlignment="1">
      <alignment horizontal="center" vertical="center"/>
    </xf>
    <xf numFmtId="2" fontId="10" fillId="0" borderId="5" xfId="0" applyNumberFormat="1" applyFont="1" applyBorder="1" applyAlignment="1">
      <alignment horizontal="center" vertical="center"/>
    </xf>
    <xf numFmtId="0" fontId="10" fillId="0" borderId="5" xfId="0" applyFont="1" applyBorder="1" applyAlignment="1">
      <alignment horizontal="center" vertical="center"/>
    </xf>
    <xf numFmtId="1" fontId="10" fillId="0" borderId="5" xfId="0" applyNumberFormat="1" applyFont="1" applyBorder="1" applyAlignment="1">
      <alignment horizontal="center" vertical="center"/>
    </xf>
    <xf numFmtId="0" fontId="10" fillId="0" borderId="1" xfId="0" applyFont="1" applyBorder="1" applyAlignment="1">
      <alignment horizontal="center" vertical="center"/>
    </xf>
    <xf numFmtId="2" fontId="10"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xf>
    <xf numFmtId="0" fontId="5" fillId="0" borderId="9" xfId="0" applyFont="1" applyBorder="1"/>
    <xf numFmtId="0" fontId="4" fillId="0" borderId="4" xfId="0" quotePrefix="1" applyFont="1" applyBorder="1" applyAlignment="1">
      <alignment horizontal="center"/>
    </xf>
    <xf numFmtId="0" fontId="9" fillId="0" borderId="3" xfId="0" applyFont="1" applyBorder="1" applyAlignment="1">
      <alignment horizontal="center"/>
    </xf>
    <xf numFmtId="0" fontId="4" fillId="0" borderId="7" xfId="0" applyFont="1" applyBorder="1" applyAlignment="1">
      <alignment horizontal="left"/>
    </xf>
    <xf numFmtId="2" fontId="10" fillId="0" borderId="6" xfId="0" applyNumberFormat="1" applyFont="1" applyBorder="1"/>
    <xf numFmtId="2" fontId="8" fillId="0" borderId="5" xfId="0" applyNumberFormat="1" applyFont="1" applyBorder="1" applyAlignment="1">
      <alignment horizontal="center" vertical="center"/>
    </xf>
    <xf numFmtId="0" fontId="10" fillId="0" borderId="0" xfId="0" applyFont="1" applyAlignment="1">
      <alignment horizontal="center"/>
    </xf>
    <xf numFmtId="0" fontId="11" fillId="0" borderId="1" xfId="0" applyFont="1" applyBorder="1" applyAlignment="1">
      <alignment horizontal="center"/>
    </xf>
    <xf numFmtId="0" fontId="10" fillId="0" borderId="1" xfId="0" quotePrefix="1" applyFont="1" applyBorder="1" applyAlignment="1">
      <alignment horizontal="center"/>
    </xf>
    <xf numFmtId="0" fontId="10" fillId="0" borderId="5" xfId="0" applyFont="1" applyBorder="1" applyAlignment="1">
      <alignment horizontal="center"/>
    </xf>
    <xf numFmtId="0" fontId="10" fillId="0" borderId="5" xfId="0" quotePrefix="1" applyFont="1" applyBorder="1" applyAlignment="1">
      <alignment horizontal="center"/>
    </xf>
    <xf numFmtId="0" fontId="10" fillId="0" borderId="4" xfId="0" applyFont="1" applyBorder="1" applyAlignment="1">
      <alignment horizontal="center" vertical="center"/>
    </xf>
    <xf numFmtId="0" fontId="13" fillId="0" borderId="1" xfId="0" applyFont="1" applyBorder="1"/>
    <xf numFmtId="0" fontId="5" fillId="0" borderId="5" xfId="0" applyFont="1" applyBorder="1" applyAlignment="1">
      <alignment horizontal="left"/>
    </xf>
    <xf numFmtId="0" fontId="10" fillId="0" borderId="2" xfId="0" applyFont="1" applyBorder="1" applyAlignment="1">
      <alignment horizontal="center" vertical="center"/>
    </xf>
    <xf numFmtId="0" fontId="12" fillId="0" borderId="1" xfId="0" applyFont="1" applyBorder="1" applyAlignment="1">
      <alignment horizontal="center" vertical="center"/>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2" fontId="12" fillId="0" borderId="2" xfId="0" applyNumberFormat="1" applyFont="1" applyBorder="1" applyAlignment="1">
      <alignment horizontal="center" vertical="center"/>
    </xf>
    <xf numFmtId="2" fontId="12" fillId="0" borderId="1" xfId="0" applyNumberFormat="1" applyFont="1" applyBorder="1" applyAlignment="1">
      <alignment horizontal="center" vertical="center"/>
    </xf>
    <xf numFmtId="0" fontId="8" fillId="0" borderId="1" xfId="0" quotePrefix="1" applyFont="1" applyBorder="1" applyAlignment="1">
      <alignment horizontal="center" vertical="center"/>
    </xf>
    <xf numFmtId="1" fontId="8" fillId="0" borderId="1" xfId="0" applyNumberFormat="1" applyFont="1" applyBorder="1" applyAlignment="1">
      <alignment horizontal="center" vertical="center"/>
    </xf>
    <xf numFmtId="0" fontId="10" fillId="0" borderId="6" xfId="0" applyFont="1" applyBorder="1" applyAlignment="1">
      <alignment vertical="center"/>
    </xf>
    <xf numFmtId="0" fontId="10" fillId="0" borderId="5" xfId="0" applyFont="1" applyBorder="1" applyAlignment="1">
      <alignment vertical="center"/>
    </xf>
    <xf numFmtId="0" fontId="5" fillId="0" borderId="7" xfId="0" applyFont="1" applyBorder="1" applyAlignment="1">
      <alignment horizontal="left"/>
    </xf>
    <xf numFmtId="0" fontId="22" fillId="0" borderId="1" xfId="0" applyFont="1" applyBorder="1"/>
    <xf numFmtId="0" fontId="20" fillId="0" borderId="1" xfId="0" applyFont="1" applyBorder="1" applyAlignment="1">
      <alignment horizontal="center" vertical="center" wrapText="1"/>
    </xf>
    <xf numFmtId="0" fontId="9" fillId="0" borderId="1" xfId="0" applyFont="1" applyBorder="1" applyAlignment="1">
      <alignment horizontal="center" vertical="center"/>
    </xf>
    <xf numFmtId="0" fontId="28" fillId="0" borderId="1" xfId="0" applyFont="1" applyBorder="1" applyAlignment="1">
      <alignment horizontal="center" vertical="center"/>
    </xf>
    <xf numFmtId="0" fontId="41" fillId="0" borderId="0" xfId="0" applyFont="1"/>
    <xf numFmtId="0" fontId="4" fillId="0" borderId="6" xfId="0" applyFont="1" applyBorder="1" applyAlignment="1">
      <alignment horizontal="center" vertical="center"/>
    </xf>
    <xf numFmtId="0" fontId="10" fillId="0" borderId="1" xfId="0" applyFont="1" applyBorder="1" applyAlignment="1">
      <alignment vertical="center"/>
    </xf>
    <xf numFmtId="0" fontId="26" fillId="0" borderId="0" xfId="0" applyFont="1"/>
    <xf numFmtId="0" fontId="1" fillId="0" borderId="6" xfId="0" applyFont="1" applyBorder="1"/>
    <xf numFmtId="0" fontId="1" fillId="0" borderId="4" xfId="0" applyFont="1" applyBorder="1"/>
    <xf numFmtId="0" fontId="26" fillId="0" borderId="0" xfId="0" applyFont="1" applyAlignment="1">
      <alignment horizontal="center" vertical="center"/>
    </xf>
    <xf numFmtId="0" fontId="37" fillId="0" borderId="1" xfId="0" applyFont="1" applyBorder="1" applyAlignment="1">
      <alignment horizontal="left"/>
    </xf>
    <xf numFmtId="0" fontId="5" fillId="0" borderId="10" xfId="0" applyFont="1" applyBorder="1" applyAlignment="1">
      <alignment horizontal="left"/>
    </xf>
    <xf numFmtId="0" fontId="26" fillId="0" borderId="1" xfId="0" applyFont="1" applyBorder="1"/>
    <xf numFmtId="0" fontId="1" fillId="0" borderId="5" xfId="0" applyFont="1" applyBorder="1"/>
    <xf numFmtId="0" fontId="21" fillId="0" borderId="6" xfId="0" applyFont="1" applyBorder="1"/>
    <xf numFmtId="0" fontId="1" fillId="0" borderId="7" xfId="0" applyFont="1" applyBorder="1"/>
    <xf numFmtId="0" fontId="1" fillId="0" borderId="8" xfId="0" applyFont="1" applyBorder="1"/>
    <xf numFmtId="0" fontId="5" fillId="0" borderId="6" xfId="0" applyFont="1" applyBorder="1" applyAlignment="1">
      <alignment horizontal="left"/>
    </xf>
    <xf numFmtId="0" fontId="4" fillId="0" borderId="6" xfId="0" applyFont="1" applyBorder="1" applyAlignment="1">
      <alignment horizontal="left"/>
    </xf>
    <xf numFmtId="2" fontId="10" fillId="0" borderId="2" xfId="0" applyNumberFormat="1" applyFont="1" applyBorder="1" applyAlignment="1">
      <alignment horizontal="center" vertical="center"/>
    </xf>
    <xf numFmtId="2" fontId="8" fillId="0" borderId="2" xfId="0" applyNumberFormat="1" applyFont="1" applyBorder="1" applyAlignment="1">
      <alignment horizontal="center" vertical="center"/>
    </xf>
    <xf numFmtId="2" fontId="10" fillId="0" borderId="6" xfId="0" applyNumberFormat="1" applyFont="1" applyBorder="1" applyAlignment="1">
      <alignment horizontal="center" vertical="center"/>
    </xf>
    <xf numFmtId="2" fontId="8" fillId="0" borderId="6" xfId="0" applyNumberFormat="1" applyFont="1" applyBorder="1" applyAlignment="1">
      <alignment horizontal="center" vertical="center"/>
    </xf>
    <xf numFmtId="2" fontId="8" fillId="0" borderId="10" xfId="0" applyNumberFormat="1" applyFont="1" applyBorder="1" applyAlignment="1">
      <alignment horizontal="center" vertical="center"/>
    </xf>
    <xf numFmtId="1" fontId="8" fillId="0" borderId="0" xfId="0" applyNumberFormat="1" applyFont="1" applyAlignment="1">
      <alignment horizontal="center" vertical="center"/>
    </xf>
    <xf numFmtId="2" fontId="35" fillId="0" borderId="0" xfId="0" applyNumberFormat="1" applyFont="1" applyAlignment="1">
      <alignment horizontal="center" vertical="center"/>
    </xf>
    <xf numFmtId="0" fontId="35" fillId="0" borderId="0" xfId="0" applyFont="1" applyAlignment="1">
      <alignment horizontal="center" vertical="center"/>
    </xf>
    <xf numFmtId="2" fontId="10" fillId="0" borderId="10" xfId="0" applyNumberFormat="1" applyFont="1" applyBorder="1" applyAlignment="1">
      <alignment horizontal="center" vertical="center"/>
    </xf>
    <xf numFmtId="2" fontId="1" fillId="0" borderId="0" xfId="0" applyNumberFormat="1" applyFont="1" applyAlignment="1">
      <alignment horizontal="center" vertical="center"/>
    </xf>
    <xf numFmtId="0" fontId="1" fillId="0" borderId="2" xfId="0" applyFont="1" applyBorder="1" applyAlignment="1">
      <alignment horizontal="center" vertical="center"/>
    </xf>
    <xf numFmtId="1" fontId="1" fillId="0" borderId="2" xfId="0" applyNumberFormat="1" applyFont="1" applyBorder="1" applyAlignment="1">
      <alignment horizontal="center" vertical="center"/>
    </xf>
    <xf numFmtId="2" fontId="1" fillId="0" borderId="2" xfId="0" applyNumberFormat="1" applyFont="1" applyBorder="1" applyAlignment="1">
      <alignment horizontal="center" vertical="center"/>
    </xf>
    <xf numFmtId="2" fontId="10" fillId="0" borderId="0" xfId="0" applyNumberFormat="1" applyFont="1" applyAlignment="1">
      <alignment horizontal="center" vertical="center"/>
    </xf>
    <xf numFmtId="0" fontId="14" fillId="0" borderId="0" xfId="0" applyFont="1" applyAlignment="1">
      <alignment horizontal="center" vertical="center"/>
    </xf>
    <xf numFmtId="2" fontId="14" fillId="0" borderId="0" xfId="0" applyNumberFormat="1" applyFont="1" applyAlignment="1">
      <alignment horizontal="center" vertical="center"/>
    </xf>
    <xf numFmtId="0" fontId="13" fillId="0" borderId="6" xfId="0" applyFont="1" applyBorder="1"/>
    <xf numFmtId="0" fontId="13" fillId="0" borderId="0" xfId="0" applyFont="1"/>
    <xf numFmtId="0" fontId="85" fillId="0" borderId="0" xfId="0" applyFont="1"/>
    <xf numFmtId="0" fontId="4" fillId="0" borderId="6" xfId="0" quotePrefix="1" applyFont="1" applyBorder="1" applyAlignment="1">
      <alignment horizontal="center"/>
    </xf>
    <xf numFmtId="0" fontId="21" fillId="0" borderId="4" xfId="0" applyFont="1" applyBorder="1"/>
    <xf numFmtId="0" fontId="10" fillId="0" borderId="6" xfId="0" applyFont="1" applyBorder="1" applyAlignment="1">
      <alignment horizontal="center" vertical="center"/>
    </xf>
    <xf numFmtId="0" fontId="42" fillId="0" borderId="1" xfId="0" applyFont="1" applyBorder="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xf>
    <xf numFmtId="0" fontId="49" fillId="0" borderId="6" xfId="0" applyFont="1" applyBorder="1"/>
    <xf numFmtId="2" fontId="49" fillId="0" borderId="1" xfId="0" applyNumberFormat="1" applyFont="1" applyBorder="1" applyAlignment="1">
      <alignment horizontal="center" vertical="center"/>
    </xf>
    <xf numFmtId="0" fontId="49" fillId="0" borderId="1" xfId="0" applyFont="1" applyBorder="1" applyAlignment="1">
      <alignment horizontal="center"/>
    </xf>
    <xf numFmtId="0" fontId="49" fillId="0" borderId="1" xfId="0" quotePrefix="1" applyFont="1" applyBorder="1" applyAlignment="1">
      <alignment horizontal="center"/>
    </xf>
    <xf numFmtId="0" fontId="49" fillId="0" borderId="1" xfId="0" applyFont="1" applyBorder="1"/>
    <xf numFmtId="0" fontId="49" fillId="0" borderId="5" xfId="0" applyFont="1" applyBorder="1"/>
    <xf numFmtId="0" fontId="47" fillId="0" borderId="5" xfId="0" applyFont="1" applyBorder="1"/>
    <xf numFmtId="0" fontId="47" fillId="0" borderId="1" xfId="0" applyFont="1" applyBorder="1" applyAlignment="1">
      <alignment horizontal="left"/>
    </xf>
    <xf numFmtId="0" fontId="52" fillId="0" borderId="2" xfId="0" applyFont="1" applyBorder="1"/>
    <xf numFmtId="0" fontId="50" fillId="0" borderId="1" xfId="0" applyFont="1" applyBorder="1" applyAlignment="1">
      <alignment horizontal="right"/>
    </xf>
    <xf numFmtId="0" fontId="52" fillId="0" borderId="1" xfId="0" applyFont="1" applyBorder="1"/>
    <xf numFmtId="0" fontId="50" fillId="0" borderId="2" xfId="0" applyFont="1" applyBorder="1" applyAlignment="1">
      <alignment horizontal="right"/>
    </xf>
    <xf numFmtId="0" fontId="47" fillId="0" borderId="1" xfId="0" applyFont="1" applyBorder="1" applyAlignment="1">
      <alignment horizontal="right"/>
    </xf>
    <xf numFmtId="0" fontId="52" fillId="0" borderId="1" xfId="0" applyFont="1" applyBorder="1" applyAlignment="1">
      <alignment horizontal="left"/>
    </xf>
    <xf numFmtId="0" fontId="47" fillId="0" borderId="2" xfId="0" applyFont="1" applyBorder="1" applyAlignment="1">
      <alignment horizontal="left"/>
    </xf>
    <xf numFmtId="0" fontId="47" fillId="0" borderId="5" xfId="0" applyFont="1" applyBorder="1" applyAlignment="1">
      <alignment horizontal="left"/>
    </xf>
    <xf numFmtId="0" fontId="49" fillId="0" borderId="1" xfId="0" applyFont="1" applyBorder="1" applyAlignment="1">
      <alignment horizontal="left"/>
    </xf>
    <xf numFmtId="0" fontId="52" fillId="0" borderId="2" xfId="0" applyFont="1" applyBorder="1" applyAlignment="1">
      <alignment horizontal="left"/>
    </xf>
    <xf numFmtId="0" fontId="47" fillId="0" borderId="1" xfId="0" applyFont="1" applyBorder="1"/>
    <xf numFmtId="0" fontId="8" fillId="0" borderId="7" xfId="0" applyFont="1" applyBorder="1"/>
    <xf numFmtId="0" fontId="5" fillId="0" borderId="4" xfId="0" quotePrefix="1" applyFont="1" applyBorder="1" applyAlignment="1">
      <alignment horizontal="center"/>
    </xf>
    <xf numFmtId="0" fontId="13" fillId="0" borderId="7" xfId="0" applyFont="1" applyBorder="1"/>
    <xf numFmtId="0" fontId="49" fillId="0" borderId="0" xfId="0" applyFont="1"/>
    <xf numFmtId="2" fontId="49" fillId="0" borderId="0" xfId="0" applyNumberFormat="1" applyFont="1" applyAlignment="1">
      <alignment horizontal="center" vertical="center"/>
    </xf>
    <xf numFmtId="0" fontId="49" fillId="0" borderId="0" xfId="0" applyFont="1" applyAlignment="1">
      <alignment horizontal="center" vertical="center"/>
    </xf>
    <xf numFmtId="0" fontId="49" fillId="0" borderId="6" xfId="0" applyFont="1" applyBorder="1" applyAlignment="1">
      <alignment horizontal="center" vertical="center" wrapText="1"/>
    </xf>
    <xf numFmtId="0" fontId="47" fillId="0" borderId="0" xfId="0" applyFont="1" applyAlignment="1">
      <alignment horizontal="center" vertical="center"/>
    </xf>
    <xf numFmtId="0" fontId="49" fillId="0" borderId="1" xfId="0" applyFont="1" applyBorder="1" applyAlignment="1">
      <alignment wrapText="1"/>
    </xf>
    <xf numFmtId="0" fontId="13" fillId="0" borderId="4" xfId="0" applyFont="1" applyBorder="1"/>
    <xf numFmtId="2" fontId="47" fillId="0" borderId="0" xfId="0" applyNumberFormat="1" applyFont="1" applyAlignment="1">
      <alignment horizontal="center" vertical="center"/>
    </xf>
    <xf numFmtId="0" fontId="8" fillId="0" borderId="4" xfId="0" applyFont="1" applyBorder="1" applyAlignment="1">
      <alignment horizontal="center"/>
    </xf>
    <xf numFmtId="0" fontId="8" fillId="0" borderId="5" xfId="0" applyFont="1" applyBorder="1" applyAlignment="1">
      <alignment horizontal="center"/>
    </xf>
    <xf numFmtId="0" fontId="47" fillId="0" borderId="10" xfId="0" applyFont="1" applyBorder="1"/>
    <xf numFmtId="0" fontId="1" fillId="0" borderId="5" xfId="0" applyFont="1" applyBorder="1" applyAlignment="1">
      <alignment vertical="center"/>
    </xf>
    <xf numFmtId="0" fontId="1" fillId="0" borderId="0" xfId="0" applyFont="1" applyAlignment="1">
      <alignment vertical="center"/>
    </xf>
    <xf numFmtId="0" fontId="8" fillId="0" borderId="3" xfId="0" applyFont="1" applyBorder="1" applyAlignment="1">
      <alignment horizontal="center"/>
    </xf>
    <xf numFmtId="0" fontId="47" fillId="0" borderId="2" xfId="0" applyFont="1" applyBorder="1" applyAlignment="1">
      <alignment horizontal="center"/>
    </xf>
    <xf numFmtId="0" fontId="47" fillId="0" borderId="6" xfId="0" applyFont="1" applyBorder="1"/>
    <xf numFmtId="0" fontId="47" fillId="0" borderId="6" xfId="0" applyFont="1" applyBorder="1" applyAlignment="1">
      <alignment horizontal="center"/>
    </xf>
    <xf numFmtId="2" fontId="49" fillId="0" borderId="6" xfId="0" applyNumberFormat="1" applyFont="1" applyBorder="1"/>
    <xf numFmtId="168" fontId="47" fillId="0" borderId="2" xfId="0" applyNumberFormat="1" applyFont="1" applyBorder="1" applyAlignment="1">
      <alignment horizontal="center"/>
    </xf>
    <xf numFmtId="0" fontId="47" fillId="0" borderId="1" xfId="0" applyFont="1" applyBorder="1" applyAlignment="1">
      <alignment horizontal="center"/>
    </xf>
    <xf numFmtId="0" fontId="5" fillId="0" borderId="8" xfId="0" applyFont="1" applyBorder="1"/>
    <xf numFmtId="0" fontId="11" fillId="0" borderId="4" xfId="0" applyFont="1" applyBorder="1" applyAlignment="1">
      <alignment horizontal="center"/>
    </xf>
    <xf numFmtId="0" fontId="47" fillId="0" borderId="8" xfId="0" applyFont="1" applyBorder="1"/>
    <xf numFmtId="0" fontId="49" fillId="0" borderId="6" xfId="0" applyFont="1" applyBorder="1" applyAlignment="1">
      <alignment horizontal="center"/>
    </xf>
    <xf numFmtId="0" fontId="49" fillId="0" borderId="5" xfId="0" applyFont="1" applyBorder="1" applyAlignment="1">
      <alignment horizontal="center"/>
    </xf>
    <xf numFmtId="0" fontId="13" fillId="0" borderId="9" xfId="0" applyFont="1" applyBorder="1" applyAlignment="1">
      <alignment vertical="center"/>
    </xf>
    <xf numFmtId="0" fontId="49" fillId="0" borderId="1" xfId="0" applyFont="1" applyBorder="1" applyAlignment="1">
      <alignment horizontal="center" vertical="center"/>
    </xf>
    <xf numFmtId="0" fontId="49" fillId="0" borderId="1" xfId="0" applyFont="1" applyBorder="1" applyAlignment="1">
      <alignment horizontal="center" vertical="center" wrapText="1"/>
    </xf>
    <xf numFmtId="2" fontId="49" fillId="0" borderId="1" xfId="0" applyNumberFormat="1" applyFont="1" applyBorder="1" applyAlignment="1">
      <alignment horizontal="center" vertical="center" wrapText="1"/>
    </xf>
    <xf numFmtId="0" fontId="49" fillId="0" borderId="10" xfId="0" applyFont="1" applyBorder="1" applyAlignment="1">
      <alignment horizontal="center" vertical="center" wrapText="1"/>
    </xf>
    <xf numFmtId="1" fontId="10" fillId="0" borderId="1" xfId="0" applyNumberFormat="1" applyFont="1" applyBorder="1" applyAlignment="1">
      <alignment horizontal="center" vertical="center"/>
    </xf>
    <xf numFmtId="0" fontId="47" fillId="0" borderId="2" xfId="0" applyFont="1" applyBorder="1"/>
    <xf numFmtId="2" fontId="47" fillId="0" borderId="1" xfId="0" applyNumberFormat="1" applyFont="1" applyBorder="1" applyAlignment="1">
      <alignment horizontal="right" wrapText="1"/>
    </xf>
    <xf numFmtId="2" fontId="49" fillId="0" borderId="1" xfId="0" applyNumberFormat="1" applyFont="1" applyBorder="1" applyAlignment="1">
      <alignment horizontal="left"/>
    </xf>
    <xf numFmtId="2" fontId="47" fillId="0" borderId="1" xfId="0" applyNumberFormat="1" applyFont="1" applyBorder="1" applyAlignment="1">
      <alignment horizontal="right"/>
    </xf>
    <xf numFmtId="0" fontId="47" fillId="0" borderId="1" xfId="0" applyFont="1" applyBorder="1" applyAlignment="1">
      <alignment horizontal="center" wrapText="1"/>
    </xf>
    <xf numFmtId="2" fontId="49" fillId="0" borderId="5" xfId="0" applyNumberFormat="1" applyFont="1" applyBorder="1" applyAlignment="1">
      <alignment horizontal="center" vertical="center"/>
    </xf>
    <xf numFmtId="2" fontId="47" fillId="0" borderId="1" xfId="0" applyNumberFormat="1" applyFont="1" applyBorder="1" applyAlignment="1">
      <alignment horizontal="center" vertical="center"/>
    </xf>
    <xf numFmtId="2" fontId="47" fillId="0" borderId="1" xfId="0" applyNumberFormat="1" applyFont="1" applyBorder="1"/>
    <xf numFmtId="2" fontId="49" fillId="0" borderId="1" xfId="0" applyNumberFormat="1" applyFont="1" applyBorder="1"/>
    <xf numFmtId="1" fontId="47" fillId="0" borderId="1" xfId="0" applyNumberFormat="1" applyFont="1" applyBorder="1" applyAlignment="1">
      <alignment horizontal="right"/>
    </xf>
    <xf numFmtId="0" fontId="57" fillId="0" borderId="1" xfId="0" applyFont="1" applyBorder="1"/>
    <xf numFmtId="2" fontId="49" fillId="0" borderId="1" xfId="0" applyNumberFormat="1" applyFont="1" applyBorder="1" applyAlignment="1">
      <alignment horizontal="center"/>
    </xf>
    <xf numFmtId="1" fontId="49" fillId="0" borderId="1" xfId="0" applyNumberFormat="1" applyFont="1" applyBorder="1" applyAlignment="1">
      <alignment horizontal="center"/>
    </xf>
    <xf numFmtId="2" fontId="49" fillId="0" borderId="1" xfId="0" applyNumberFormat="1" applyFont="1" applyBorder="1" applyAlignment="1">
      <alignment horizontal="right"/>
    </xf>
    <xf numFmtId="2" fontId="47" fillId="0" borderId="1" xfId="0" applyNumberFormat="1" applyFont="1" applyBorder="1" applyAlignment="1">
      <alignment horizontal="center"/>
    </xf>
    <xf numFmtId="1" fontId="47" fillId="0" borderId="1" xfId="0" applyNumberFormat="1" applyFont="1" applyBorder="1" applyAlignment="1">
      <alignment horizontal="center"/>
    </xf>
    <xf numFmtId="0" fontId="41" fillId="0" borderId="0" xfId="0" applyFont="1" applyAlignment="1">
      <alignment horizontal="center" vertical="center"/>
    </xf>
    <xf numFmtId="1" fontId="49" fillId="0" borderId="1" xfId="0" applyNumberFormat="1" applyFont="1" applyBorder="1" applyAlignment="1">
      <alignment horizontal="left"/>
    </xf>
    <xf numFmtId="0" fontId="1" fillId="0" borderId="8" xfId="0" applyFont="1" applyBorder="1" applyAlignment="1">
      <alignment horizontal="center" vertical="center"/>
    </xf>
    <xf numFmtId="0" fontId="10" fillId="0" borderId="8" xfId="0" applyFont="1" applyBorder="1" applyAlignment="1">
      <alignment horizontal="center" vertical="center"/>
    </xf>
    <xf numFmtId="0" fontId="1" fillId="0" borderId="9" xfId="0" applyFont="1" applyBorder="1" applyAlignment="1">
      <alignment horizontal="center" vertical="center"/>
    </xf>
    <xf numFmtId="0" fontId="10" fillId="0" borderId="9" xfId="0" applyFont="1" applyBorder="1" applyAlignment="1">
      <alignment horizontal="center" vertical="center"/>
    </xf>
    <xf numFmtId="2" fontId="5"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15" fillId="0" borderId="11" xfId="0" applyFont="1" applyBorder="1" applyAlignment="1">
      <alignment horizontal="center" vertical="center"/>
    </xf>
    <xf numFmtId="2" fontId="1" fillId="0" borderId="1" xfId="0" applyNumberFormat="1" applyFont="1" applyBorder="1" applyAlignment="1">
      <alignment horizontal="center" vertical="center"/>
    </xf>
    <xf numFmtId="0" fontId="10" fillId="0" borderId="0" xfId="0" applyFont="1" applyAlignment="1">
      <alignment horizontal="center" vertical="center"/>
    </xf>
    <xf numFmtId="0" fontId="46" fillId="0" borderId="0" xfId="0" applyFont="1"/>
    <xf numFmtId="0" fontId="10" fillId="0" borderId="3" xfId="0" applyFont="1" applyBorder="1" applyAlignment="1">
      <alignment horizontal="center" vertical="center"/>
    </xf>
    <xf numFmtId="165" fontId="10" fillId="0" borderId="1" xfId="0" applyNumberFormat="1" applyFont="1" applyBorder="1" applyAlignment="1">
      <alignment horizontal="center" vertical="center"/>
    </xf>
    <xf numFmtId="0" fontId="49" fillId="0" borderId="10" xfId="0" applyFont="1" applyBorder="1" applyAlignment="1">
      <alignment horizontal="center"/>
    </xf>
    <xf numFmtId="2" fontId="86" fillId="0" borderId="1" xfId="0" applyNumberFormat="1" applyFont="1" applyBorder="1" applyAlignment="1">
      <alignment horizontal="center" vertical="center"/>
    </xf>
    <xf numFmtId="2" fontId="86" fillId="0" borderId="1" xfId="0" applyNumberFormat="1" applyFont="1" applyBorder="1"/>
    <xf numFmtId="2" fontId="10" fillId="0" borderId="1" xfId="0" applyNumberFormat="1" applyFont="1" applyBorder="1" applyAlignment="1">
      <alignment horizontal="center" vertical="center" wrapText="1"/>
    </xf>
    <xf numFmtId="0" fontId="87" fillId="0" borderId="0" xfId="0" applyFont="1"/>
    <xf numFmtId="2" fontId="49" fillId="0" borderId="1" xfId="0" applyNumberFormat="1" applyFont="1" applyBorder="1" applyAlignment="1">
      <alignment wrapText="1"/>
    </xf>
    <xf numFmtId="2" fontId="47" fillId="0" borderId="1" xfId="0" quotePrefix="1" applyNumberFormat="1" applyFont="1" applyBorder="1" applyAlignment="1">
      <alignment horizontal="center" vertical="center"/>
    </xf>
    <xf numFmtId="0" fontId="88" fillId="0" borderId="1" xfId="0" applyFont="1" applyBorder="1" applyAlignment="1">
      <alignment horizontal="left"/>
    </xf>
    <xf numFmtId="2" fontId="89" fillId="0" borderId="1" xfId="0" applyNumberFormat="1" applyFont="1" applyBorder="1" applyAlignment="1">
      <alignment horizontal="center" vertical="center"/>
    </xf>
    <xf numFmtId="2" fontId="90" fillId="0" borderId="1" xfId="0" applyNumberFormat="1" applyFont="1" applyBorder="1" applyAlignment="1">
      <alignment horizontal="center" vertical="center"/>
    </xf>
    <xf numFmtId="0" fontId="10" fillId="0" borderId="2" xfId="0" applyFont="1" applyBorder="1" applyAlignment="1">
      <alignment vertical="center"/>
    </xf>
    <xf numFmtId="2" fontId="1" fillId="0" borderId="0" xfId="0" applyNumberFormat="1" applyFont="1"/>
    <xf numFmtId="2" fontId="27" fillId="0" borderId="5" xfId="0" applyNumberFormat="1" applyFont="1" applyBorder="1" applyAlignment="1">
      <alignment horizontal="center"/>
    </xf>
    <xf numFmtId="0" fontId="86" fillId="0" borderId="1" xfId="0" applyFont="1" applyBorder="1"/>
    <xf numFmtId="165" fontId="9" fillId="0" borderId="1" xfId="0" applyNumberFormat="1" applyFont="1" applyBorder="1" applyAlignment="1">
      <alignment horizontal="center" vertical="center"/>
    </xf>
    <xf numFmtId="2" fontId="10" fillId="0" borderId="1" xfId="0" applyNumberFormat="1" applyFont="1" applyBorder="1" applyAlignment="1">
      <alignment horizontal="center" vertical="top" wrapText="1"/>
    </xf>
    <xf numFmtId="0" fontId="86" fillId="0" borderId="0" xfId="0" applyFont="1" applyAlignment="1">
      <alignment horizontal="center" vertical="center"/>
    </xf>
    <xf numFmtId="2" fontId="49" fillId="0" borderId="1" xfId="0" applyNumberFormat="1" applyFont="1" applyBorder="1" applyAlignment="1">
      <alignment vertical="center"/>
    </xf>
    <xf numFmtId="0" fontId="49" fillId="0" borderId="0" xfId="0" applyFont="1" applyAlignment="1">
      <alignment vertical="center"/>
    </xf>
    <xf numFmtId="0" fontId="26" fillId="0" borderId="0" xfId="0" applyFont="1" applyAlignment="1">
      <alignment vertical="center"/>
    </xf>
    <xf numFmtId="0" fontId="47" fillId="0" borderId="6" xfId="0" quotePrefix="1" applyFont="1" applyBorder="1" applyAlignment="1">
      <alignment horizontal="center"/>
    </xf>
    <xf numFmtId="2" fontId="9" fillId="0" borderId="1" xfId="0" applyNumberFormat="1" applyFont="1" applyBorder="1" applyAlignment="1">
      <alignment horizontal="center" vertical="center"/>
    </xf>
    <xf numFmtId="167" fontId="49" fillId="0" borderId="1" xfId="0" applyNumberFormat="1" applyFont="1" applyBorder="1"/>
    <xf numFmtId="0" fontId="49" fillId="0" borderId="1" xfId="0" applyFont="1" applyBorder="1" applyAlignment="1">
      <alignment vertical="center"/>
    </xf>
    <xf numFmtId="2" fontId="26" fillId="0" borderId="0" xfId="0" applyNumberFormat="1" applyFont="1"/>
    <xf numFmtId="168" fontId="49" fillId="0" borderId="1" xfId="0" applyNumberFormat="1" applyFont="1" applyBorder="1" applyAlignment="1">
      <alignment horizontal="center" vertical="center"/>
    </xf>
    <xf numFmtId="0" fontId="47" fillId="0" borderId="1" xfId="0" applyFont="1" applyBorder="1" applyAlignment="1">
      <alignment horizontal="left" vertical="center" wrapText="1"/>
    </xf>
    <xf numFmtId="0" fontId="47" fillId="0" borderId="1" xfId="0" applyFont="1" applyBorder="1" applyAlignment="1">
      <alignment vertical="center" wrapText="1"/>
    </xf>
    <xf numFmtId="1" fontId="49" fillId="0" borderId="1" xfId="0" applyNumberFormat="1" applyFont="1" applyBorder="1" applyAlignment="1">
      <alignment horizontal="center" vertical="center"/>
    </xf>
    <xf numFmtId="168" fontId="49" fillId="0" borderId="1" xfId="0" applyNumberFormat="1" applyFont="1" applyBorder="1" applyAlignment="1">
      <alignment horizontal="center" vertical="center" wrapText="1"/>
    </xf>
    <xf numFmtId="0" fontId="47" fillId="0" borderId="1" xfId="0" applyFont="1" applyBorder="1" applyAlignment="1">
      <alignment wrapText="1"/>
    </xf>
    <xf numFmtId="0" fontId="49" fillId="0" borderId="1" xfId="0" applyFont="1" applyBorder="1" applyAlignment="1">
      <alignment horizontal="left" wrapText="1"/>
    </xf>
    <xf numFmtId="0" fontId="49" fillId="0" borderId="1" xfId="4" applyFont="1" applyBorder="1" applyAlignment="1">
      <alignment horizontal="center" vertical="center" wrapText="1"/>
    </xf>
    <xf numFmtId="0" fontId="86" fillId="0" borderId="1" xfId="0" applyFont="1" applyBorder="1" applyAlignment="1">
      <alignment horizontal="left"/>
    </xf>
    <xf numFmtId="2" fontId="86" fillId="0" borderId="0" xfId="0" applyNumberFormat="1" applyFont="1" applyAlignment="1">
      <alignment horizontal="center" vertical="center"/>
    </xf>
    <xf numFmtId="0" fontId="86" fillId="0" borderId="1" xfId="0" quotePrefix="1" applyFont="1" applyBorder="1" applyAlignment="1">
      <alignment horizontal="center"/>
    </xf>
    <xf numFmtId="0" fontId="47" fillId="0" borderId="1" xfId="0" applyFont="1" applyBorder="1" applyAlignment="1">
      <alignment horizontal="left" wrapText="1"/>
    </xf>
    <xf numFmtId="2" fontId="8" fillId="0" borderId="1" xfId="0" applyNumberFormat="1" applyFont="1" applyBorder="1" applyAlignment="1">
      <alignment horizontal="center"/>
    </xf>
    <xf numFmtId="0" fontId="1" fillId="0" borderId="1" xfId="0" applyFont="1" applyBorder="1" applyAlignment="1">
      <alignment vertical="center"/>
    </xf>
    <xf numFmtId="0" fontId="8" fillId="0" borderId="6" xfId="0" applyFont="1" applyBorder="1"/>
    <xf numFmtId="0" fontId="3" fillId="0" borderId="0" xfId="0" applyFont="1" applyAlignment="1">
      <alignment horizontal="center" vertical="center"/>
    </xf>
    <xf numFmtId="0" fontId="3" fillId="0" borderId="0" xfId="0" quotePrefix="1" applyFont="1" applyAlignment="1">
      <alignment horizontal="center" vertical="center"/>
    </xf>
    <xf numFmtId="2" fontId="47" fillId="0" borderId="1" xfId="0" applyNumberFormat="1" applyFont="1" applyBorder="1" applyAlignment="1">
      <alignment horizontal="left" vertical="center" wrapText="1"/>
    </xf>
    <xf numFmtId="168" fontId="47" fillId="0" borderId="4" xfId="0" applyNumberFormat="1" applyFont="1" applyBorder="1" applyAlignment="1">
      <alignment horizontal="center" vertical="center"/>
    </xf>
    <xf numFmtId="0" fontId="88" fillId="0" borderId="5" xfId="0" applyFont="1" applyBorder="1"/>
    <xf numFmtId="0" fontId="91" fillId="0" borderId="7" xfId="0" applyFont="1" applyBorder="1"/>
    <xf numFmtId="0" fontId="92" fillId="0" borderId="1" xfId="0" applyFont="1" applyBorder="1" applyAlignment="1">
      <alignment horizontal="right"/>
    </xf>
    <xf numFmtId="168" fontId="10" fillId="0" borderId="2" xfId="0" applyNumberFormat="1" applyFont="1" applyBorder="1" applyAlignment="1">
      <alignment horizontal="center"/>
    </xf>
    <xf numFmtId="0" fontId="8" fillId="0" borderId="7" xfId="0" applyFont="1" applyBorder="1" applyAlignment="1">
      <alignment horizontal="center" vertical="center"/>
    </xf>
    <xf numFmtId="0" fontId="16" fillId="0" borderId="0" xfId="0" applyFont="1" applyAlignment="1">
      <alignment horizontal="center" vertical="center"/>
    </xf>
    <xf numFmtId="0" fontId="13" fillId="0" borderId="1" xfId="0" applyFont="1" applyBorder="1" applyAlignment="1">
      <alignment vertical="center"/>
    </xf>
    <xf numFmtId="0" fontId="38" fillId="0" borderId="1" xfId="0" applyFont="1" applyBorder="1"/>
    <xf numFmtId="0" fontId="22" fillId="0" borderId="1" xfId="0" applyFont="1" applyBorder="1" applyAlignment="1">
      <alignment horizontal="center" vertical="center"/>
    </xf>
    <xf numFmtId="2" fontId="22" fillId="0" borderId="1" xfId="0" applyNumberFormat="1" applyFont="1" applyBorder="1" applyAlignment="1">
      <alignment horizontal="center" vertical="center"/>
    </xf>
    <xf numFmtId="0" fontId="32" fillId="0" borderId="1" xfId="0" applyFont="1" applyBorder="1" applyAlignment="1">
      <alignment horizontal="center" vertical="center"/>
    </xf>
    <xf numFmtId="2" fontId="32" fillId="0" borderId="1" xfId="0" applyNumberFormat="1" applyFont="1" applyBorder="1" applyAlignment="1">
      <alignment horizontal="center" vertical="center"/>
    </xf>
    <xf numFmtId="0" fontId="86" fillId="0" borderId="6" xfId="0" applyFont="1" applyBorder="1"/>
    <xf numFmtId="0" fontId="13" fillId="0" borderId="0" xfId="0" applyFont="1" applyAlignment="1">
      <alignment horizontal="center" vertical="center"/>
    </xf>
    <xf numFmtId="0" fontId="13" fillId="0" borderId="1" xfId="0" applyFont="1" applyBorder="1" applyAlignment="1">
      <alignment horizontal="center" vertical="center"/>
    </xf>
    <xf numFmtId="2" fontId="1" fillId="0" borderId="1" xfId="0" applyNumberFormat="1" applyFont="1" applyBorder="1"/>
    <xf numFmtId="0" fontId="21" fillId="0" borderId="1" xfId="0" applyFont="1" applyBorder="1"/>
    <xf numFmtId="0" fontId="85" fillId="0" borderId="1" xfId="0" applyFont="1" applyBorder="1"/>
    <xf numFmtId="0" fontId="89" fillId="0" borderId="1" xfId="0" applyFont="1" applyBorder="1" applyAlignment="1">
      <alignment horizontal="center" vertical="center"/>
    </xf>
    <xf numFmtId="0" fontId="47" fillId="0" borderId="1" xfId="0" quotePrefix="1" applyFont="1" applyBorder="1" applyAlignment="1">
      <alignment horizontal="center"/>
    </xf>
    <xf numFmtId="0" fontId="55" fillId="0" borderId="1" xfId="0" applyFont="1" applyBorder="1" applyAlignment="1">
      <alignment horizontal="center" vertical="center"/>
    </xf>
    <xf numFmtId="0" fontId="56" fillId="0" borderId="1" xfId="0" applyFont="1" applyBorder="1"/>
    <xf numFmtId="0" fontId="55" fillId="0" borderId="1" xfId="0" applyFont="1" applyBorder="1"/>
    <xf numFmtId="0" fontId="52" fillId="0" borderId="1" xfId="0" applyFont="1" applyBorder="1" applyAlignment="1">
      <alignment horizontal="left" wrapText="1"/>
    </xf>
    <xf numFmtId="0" fontId="52" fillId="0" borderId="1" xfId="0" applyFont="1" applyBorder="1" applyAlignment="1">
      <alignment vertical="center"/>
    </xf>
    <xf numFmtId="0" fontId="62" fillId="0" borderId="1" xfId="0" quotePrefix="1" applyFont="1" applyBorder="1" applyAlignment="1">
      <alignment horizontal="left"/>
    </xf>
    <xf numFmtId="0" fontId="62" fillId="0" borderId="1" xfId="0" applyFont="1" applyBorder="1"/>
    <xf numFmtId="0" fontId="1" fillId="0" borderId="2" xfId="0" applyFont="1" applyBorder="1"/>
    <xf numFmtId="0" fontId="13" fillId="0" borderId="2" xfId="0" applyFont="1" applyBorder="1" applyAlignment="1">
      <alignment vertical="center"/>
    </xf>
    <xf numFmtId="0" fontId="4" fillId="0" borderId="2" xfId="0" applyFont="1" applyBorder="1"/>
    <xf numFmtId="0" fontId="5" fillId="0" borderId="2" xfId="0" applyFont="1" applyBorder="1" applyAlignment="1">
      <alignment horizontal="center" vertical="center"/>
    </xf>
    <xf numFmtId="0" fontId="21" fillId="0" borderId="2" xfId="0" applyFont="1" applyBorder="1"/>
    <xf numFmtId="0" fontId="4" fillId="0" borderId="6" xfId="0" applyFont="1" applyBorder="1"/>
    <xf numFmtId="2" fontId="1" fillId="0" borderId="6" xfId="0" applyNumberFormat="1" applyFont="1" applyBorder="1" applyAlignment="1">
      <alignment horizontal="center" vertical="center"/>
    </xf>
    <xf numFmtId="0" fontId="21" fillId="0" borderId="5" xfId="0" applyFont="1" applyBorder="1"/>
    <xf numFmtId="0" fontId="4" fillId="0" borderId="1" xfId="0" quotePrefix="1" applyFont="1" applyBorder="1" applyAlignment="1">
      <alignment horizontal="center"/>
    </xf>
    <xf numFmtId="0" fontId="47" fillId="0" borderId="1" xfId="0" applyFont="1" applyBorder="1" applyAlignment="1">
      <alignment horizontal="left" vertical="center"/>
    </xf>
    <xf numFmtId="0" fontId="50" fillId="0" borderId="1" xfId="0" applyFont="1" applyBorder="1" applyAlignment="1">
      <alignment horizontal="left"/>
    </xf>
    <xf numFmtId="0" fontId="2" fillId="0" borderId="0" xfId="0" applyFont="1" applyAlignment="1">
      <alignment horizontal="left"/>
    </xf>
    <xf numFmtId="0" fontId="47" fillId="0" borderId="0" xfId="0" applyFont="1" applyAlignment="1">
      <alignment horizontal="left"/>
    </xf>
    <xf numFmtId="0" fontId="49" fillId="0" borderId="0" xfId="0" applyFont="1" applyAlignment="1">
      <alignment horizontal="left"/>
    </xf>
    <xf numFmtId="0" fontId="62" fillId="0" borderId="1" xfId="0" applyFont="1" applyBorder="1" applyAlignment="1">
      <alignment horizontal="right"/>
    </xf>
    <xf numFmtId="0" fontId="61" fillId="0" borderId="1" xfId="0" quotePrefix="1" applyFont="1" applyBorder="1" applyAlignment="1">
      <alignment horizontal="left"/>
    </xf>
    <xf numFmtId="0" fontId="62" fillId="0" borderId="1" xfId="0" quotePrefix="1" applyFont="1" applyBorder="1" applyAlignment="1">
      <alignment horizontal="right"/>
    </xf>
    <xf numFmtId="0" fontId="49" fillId="0" borderId="1" xfId="0" quotePrefix="1" applyFont="1" applyBorder="1" applyAlignment="1">
      <alignment horizontal="center" vertical="center"/>
    </xf>
    <xf numFmtId="2" fontId="49" fillId="0" borderId="1" xfId="0" applyNumberFormat="1" applyFont="1" applyBorder="1" applyAlignment="1">
      <alignment vertical="center" wrapText="1"/>
    </xf>
    <xf numFmtId="0" fontId="88" fillId="0" borderId="1" xfId="0" applyFont="1" applyBorder="1" applyAlignment="1">
      <alignment horizontal="center"/>
    </xf>
    <xf numFmtId="20" fontId="49" fillId="0" borderId="1" xfId="0" applyNumberFormat="1" applyFont="1" applyBorder="1" applyAlignment="1">
      <alignment horizontal="left" wrapText="1"/>
    </xf>
    <xf numFmtId="20" fontId="49" fillId="0" borderId="1" xfId="0" applyNumberFormat="1" applyFont="1" applyBorder="1" applyAlignment="1">
      <alignment horizontal="left"/>
    </xf>
    <xf numFmtId="20" fontId="47" fillId="0" borderId="1" xfId="0" applyNumberFormat="1" applyFont="1" applyBorder="1" applyAlignment="1">
      <alignment horizontal="right" wrapText="1"/>
    </xf>
    <xf numFmtId="0" fontId="47" fillId="0" borderId="1" xfId="0" applyFont="1" applyBorder="1" applyAlignment="1">
      <alignment horizontal="right" wrapText="1"/>
    </xf>
    <xf numFmtId="0" fontId="52" fillId="0" borderId="1" xfId="0" applyFont="1" applyBorder="1" applyAlignment="1">
      <alignment vertical="center" wrapText="1"/>
    </xf>
    <xf numFmtId="0" fontId="49" fillId="0" borderId="1" xfId="0" applyFont="1" applyBorder="1" applyAlignment="1">
      <alignment horizontal="left" vertical="center"/>
    </xf>
    <xf numFmtId="0" fontId="8" fillId="0" borderId="1" xfId="0" quotePrefix="1" applyFont="1" applyBorder="1" applyAlignment="1">
      <alignment horizontal="center"/>
    </xf>
    <xf numFmtId="0" fontId="1" fillId="0" borderId="0" xfId="4"/>
    <xf numFmtId="0" fontId="50" fillId="0" borderId="6" xfId="0" applyFont="1" applyBorder="1" applyAlignment="1">
      <alignment horizontal="right"/>
    </xf>
    <xf numFmtId="2" fontId="1" fillId="0" borderId="2" xfId="0" applyNumberFormat="1" applyFont="1" applyBorder="1"/>
    <xf numFmtId="0" fontId="5" fillId="0" borderId="4" xfId="0" applyFont="1" applyBorder="1" applyAlignment="1">
      <alignment horizontal="center"/>
    </xf>
    <xf numFmtId="0" fontId="10" fillId="0" borderId="7" xfId="0" applyFont="1" applyBorder="1" applyAlignment="1">
      <alignment horizontal="center" vertical="center"/>
    </xf>
    <xf numFmtId="0" fontId="50" fillId="0" borderId="1" xfId="0" quotePrefix="1" applyFont="1" applyBorder="1" applyAlignment="1">
      <alignment horizontal="right"/>
    </xf>
    <xf numFmtId="2" fontId="90" fillId="0" borderId="2" xfId="0" applyNumberFormat="1" applyFont="1" applyBorder="1" applyAlignment="1">
      <alignment horizontal="center" vertical="center"/>
    </xf>
    <xf numFmtId="0" fontId="28" fillId="0" borderId="4" xfId="0" quotePrefix="1" applyFont="1" applyBorder="1" applyAlignment="1">
      <alignment horizontal="center"/>
    </xf>
    <xf numFmtId="0" fontId="6" fillId="0" borderId="4" xfId="0" applyFont="1" applyBorder="1" applyAlignment="1">
      <alignment horizontal="center"/>
    </xf>
    <xf numFmtId="2" fontId="15" fillId="0" borderId="1" xfId="0" applyNumberFormat="1" applyFont="1" applyBorder="1" applyAlignment="1">
      <alignment horizontal="center" vertical="center"/>
    </xf>
    <xf numFmtId="0" fontId="11" fillId="0" borderId="6" xfId="0" applyFont="1" applyBorder="1" applyAlignment="1">
      <alignment horizontal="center"/>
    </xf>
    <xf numFmtId="0" fontId="5" fillId="0" borderId="7" xfId="0" applyFont="1" applyBorder="1" applyAlignment="1">
      <alignment horizontal="center"/>
    </xf>
    <xf numFmtId="0" fontId="10" fillId="0" borderId="7" xfId="0" applyFont="1" applyBorder="1" applyAlignment="1">
      <alignment horizontal="center"/>
    </xf>
    <xf numFmtId="0" fontId="47" fillId="0" borderId="2" xfId="0" applyFont="1" applyBorder="1" applyAlignment="1">
      <alignment horizontal="justify" vertical="center"/>
    </xf>
    <xf numFmtId="168" fontId="10" fillId="0" borderId="5" xfId="0" quotePrefix="1" applyNumberFormat="1" applyFont="1" applyBorder="1" applyAlignment="1">
      <alignment horizontal="center"/>
    </xf>
    <xf numFmtId="0" fontId="47" fillId="0" borderId="2" xfId="0" quotePrefix="1" applyFont="1" applyBorder="1" applyAlignment="1">
      <alignment horizontal="center"/>
    </xf>
    <xf numFmtId="0" fontId="36" fillId="0" borderId="2" xfId="0" applyFont="1" applyBorder="1" applyAlignment="1">
      <alignment horizontal="center" vertical="center"/>
    </xf>
    <xf numFmtId="0" fontId="8" fillId="0" borderId="7" xfId="0" applyFont="1" applyBorder="1" applyAlignment="1">
      <alignment horizontal="center"/>
    </xf>
    <xf numFmtId="0" fontId="52" fillId="0" borderId="2" xfId="0" quotePrefix="1" applyFont="1" applyBorder="1" applyAlignment="1">
      <alignment horizontal="left"/>
    </xf>
    <xf numFmtId="2" fontId="13" fillId="0" borderId="4" xfId="0" applyNumberFormat="1" applyFont="1" applyBorder="1"/>
    <xf numFmtId="0" fontId="8" fillId="0" borderId="8" xfId="0" applyFont="1" applyBorder="1" applyAlignment="1">
      <alignment horizontal="center"/>
    </xf>
    <xf numFmtId="0" fontId="10" fillId="0" borderId="8" xfId="0" applyFont="1" applyBorder="1" applyAlignment="1">
      <alignment horizontal="center"/>
    </xf>
    <xf numFmtId="0" fontId="20" fillId="0" borderId="1" xfId="0" applyFont="1" applyBorder="1"/>
    <xf numFmtId="2" fontId="10" fillId="0" borderId="1" xfId="0" applyNumberFormat="1" applyFont="1" applyBorder="1" applyAlignment="1">
      <alignment horizontal="left" vertical="center"/>
    </xf>
    <xf numFmtId="0" fontId="61" fillId="0" borderId="1" xfId="0" applyFont="1" applyBorder="1" applyAlignment="1">
      <alignment horizontal="center"/>
    </xf>
    <xf numFmtId="0" fontId="20" fillId="0" borderId="1" xfId="0" applyFont="1" applyBorder="1" applyAlignment="1">
      <alignment horizontal="left"/>
    </xf>
    <xf numFmtId="0" fontId="47" fillId="0" borderId="1" xfId="0" applyFont="1" applyBorder="1" applyAlignment="1">
      <alignment horizontal="right" vertical="center"/>
    </xf>
    <xf numFmtId="0" fontId="28" fillId="0" borderId="1" xfId="0" applyFont="1" applyBorder="1" applyAlignment="1">
      <alignment horizontal="right" vertical="center"/>
    </xf>
    <xf numFmtId="0" fontId="13" fillId="0" borderId="1" xfId="0" applyFont="1" applyBorder="1" applyAlignment="1">
      <alignment horizontal="left"/>
    </xf>
    <xf numFmtId="0" fontId="1" fillId="0" borderId="1" xfId="0" applyFont="1" applyBorder="1" applyAlignment="1">
      <alignment horizontal="left"/>
    </xf>
    <xf numFmtId="0" fontId="4" fillId="0" borderId="5" xfId="0" quotePrefix="1" applyFont="1" applyBorder="1" applyAlignment="1">
      <alignment horizontal="center"/>
    </xf>
    <xf numFmtId="0" fontId="10" fillId="0" borderId="5" xfId="0" quotePrefix="1" applyFont="1" applyBorder="1" applyAlignment="1">
      <alignment horizontal="center" vertical="center"/>
    </xf>
    <xf numFmtId="0" fontId="10" fillId="0" borderId="2" xfId="0" quotePrefix="1" applyFont="1" applyBorder="1" applyAlignment="1">
      <alignment horizontal="center" vertical="center"/>
    </xf>
    <xf numFmtId="0" fontId="47" fillId="0" borderId="1" xfId="0" quotePrefix="1" applyFont="1" applyBorder="1" applyAlignment="1">
      <alignment horizontal="left"/>
    </xf>
    <xf numFmtId="0" fontId="4" fillId="0" borderId="5" xfId="0" applyFont="1" applyBorder="1" applyAlignment="1">
      <alignment horizontal="center"/>
    </xf>
    <xf numFmtId="0" fontId="42" fillId="0" borderId="5" xfId="0" applyFont="1" applyBorder="1" applyAlignment="1">
      <alignment horizontal="center" vertical="center"/>
    </xf>
    <xf numFmtId="0" fontId="49" fillId="0" borderId="1" xfId="0" quotePrefix="1" applyFont="1" applyBorder="1" applyAlignment="1">
      <alignment horizontal="left"/>
    </xf>
    <xf numFmtId="0" fontId="62" fillId="0" borderId="1" xfId="0" applyFont="1" applyBorder="1" applyAlignment="1">
      <alignment horizontal="left"/>
    </xf>
    <xf numFmtId="0" fontId="20" fillId="0" borderId="5" xfId="0" quotePrefix="1" applyFont="1" applyBorder="1" applyAlignment="1">
      <alignment horizontal="center"/>
    </xf>
    <xf numFmtId="20" fontId="47" fillId="0" borderId="1" xfId="0" applyNumberFormat="1" applyFont="1" applyBorder="1" applyAlignment="1">
      <alignment horizontal="left"/>
    </xf>
    <xf numFmtId="2" fontId="27" fillId="0" borderId="1" xfId="0" applyNumberFormat="1" applyFont="1" applyBorder="1" applyAlignment="1">
      <alignment horizontal="center"/>
    </xf>
    <xf numFmtId="2" fontId="27" fillId="0" borderId="2" xfId="0" applyNumberFormat="1" applyFont="1" applyBorder="1" applyAlignment="1">
      <alignment horizontal="center"/>
    </xf>
    <xf numFmtId="2" fontId="1" fillId="0" borderId="5" xfId="0" applyNumberFormat="1" applyFont="1" applyBorder="1"/>
    <xf numFmtId="0" fontId="8" fillId="0" borderId="1" xfId="0" applyFont="1" applyBorder="1" applyAlignment="1">
      <alignment horizontal="left" vertical="center"/>
    </xf>
    <xf numFmtId="2" fontId="85" fillId="0" borderId="1" xfId="0" applyNumberFormat="1" applyFont="1" applyBorder="1"/>
    <xf numFmtId="0" fontId="10" fillId="0" borderId="1" xfId="0" applyFont="1" applyBorder="1" applyAlignment="1">
      <alignment horizontal="left" vertical="center"/>
    </xf>
    <xf numFmtId="2" fontId="8" fillId="0" borderId="1" xfId="0" applyNumberFormat="1" applyFont="1" applyBorder="1" applyAlignment="1">
      <alignment horizontal="left" vertical="center"/>
    </xf>
    <xf numFmtId="2" fontId="1" fillId="0" borderId="1" xfId="0" applyNumberFormat="1" applyFont="1" applyBorder="1" applyAlignment="1">
      <alignment horizontal="left"/>
    </xf>
    <xf numFmtId="0" fontId="5" fillId="0" borderId="7" xfId="0" applyFont="1" applyBorder="1" applyAlignment="1">
      <alignment horizontal="center" vertical="center"/>
    </xf>
    <xf numFmtId="0" fontId="19" fillId="0" borderId="3" xfId="0" applyFont="1" applyBorder="1"/>
    <xf numFmtId="0" fontId="4" fillId="0" borderId="12" xfId="0" applyFont="1" applyBorder="1"/>
    <xf numFmtId="0" fontId="5" fillId="0" borderId="3" xfId="0" applyFont="1" applyBorder="1" applyAlignment="1">
      <alignment horizontal="center" vertical="center"/>
    </xf>
    <xf numFmtId="0" fontId="10" fillId="0" borderId="1" xfId="0" applyFont="1" applyBorder="1" applyAlignment="1">
      <alignment horizontal="left"/>
    </xf>
    <xf numFmtId="0" fontId="47" fillId="0" borderId="1" xfId="4" applyFont="1" applyBorder="1" applyAlignment="1">
      <alignment horizontal="center" vertical="center"/>
    </xf>
    <xf numFmtId="0" fontId="49" fillId="0" borderId="1" xfId="4" applyFont="1" applyBorder="1" applyAlignment="1">
      <alignment horizontal="center" vertical="center"/>
    </xf>
    <xf numFmtId="0" fontId="8" fillId="0" borderId="6" xfId="0" applyFont="1" applyBorder="1" applyAlignment="1">
      <alignment horizontal="center" vertical="center"/>
    </xf>
    <xf numFmtId="0" fontId="43" fillId="0" borderId="1" xfId="0" applyFont="1" applyBorder="1" applyAlignment="1">
      <alignment horizontal="center" vertical="center"/>
    </xf>
    <xf numFmtId="168" fontId="47" fillId="0" borderId="10" xfId="0" applyNumberFormat="1" applyFont="1" applyBorder="1" applyAlignment="1">
      <alignment horizontal="center" vertical="center"/>
    </xf>
    <xf numFmtId="0" fontId="1" fillId="0" borderId="6" xfId="0" applyFont="1" applyBorder="1" applyAlignment="1">
      <alignment horizontal="center" vertical="center"/>
    </xf>
    <xf numFmtId="1" fontId="1" fillId="0" borderId="1" xfId="0" applyNumberFormat="1" applyFont="1" applyBorder="1" applyAlignment="1">
      <alignment horizontal="center" vertical="center"/>
    </xf>
    <xf numFmtId="2" fontId="12" fillId="0" borderId="5" xfId="0" applyNumberFormat="1" applyFont="1" applyBorder="1" applyAlignment="1">
      <alignment horizontal="center" vertical="center"/>
    </xf>
    <xf numFmtId="0" fontId="20" fillId="0" borderId="1" xfId="0" applyFont="1" applyBorder="1" applyAlignment="1">
      <alignment horizontal="center" vertical="center"/>
    </xf>
    <xf numFmtId="2" fontId="12" fillId="0" borderId="6" xfId="0" applyNumberFormat="1" applyFont="1" applyBorder="1" applyAlignment="1">
      <alignment horizontal="center" vertical="center"/>
    </xf>
    <xf numFmtId="2" fontId="24" fillId="0" borderId="12" xfId="0" applyNumberFormat="1" applyFont="1" applyBorder="1" applyAlignment="1">
      <alignment horizontal="center" vertical="center"/>
    </xf>
    <xf numFmtId="2" fontId="9" fillId="0" borderId="5" xfId="0" applyNumberFormat="1" applyFont="1" applyBorder="1" applyAlignment="1">
      <alignment horizontal="center" vertical="center"/>
    </xf>
    <xf numFmtId="2" fontId="9" fillId="0" borderId="2" xfId="0" applyNumberFormat="1" applyFont="1" applyBorder="1" applyAlignment="1">
      <alignment horizontal="center" vertical="center"/>
    </xf>
    <xf numFmtId="2" fontId="9" fillId="0" borderId="6" xfId="0" applyNumberFormat="1" applyFont="1" applyBorder="1" applyAlignment="1">
      <alignment horizontal="center" vertical="center"/>
    </xf>
    <xf numFmtId="2" fontId="93" fillId="0" borderId="1" xfId="0" applyNumberFormat="1" applyFont="1" applyBorder="1" applyAlignment="1">
      <alignment horizontal="center" vertical="center"/>
    </xf>
    <xf numFmtId="2" fontId="93" fillId="0" borderId="6" xfId="0" applyNumberFormat="1" applyFont="1" applyBorder="1" applyAlignment="1">
      <alignment horizontal="center" vertical="center"/>
    </xf>
    <xf numFmtId="2" fontId="93" fillId="0" borderId="5" xfId="0" applyNumberFormat="1" applyFont="1" applyBorder="1" applyAlignment="1">
      <alignment horizontal="center" vertical="center"/>
    </xf>
    <xf numFmtId="2" fontId="11" fillId="0" borderId="1" xfId="0" applyNumberFormat="1" applyFont="1" applyBorder="1" applyAlignment="1">
      <alignment horizontal="center" vertical="center"/>
    </xf>
    <xf numFmtId="2" fontId="29" fillId="0" borderId="1" xfId="0" applyNumberFormat="1" applyFont="1" applyBorder="1" applyAlignment="1">
      <alignment horizontal="center" vertical="center"/>
    </xf>
    <xf numFmtId="0" fontId="39" fillId="0" borderId="1" xfId="0" applyFont="1" applyBorder="1" applyAlignment="1">
      <alignment horizontal="center" vertical="center"/>
    </xf>
    <xf numFmtId="0" fontId="29" fillId="0" borderId="1" xfId="0" applyFont="1" applyBorder="1" applyAlignment="1">
      <alignment horizontal="center" vertical="center"/>
    </xf>
    <xf numFmtId="2" fontId="39" fillId="0" borderId="2" xfId="0" applyNumberFormat="1" applyFont="1" applyBorder="1" applyAlignment="1">
      <alignment horizontal="center" vertical="center"/>
    </xf>
    <xf numFmtId="2" fontId="9" fillId="0" borderId="10" xfId="0" applyNumberFormat="1" applyFont="1" applyBorder="1" applyAlignment="1">
      <alignment horizontal="center" vertical="center"/>
    </xf>
    <xf numFmtId="2" fontId="9" fillId="0" borderId="3" xfId="0" applyNumberFormat="1" applyFont="1" applyBorder="1" applyAlignment="1">
      <alignment horizontal="center" vertical="center"/>
    </xf>
    <xf numFmtId="2" fontId="9" fillId="0" borderId="7" xfId="0" applyNumberFormat="1" applyFont="1" applyBorder="1" applyAlignment="1">
      <alignment horizontal="center" vertical="center"/>
    </xf>
    <xf numFmtId="2" fontId="11" fillId="0" borderId="10" xfId="0" applyNumberFormat="1" applyFont="1" applyBorder="1" applyAlignment="1">
      <alignment horizontal="center" vertical="center"/>
    </xf>
    <xf numFmtId="166" fontId="11" fillId="0" borderId="12" xfId="0" applyNumberFormat="1" applyFont="1" applyBorder="1" applyAlignment="1">
      <alignment horizontal="center" vertical="center"/>
    </xf>
    <xf numFmtId="0" fontId="52" fillId="0" borderId="1" xfId="0" applyFont="1" applyBorder="1" applyAlignment="1">
      <alignment horizontal="center" vertical="center" wrapText="1"/>
    </xf>
    <xf numFmtId="0" fontId="52" fillId="0" borderId="1" xfId="0" applyFont="1" applyBorder="1" applyAlignment="1">
      <alignment horizontal="center" vertical="center"/>
    </xf>
    <xf numFmtId="0" fontId="62" fillId="0" borderId="1" xfId="0" quotePrefix="1" applyFont="1" applyBorder="1" applyAlignment="1">
      <alignment horizontal="center" vertical="center"/>
    </xf>
    <xf numFmtId="0" fontId="61" fillId="0" borderId="1" xfId="0" quotePrefix="1" applyFont="1" applyBorder="1" applyAlignment="1">
      <alignment horizontal="center" vertical="center"/>
    </xf>
    <xf numFmtId="0" fontId="62" fillId="0" borderId="1" xfId="0" applyFont="1" applyBorder="1" applyAlignment="1">
      <alignment horizontal="center" vertical="center"/>
    </xf>
    <xf numFmtId="0" fontId="50" fillId="0" borderId="1" xfId="0" applyFont="1" applyBorder="1"/>
    <xf numFmtId="0" fontId="1" fillId="2" borderId="0" xfId="0" applyFont="1" applyFill="1" applyAlignment="1">
      <alignment horizontal="center" vertical="center"/>
    </xf>
    <xf numFmtId="165" fontId="47" fillId="0" borderId="1" xfId="0" applyNumberFormat="1" applyFont="1" applyBorder="1" applyAlignment="1">
      <alignment horizontal="center" vertical="center"/>
    </xf>
    <xf numFmtId="165" fontId="49" fillId="0" borderId="1" xfId="0" applyNumberFormat="1" applyFont="1" applyBorder="1" applyAlignment="1">
      <alignment horizontal="center" vertical="center"/>
    </xf>
    <xf numFmtId="0" fontId="52" fillId="0" borderId="10" xfId="0" applyFont="1" applyBorder="1" applyAlignment="1">
      <alignment horizontal="left"/>
    </xf>
    <xf numFmtId="0" fontId="47" fillId="0" borderId="11" xfId="0" applyFont="1" applyBorder="1" applyAlignment="1">
      <alignment horizontal="center" vertical="center" wrapText="1"/>
    </xf>
    <xf numFmtId="0" fontId="47" fillId="0" borderId="10" xfId="0" applyFont="1" applyBorder="1" applyAlignment="1">
      <alignment horizontal="center" vertical="center"/>
    </xf>
    <xf numFmtId="0" fontId="13" fillId="0" borderId="1" xfId="0" applyFont="1" applyBorder="1" applyAlignment="1">
      <alignment horizontal="center" vertical="center" wrapText="1"/>
    </xf>
    <xf numFmtId="0" fontId="47" fillId="0" borderId="4" xfId="0" applyFont="1" applyBorder="1" applyAlignment="1">
      <alignment horizontal="left"/>
    </xf>
    <xf numFmtId="1" fontId="10" fillId="0" borderId="7" xfId="0" applyNumberFormat="1" applyFont="1" applyBorder="1" applyAlignment="1">
      <alignment horizontal="center" vertical="center"/>
    </xf>
    <xf numFmtId="0" fontId="47" fillId="0" borderId="3" xfId="0" applyFont="1" applyBorder="1" applyAlignment="1">
      <alignment horizontal="left"/>
    </xf>
    <xf numFmtId="0" fontId="47" fillId="0" borderId="10" xfId="0" applyFont="1" applyBorder="1" applyAlignment="1">
      <alignment horizontal="left"/>
    </xf>
    <xf numFmtId="0" fontId="49" fillId="0" borderId="7" xfId="0" applyFont="1" applyBorder="1" applyAlignment="1">
      <alignment horizontal="left"/>
    </xf>
    <xf numFmtId="0" fontId="50" fillId="0" borderId="10" xfId="0" applyFont="1" applyBorder="1" applyAlignment="1">
      <alignment horizontal="left"/>
    </xf>
    <xf numFmtId="0" fontId="50" fillId="0" borderId="3" xfId="0" applyFont="1" applyBorder="1" applyAlignment="1">
      <alignment horizontal="left"/>
    </xf>
    <xf numFmtId="0" fontId="49" fillId="0" borderId="4" xfId="0" applyFont="1" applyBorder="1" applyAlignment="1">
      <alignment horizontal="left"/>
    </xf>
    <xf numFmtId="0" fontId="49" fillId="0" borderId="10" xfId="0" applyFont="1" applyBorder="1" applyAlignment="1">
      <alignment horizontal="left"/>
    </xf>
    <xf numFmtId="0" fontId="47" fillId="0" borderId="7" xfId="0" applyFont="1" applyBorder="1" applyAlignment="1">
      <alignment horizontal="left"/>
    </xf>
    <xf numFmtId="0" fontId="49" fillId="0" borderId="3" xfId="0" applyFont="1" applyBorder="1" applyAlignment="1">
      <alignment horizontal="left"/>
    </xf>
    <xf numFmtId="0" fontId="49" fillId="0" borderId="7" xfId="0" quotePrefix="1" applyFont="1" applyBorder="1" applyAlignment="1">
      <alignment horizontal="left"/>
    </xf>
    <xf numFmtId="0" fontId="49" fillId="0" borderId="10" xfId="0" quotePrefix="1" applyFont="1" applyBorder="1" applyAlignment="1">
      <alignment horizontal="left"/>
    </xf>
    <xf numFmtId="0" fontId="47" fillId="0" borderId="10" xfId="0" quotePrefix="1" applyFont="1" applyBorder="1" applyAlignment="1">
      <alignment horizontal="left"/>
    </xf>
    <xf numFmtId="0" fontId="62" fillId="0" borderId="10" xfId="0" applyFont="1" applyBorder="1" applyAlignment="1">
      <alignment horizontal="left"/>
    </xf>
    <xf numFmtId="20" fontId="49" fillId="0" borderId="7" xfId="0" applyNumberFormat="1" applyFont="1" applyBorder="1" applyAlignment="1">
      <alignment horizontal="left"/>
    </xf>
    <xf numFmtId="20" fontId="49" fillId="0" borderId="10" xfId="0" applyNumberFormat="1" applyFont="1" applyBorder="1" applyAlignment="1">
      <alignment horizontal="left"/>
    </xf>
    <xf numFmtId="20" fontId="47" fillId="0" borderId="10" xfId="0" applyNumberFormat="1" applyFont="1" applyBorder="1" applyAlignment="1">
      <alignment horizontal="left"/>
    </xf>
    <xf numFmtId="0" fontId="49" fillId="0" borderId="7" xfId="0" applyFont="1" applyBorder="1" applyAlignment="1">
      <alignment horizontal="left" wrapText="1"/>
    </xf>
    <xf numFmtId="0" fontId="47" fillId="0" borderId="10" xfId="0" applyFont="1" applyBorder="1" applyAlignment="1">
      <alignment horizontal="left" wrapText="1"/>
    </xf>
    <xf numFmtId="0" fontId="49" fillId="0" borderId="10" xfId="0" applyFont="1" applyBorder="1" applyAlignment="1">
      <alignment horizontal="left" wrapText="1"/>
    </xf>
    <xf numFmtId="0" fontId="49" fillId="0" borderId="3" xfId="0" applyFont="1" applyBorder="1" applyAlignment="1">
      <alignment horizontal="left" wrapText="1"/>
    </xf>
    <xf numFmtId="0" fontId="47" fillId="0" borderId="10" xfId="0" applyFont="1" applyBorder="1" applyAlignment="1">
      <alignment horizontal="left" vertical="center"/>
    </xf>
    <xf numFmtId="0" fontId="8" fillId="0" borderId="10" xfId="0" applyFont="1" applyBorder="1" applyAlignment="1">
      <alignment horizontal="left" vertical="center"/>
    </xf>
    <xf numFmtId="0" fontId="88" fillId="0" borderId="10" xfId="0" applyFont="1" applyBorder="1" applyAlignment="1">
      <alignment horizontal="left"/>
    </xf>
    <xf numFmtId="2" fontId="8" fillId="0" borderId="10" xfId="0" applyNumberFormat="1" applyFont="1" applyBorder="1" applyAlignment="1">
      <alignment horizontal="left" vertical="center"/>
    </xf>
    <xf numFmtId="0" fontId="47" fillId="0" borderId="10" xfId="0" applyFont="1" applyBorder="1" applyAlignment="1">
      <alignment horizontal="left" vertical="center" wrapText="1"/>
    </xf>
    <xf numFmtId="0" fontId="10" fillId="0" borderId="10" xfId="0" applyFont="1" applyBorder="1" applyAlignment="1">
      <alignment horizontal="left"/>
    </xf>
    <xf numFmtId="0" fontId="49" fillId="0" borderId="10" xfId="0" applyFont="1" applyBorder="1" applyAlignment="1">
      <alignment horizontal="left" vertical="center"/>
    </xf>
    <xf numFmtId="0" fontId="5" fillId="0" borderId="10" xfId="0" applyFont="1" applyBorder="1" applyAlignment="1">
      <alignment horizontal="left" vertical="center" wrapText="1"/>
    </xf>
    <xf numFmtId="0" fontId="10" fillId="0" borderId="13" xfId="0" applyFont="1" applyBorder="1" applyAlignment="1">
      <alignment horizontal="center" vertical="center"/>
    </xf>
    <xf numFmtId="1" fontId="10" fillId="0" borderId="14" xfId="0" applyNumberFormat="1" applyFont="1" applyBorder="1" applyAlignment="1">
      <alignment horizontal="center" vertical="center"/>
    </xf>
    <xf numFmtId="0" fontId="12" fillId="0" borderId="15" xfId="0" applyFont="1" applyBorder="1" applyAlignment="1">
      <alignment horizontal="center" vertical="center"/>
    </xf>
    <xf numFmtId="2" fontId="12" fillId="0" borderId="11" xfId="0" applyNumberFormat="1" applyFont="1" applyBorder="1" applyAlignment="1">
      <alignment horizontal="center" vertical="center"/>
    </xf>
    <xf numFmtId="2" fontId="10" fillId="0" borderId="14" xfId="0" applyNumberFormat="1" applyFont="1" applyBorder="1" applyAlignment="1">
      <alignment horizontal="center" vertical="center"/>
    </xf>
    <xf numFmtId="2" fontId="12" fillId="0" borderId="15" xfId="0" applyNumberFormat="1" applyFont="1" applyBorder="1" applyAlignment="1">
      <alignment horizontal="center" vertical="center"/>
    </xf>
    <xf numFmtId="0" fontId="1" fillId="0" borderId="11" xfId="0" applyFont="1" applyBorder="1" applyAlignment="1">
      <alignment horizontal="center" vertical="center"/>
    </xf>
    <xf numFmtId="2" fontId="10" fillId="0" borderId="13" xfId="0" applyNumberFormat="1" applyFont="1" applyBorder="1" applyAlignment="1">
      <alignment horizontal="center" vertical="center"/>
    </xf>
    <xf numFmtId="2" fontId="10" fillId="0" borderId="11" xfId="0" applyNumberFormat="1" applyFont="1" applyBorder="1" applyAlignment="1">
      <alignment horizontal="center" vertical="center"/>
    </xf>
    <xf numFmtId="2" fontId="8" fillId="0" borderId="11" xfId="0" applyNumberFormat="1" applyFont="1" applyBorder="1" applyAlignment="1">
      <alignment horizontal="center" vertical="center"/>
    </xf>
    <xf numFmtId="2" fontId="10" fillId="0" borderId="15" xfId="0" applyNumberFormat="1" applyFont="1" applyBorder="1" applyAlignment="1">
      <alignment horizontal="center" vertical="center"/>
    </xf>
    <xf numFmtId="2" fontId="8" fillId="0" borderId="15" xfId="0" applyNumberFormat="1" applyFont="1" applyBorder="1" applyAlignment="1">
      <alignment horizontal="center" vertical="center"/>
    </xf>
    <xf numFmtId="2" fontId="1" fillId="0" borderId="11" xfId="0" applyNumberFormat="1" applyFont="1" applyBorder="1" applyAlignment="1">
      <alignment horizontal="center" vertical="center"/>
    </xf>
    <xf numFmtId="2" fontId="90" fillId="0" borderId="11" xfId="0" applyNumberFormat="1" applyFont="1" applyBorder="1" applyAlignment="1">
      <alignment horizontal="center" vertical="center"/>
    </xf>
    <xf numFmtId="2" fontId="8" fillId="0" borderId="8" xfId="0" applyNumberFormat="1" applyFont="1" applyBorder="1" applyAlignment="1">
      <alignment horizontal="center" vertical="center"/>
    </xf>
    <xf numFmtId="2" fontId="8" fillId="0" borderId="14" xfId="0" applyNumberFormat="1" applyFont="1" applyBorder="1" applyAlignment="1">
      <alignment horizontal="center" vertical="center"/>
    </xf>
    <xf numFmtId="2" fontId="8" fillId="0" borderId="9" xfId="0" applyNumberFormat="1" applyFont="1" applyBorder="1" applyAlignment="1">
      <alignment horizontal="center" vertical="center"/>
    </xf>
    <xf numFmtId="0" fontId="10" fillId="0" borderId="11" xfId="0" applyFont="1" applyBorder="1" applyAlignment="1">
      <alignment horizontal="center" vertical="center"/>
    </xf>
    <xf numFmtId="0" fontId="22" fillId="0" borderId="11" xfId="0" applyFont="1" applyBorder="1" applyAlignment="1">
      <alignment horizontal="center" vertical="center"/>
    </xf>
    <xf numFmtId="2" fontId="10" fillId="0" borderId="11" xfId="0" applyNumberFormat="1" applyFont="1" applyBorder="1" applyAlignment="1">
      <alignment horizontal="center"/>
    </xf>
    <xf numFmtId="0" fontId="32" fillId="0" borderId="11" xfId="0" applyFont="1" applyBorder="1" applyAlignment="1">
      <alignment horizontal="center" vertical="center"/>
    </xf>
    <xf numFmtId="2" fontId="32" fillId="0" borderId="11" xfId="0" applyNumberFormat="1" applyFont="1" applyBorder="1" applyAlignment="1">
      <alignment horizontal="center" vertical="center"/>
    </xf>
    <xf numFmtId="0" fontId="2" fillId="0" borderId="1" xfId="0" applyFont="1" applyBorder="1"/>
    <xf numFmtId="2" fontId="35" fillId="0" borderId="1" xfId="0" applyNumberFormat="1" applyFont="1" applyBorder="1" applyAlignment="1">
      <alignment horizontal="center" vertical="center"/>
    </xf>
    <xf numFmtId="165" fontId="10" fillId="0" borderId="5" xfId="0" applyNumberFormat="1" applyFont="1" applyBorder="1" applyAlignment="1">
      <alignment horizontal="center" vertical="center"/>
    </xf>
    <xf numFmtId="168" fontId="69" fillId="0" borderId="1" xfId="0" applyNumberFormat="1" applyFont="1" applyBorder="1" applyAlignment="1">
      <alignment horizontal="center" vertical="center"/>
    </xf>
    <xf numFmtId="165" fontId="10" fillId="0" borderId="1" xfId="4" applyNumberFormat="1" applyFont="1" applyBorder="1" applyAlignment="1">
      <alignment horizontal="center" vertical="center"/>
    </xf>
    <xf numFmtId="0" fontId="40" fillId="0" borderId="1" xfId="0" applyFont="1" applyBorder="1" applyAlignment="1">
      <alignment horizontal="center" vertical="center"/>
    </xf>
    <xf numFmtId="2" fontId="40" fillId="0" borderId="1" xfId="0" applyNumberFormat="1" applyFont="1" applyBorder="1" applyAlignment="1">
      <alignment horizontal="center" vertical="center"/>
    </xf>
    <xf numFmtId="2" fontId="24" fillId="0" borderId="0" xfId="0" applyNumberFormat="1" applyFont="1" applyAlignment="1">
      <alignment horizontal="center" vertical="center"/>
    </xf>
    <xf numFmtId="166" fontId="11" fillId="0" borderId="0" xfId="0" applyNumberFormat="1" applyFont="1" applyAlignment="1">
      <alignment horizontal="center" vertical="center"/>
    </xf>
    <xf numFmtId="16" fontId="1" fillId="0" borderId="1" xfId="0" applyNumberFormat="1" applyFont="1" applyBorder="1" applyAlignment="1">
      <alignment horizontal="center" vertical="center"/>
    </xf>
    <xf numFmtId="0" fontId="20" fillId="0" borderId="1" xfId="0" quotePrefix="1" applyFont="1" applyBorder="1" applyAlignment="1">
      <alignment horizontal="center"/>
    </xf>
    <xf numFmtId="0" fontId="19" fillId="0" borderId="1" xfId="0" applyFont="1" applyBorder="1"/>
    <xf numFmtId="0" fontId="2" fillId="0" borderId="1" xfId="0" applyFont="1" applyBorder="1" applyAlignment="1">
      <alignment horizontal="left"/>
    </xf>
    <xf numFmtId="2" fontId="39" fillId="0" borderId="1" xfId="0" applyNumberFormat="1" applyFont="1" applyBorder="1" applyAlignment="1">
      <alignment horizontal="center" vertical="center"/>
    </xf>
    <xf numFmtId="0" fontId="63" fillId="0" borderId="1" xfId="0" applyFont="1" applyBorder="1" applyAlignment="1">
      <alignment horizontal="center" vertical="center"/>
    </xf>
    <xf numFmtId="165" fontId="10" fillId="0" borderId="1" xfId="4" applyNumberFormat="1" applyFont="1" applyBorder="1" applyAlignment="1">
      <alignment horizontal="center"/>
    </xf>
    <xf numFmtId="165" fontId="8" fillId="0" borderId="1" xfId="0" applyNumberFormat="1" applyFont="1" applyBorder="1" applyAlignment="1">
      <alignment horizontal="center" vertical="center"/>
    </xf>
    <xf numFmtId="2" fontId="91" fillId="0" borderId="1" xfId="0" applyNumberFormat="1" applyFont="1" applyBorder="1"/>
    <xf numFmtId="0" fontId="2" fillId="0" borderId="0" xfId="0" applyFont="1" applyAlignment="1">
      <alignment horizontal="center"/>
    </xf>
    <xf numFmtId="0" fontId="13" fillId="0" borderId="6" xfId="0" applyFont="1" applyBorder="1" applyAlignment="1">
      <alignment horizontal="right"/>
    </xf>
    <xf numFmtId="0" fontId="49" fillId="0" borderId="7" xfId="0" applyFont="1" applyBorder="1" applyAlignment="1">
      <alignment horizontal="center" wrapText="1"/>
    </xf>
    <xf numFmtId="0" fontId="1" fillId="0" borderId="6" xfId="0" applyFont="1" applyBorder="1" applyAlignment="1">
      <alignment horizontal="center"/>
    </xf>
    <xf numFmtId="0" fontId="47" fillId="0" borderId="7" xfId="0" applyFont="1" applyBorder="1" applyAlignment="1">
      <alignment horizontal="left" wrapText="1"/>
    </xf>
    <xf numFmtId="0" fontId="90" fillId="0" borderId="4" xfId="0" applyFont="1" applyBorder="1"/>
    <xf numFmtId="0" fontId="88" fillId="0" borderId="6" xfId="0" quotePrefix="1" applyFont="1" applyBorder="1" applyAlignment="1">
      <alignment horizontal="center"/>
    </xf>
    <xf numFmtId="168" fontId="88" fillId="0" borderId="4" xfId="0" applyNumberFormat="1" applyFont="1" applyBorder="1" applyAlignment="1">
      <alignment horizontal="center" vertical="center"/>
    </xf>
    <xf numFmtId="2" fontId="94" fillId="0" borderId="1" xfId="0" applyNumberFormat="1" applyFont="1" applyBorder="1" applyAlignment="1">
      <alignment horizontal="center" vertical="center"/>
    </xf>
    <xf numFmtId="0" fontId="95" fillId="0" borderId="5" xfId="0" applyFont="1" applyBorder="1"/>
    <xf numFmtId="0" fontId="96" fillId="0" borderId="7" xfId="0" applyFont="1" applyBorder="1"/>
    <xf numFmtId="0" fontId="94" fillId="0" borderId="7" xfId="0" applyFont="1" applyBorder="1" applyAlignment="1">
      <alignment horizontal="center" vertical="center"/>
    </xf>
    <xf numFmtId="0" fontId="97" fillId="0" borderId="1" xfId="0" applyFont="1" applyBorder="1" applyAlignment="1">
      <alignment horizontal="right"/>
    </xf>
    <xf numFmtId="2" fontId="98" fillId="0" borderId="1" xfId="0" applyNumberFormat="1" applyFont="1" applyBorder="1" applyAlignment="1">
      <alignment horizontal="center" vertical="center"/>
    </xf>
    <xf numFmtId="0" fontId="95" fillId="0" borderId="0" xfId="0" applyFont="1" applyAlignment="1">
      <alignment horizontal="center" vertical="center"/>
    </xf>
    <xf numFmtId="0" fontId="99" fillId="0" borderId="0" xfId="0" applyFont="1"/>
    <xf numFmtId="0" fontId="100" fillId="0" borderId="6" xfId="0" applyFont="1" applyBorder="1" applyAlignment="1">
      <alignment horizontal="center"/>
    </xf>
    <xf numFmtId="0" fontId="98" fillId="0" borderId="2" xfId="0" applyFont="1" applyBorder="1" applyAlignment="1">
      <alignment horizontal="center"/>
    </xf>
    <xf numFmtId="0" fontId="94" fillId="0" borderId="3" xfId="0" applyFont="1" applyBorder="1" applyAlignment="1">
      <alignment horizontal="center"/>
    </xf>
    <xf numFmtId="2" fontId="99" fillId="0" borderId="2" xfId="0" applyNumberFormat="1" applyFont="1" applyBorder="1" applyAlignment="1">
      <alignment horizontal="center" vertical="center"/>
    </xf>
    <xf numFmtId="2" fontId="94" fillId="0" borderId="2" xfId="0" applyNumberFormat="1" applyFont="1" applyBorder="1" applyAlignment="1">
      <alignment horizontal="center" vertical="center"/>
    </xf>
    <xf numFmtId="0" fontId="94" fillId="0" borderId="2" xfId="0" applyFont="1" applyBorder="1" applyAlignment="1">
      <alignment horizontal="center" vertical="center"/>
    </xf>
    <xf numFmtId="0" fontId="94" fillId="0" borderId="2" xfId="0" applyFont="1" applyBorder="1"/>
    <xf numFmtId="0" fontId="49" fillId="0" borderId="1" xfId="0" applyFont="1" applyBorder="1" applyAlignment="1">
      <alignment horizontal="right" vertical="center"/>
    </xf>
    <xf numFmtId="0" fontId="49" fillId="3" borderId="1" xfId="4" applyFont="1" applyFill="1" applyBorder="1" applyAlignment="1">
      <alignment horizontal="center" vertical="center"/>
    </xf>
    <xf numFmtId="165" fontId="10" fillId="2" borderId="1" xfId="0" applyNumberFormat="1" applyFont="1" applyFill="1" applyBorder="1" applyAlignment="1">
      <alignment horizontal="center" vertical="center"/>
    </xf>
    <xf numFmtId="0" fontId="4" fillId="0" borderId="0" xfId="4" applyFont="1" applyAlignment="1">
      <alignment vertical="center"/>
    </xf>
    <xf numFmtId="0" fontId="60" fillId="0" borderId="0" xfId="4" applyFont="1" applyAlignment="1">
      <alignment vertical="top" wrapText="1"/>
    </xf>
    <xf numFmtId="0" fontId="55" fillId="0" borderId="0" xfId="4" applyFont="1" applyAlignment="1">
      <alignment vertical="center"/>
    </xf>
    <xf numFmtId="0" fontId="58" fillId="0" borderId="0" xfId="4" applyFont="1" applyAlignment="1">
      <alignment horizontal="left" vertical="center"/>
    </xf>
    <xf numFmtId="0" fontId="58" fillId="0" borderId="0" xfId="4" applyFont="1" applyAlignment="1">
      <alignment vertical="center"/>
    </xf>
    <xf numFmtId="0" fontId="3" fillId="0" borderId="0" xfId="4" applyFont="1" applyAlignment="1">
      <alignment vertical="top" wrapText="1"/>
    </xf>
    <xf numFmtId="0" fontId="49" fillId="0" borderId="0" xfId="4" applyFont="1"/>
    <xf numFmtId="0" fontId="4" fillId="0" borderId="0" xfId="4" applyFont="1"/>
    <xf numFmtId="0" fontId="5" fillId="0" borderId="1" xfId="4" applyFont="1" applyBorder="1" applyAlignment="1">
      <alignment horizontal="left" wrapText="1"/>
    </xf>
    <xf numFmtId="0" fontId="5" fillId="0" borderId="1" xfId="4" applyFont="1" applyBorder="1" applyAlignment="1">
      <alignment wrapText="1"/>
    </xf>
    <xf numFmtId="0" fontId="47" fillId="0" borderId="1" xfId="4" applyFont="1" applyBorder="1" applyAlignment="1">
      <alignment vertical="center" wrapText="1"/>
    </xf>
    <xf numFmtId="0" fontId="5" fillId="0" borderId="1" xfId="4" applyFont="1" applyBorder="1" applyAlignment="1">
      <alignment horizontal="center" wrapText="1"/>
    </xf>
    <xf numFmtId="0" fontId="5" fillId="0" borderId="1" xfId="4" applyFont="1" applyBorder="1" applyAlignment="1">
      <alignment vertical="center" wrapText="1"/>
    </xf>
    <xf numFmtId="0" fontId="5" fillId="0" borderId="0" xfId="4" applyFont="1"/>
    <xf numFmtId="0" fontId="4" fillId="3" borderId="0" xfId="4" applyFont="1" applyFill="1"/>
    <xf numFmtId="0" fontId="49" fillId="0" borderId="1" xfId="4" applyFont="1" applyBorder="1" applyAlignment="1">
      <alignment horizontal="center" vertical="top" wrapText="1"/>
    </xf>
    <xf numFmtId="2" fontId="49" fillId="0" borderId="1" xfId="4" applyNumberFormat="1" applyFont="1" applyBorder="1" applyAlignment="1">
      <alignment horizontal="center" vertical="top" wrapText="1"/>
    </xf>
    <xf numFmtId="0" fontId="49" fillId="3" borderId="1" xfId="4" applyFont="1" applyFill="1" applyBorder="1" applyAlignment="1">
      <alignment horizontal="left" vertical="center" wrapText="1"/>
    </xf>
    <xf numFmtId="0" fontId="57" fillId="0" borderId="1" xfId="4" applyFont="1" applyBorder="1" applyAlignment="1">
      <alignment vertical="center" wrapText="1"/>
    </xf>
    <xf numFmtId="0" fontId="57" fillId="0" borderId="1" xfId="4" applyFont="1" applyBorder="1" applyAlignment="1">
      <alignment horizontal="left" vertical="center" wrapText="1"/>
    </xf>
    <xf numFmtId="0" fontId="49" fillId="0" borderId="1" xfId="4" applyFont="1" applyBorder="1" applyAlignment="1">
      <alignment vertical="center" wrapText="1"/>
    </xf>
    <xf numFmtId="0" fontId="101" fillId="0" borderId="1" xfId="4" applyFont="1" applyBorder="1" applyAlignment="1">
      <alignment horizontal="left" vertical="center" wrapText="1"/>
    </xf>
    <xf numFmtId="0" fontId="102" fillId="0" borderId="1" xfId="4" applyFont="1" applyBorder="1" applyAlignment="1">
      <alignment horizontal="left" vertical="center" wrapText="1"/>
    </xf>
    <xf numFmtId="0" fontId="102" fillId="0" borderId="1" xfId="4" applyFont="1" applyBorder="1" applyAlignment="1">
      <alignment horizontal="center" vertical="center" wrapText="1"/>
    </xf>
    <xf numFmtId="0" fontId="103" fillId="0" borderId="1" xfId="4" applyFont="1" applyBorder="1" applyAlignment="1">
      <alignment vertical="center" wrapText="1"/>
    </xf>
    <xf numFmtId="0" fontId="70" fillId="0" borderId="1" xfId="4" applyFont="1" applyBorder="1" applyAlignment="1">
      <alignment vertical="center" wrapText="1"/>
    </xf>
    <xf numFmtId="0" fontId="102" fillId="0" borderId="1" xfId="4" quotePrefix="1" applyFont="1" applyBorder="1" applyAlignment="1">
      <alignment horizontal="left" vertical="center" wrapText="1"/>
    </xf>
    <xf numFmtId="0" fontId="4" fillId="0" borderId="0" xfId="4" applyFont="1" applyAlignment="1">
      <alignment wrapText="1"/>
    </xf>
    <xf numFmtId="0" fontId="49" fillId="0" borderId="0" xfId="4" applyFont="1" applyAlignment="1">
      <alignment vertical="center" wrapText="1"/>
    </xf>
    <xf numFmtId="0" fontId="4" fillId="0" borderId="0" xfId="4" applyFont="1" applyAlignment="1">
      <alignment vertical="center" wrapText="1"/>
    </xf>
    <xf numFmtId="0" fontId="49" fillId="0" borderId="0" xfId="4" applyFont="1" applyAlignment="1">
      <alignment vertical="center"/>
    </xf>
    <xf numFmtId="0" fontId="32" fillId="0" borderId="1" xfId="0" applyFont="1" applyBorder="1"/>
    <xf numFmtId="0" fontId="64" fillId="0" borderId="0" xfId="0" applyFont="1" applyAlignment="1">
      <alignment horizontal="left"/>
    </xf>
    <xf numFmtId="0" fontId="71" fillId="0" borderId="1" xfId="0" applyFont="1" applyBorder="1" applyAlignment="1">
      <alignment horizontal="left"/>
    </xf>
    <xf numFmtId="0" fontId="58" fillId="0" borderId="1" xfId="4" applyFont="1" applyBorder="1" applyAlignment="1">
      <alignment horizontal="center" vertical="center" wrapText="1"/>
    </xf>
    <xf numFmtId="0" fontId="49" fillId="0" borderId="1" xfId="4" applyFont="1" applyBorder="1" applyAlignment="1">
      <alignment horizontal="left" vertical="center" wrapText="1"/>
    </xf>
    <xf numFmtId="0" fontId="49" fillId="0" borderId="1" xfId="4" applyFont="1" applyBorder="1" applyAlignment="1">
      <alignment horizontal="left" vertical="top" wrapText="1"/>
    </xf>
    <xf numFmtId="168" fontId="49" fillId="0" borderId="1" xfId="4" applyNumberFormat="1" applyFont="1" applyBorder="1" applyAlignment="1">
      <alignment horizontal="left" vertical="top" wrapText="1"/>
    </xf>
    <xf numFmtId="0" fontId="3" fillId="0" borderId="0" xfId="4" applyFont="1"/>
    <xf numFmtId="0" fontId="54" fillId="0" borderId="0" xfId="4" applyFont="1" applyAlignment="1">
      <alignment vertical="top"/>
    </xf>
    <xf numFmtId="0" fontId="23" fillId="0" borderId="0" xfId="4" applyFont="1"/>
    <xf numFmtId="0" fontId="58" fillId="0" borderId="0" xfId="4" applyFont="1"/>
    <xf numFmtId="0" fontId="4" fillId="0" borderId="0" xfId="4" applyFont="1" applyAlignment="1">
      <alignment horizontal="left" wrapText="1"/>
    </xf>
    <xf numFmtId="0" fontId="6" fillId="0" borderId="1" xfId="0" applyFont="1" applyBorder="1"/>
    <xf numFmtId="0" fontId="4" fillId="0" borderId="1" xfId="4" applyFont="1" applyBorder="1" applyAlignment="1">
      <alignment wrapText="1"/>
    </xf>
    <xf numFmtId="0" fontId="4" fillId="0" borderId="1" xfId="4" applyFont="1" applyBorder="1" applyAlignment="1">
      <alignment vertical="center" wrapText="1"/>
    </xf>
    <xf numFmtId="168" fontId="49" fillId="0" borderId="1" xfId="4" applyNumberFormat="1" applyFont="1" applyBorder="1" applyAlignment="1">
      <alignment horizontal="center" vertical="center" wrapText="1"/>
    </xf>
    <xf numFmtId="169" fontId="49" fillId="0" borderId="1" xfId="4" applyNumberFormat="1" applyFont="1" applyBorder="1" applyAlignment="1">
      <alignment horizontal="center" vertical="center" wrapText="1"/>
    </xf>
    <xf numFmtId="0" fontId="104" fillId="0" borderId="1" xfId="4" applyFont="1" applyBorder="1" applyAlignment="1">
      <alignment horizontal="left" vertical="center" wrapText="1" readingOrder="1"/>
    </xf>
    <xf numFmtId="0" fontId="49" fillId="0" borderId="1" xfId="4" applyFont="1" applyBorder="1" applyAlignment="1">
      <alignment vertical="center"/>
    </xf>
    <xf numFmtId="0" fontId="105" fillId="0" borderId="1" xfId="4" applyFont="1" applyBorder="1" applyAlignment="1">
      <alignment horizontal="center" vertical="center" wrapText="1"/>
    </xf>
    <xf numFmtId="0" fontId="63" fillId="0" borderId="1" xfId="4" applyFont="1" applyBorder="1" applyAlignment="1">
      <alignment horizontal="center" vertical="center" wrapText="1"/>
    </xf>
    <xf numFmtId="0" fontId="49" fillId="0" borderId="5" xfId="4" applyFont="1" applyBorder="1" applyAlignment="1">
      <alignment horizontal="left" vertical="center" wrapText="1"/>
    </xf>
    <xf numFmtId="168" fontId="49" fillId="0" borderId="2" xfId="4" applyNumberFormat="1" applyFont="1" applyBorder="1" applyAlignment="1">
      <alignment horizontal="left" vertical="top" wrapText="1"/>
    </xf>
    <xf numFmtId="0" fontId="49" fillId="0" borderId="2" xfId="4" applyFont="1" applyBorder="1" applyAlignment="1">
      <alignment horizontal="left" vertical="top" wrapText="1"/>
    </xf>
    <xf numFmtId="168" fontId="49" fillId="0" borderId="1" xfId="4" applyNumberFormat="1" applyFont="1" applyBorder="1" applyAlignment="1">
      <alignment vertical="center" wrapText="1"/>
    </xf>
    <xf numFmtId="168" fontId="49" fillId="0" borderId="1" xfId="4" applyNumberFormat="1" applyFont="1" applyBorder="1" applyAlignment="1">
      <alignment horizontal="center" vertical="center"/>
    </xf>
    <xf numFmtId="165" fontId="10" fillId="3" borderId="1" xfId="4" applyNumberFormat="1" applyFont="1" applyFill="1" applyBorder="1" applyAlignment="1">
      <alignment horizontal="center" vertical="center" wrapText="1"/>
    </xf>
    <xf numFmtId="165" fontId="49" fillId="0" borderId="1" xfId="4" applyNumberFormat="1" applyFont="1" applyBorder="1" applyAlignment="1">
      <alignment horizontal="center" vertical="center"/>
    </xf>
    <xf numFmtId="0" fontId="47" fillId="0" borderId="1" xfId="4" applyFont="1" applyBorder="1" applyAlignment="1">
      <alignment horizontal="left" vertical="center"/>
    </xf>
    <xf numFmtId="0" fontId="49" fillId="3" borderId="1" xfId="4" applyFont="1" applyFill="1" applyBorder="1" applyAlignment="1">
      <alignment horizontal="left" vertical="center"/>
    </xf>
    <xf numFmtId="165" fontId="49" fillId="3" borderId="1" xfId="4" applyNumberFormat="1" applyFont="1" applyFill="1" applyBorder="1" applyAlignment="1">
      <alignment horizontal="center" vertical="center"/>
    </xf>
    <xf numFmtId="0" fontId="1" fillId="3" borderId="0" xfId="4" applyFill="1"/>
    <xf numFmtId="2" fontId="10" fillId="3" borderId="1" xfId="4" applyNumberFormat="1" applyFont="1" applyFill="1" applyBorder="1" applyAlignment="1">
      <alignment horizontal="center" vertical="center"/>
    </xf>
    <xf numFmtId="165" fontId="10" fillId="3" borderId="1" xfId="4" applyNumberFormat="1" applyFont="1" applyFill="1" applyBorder="1" applyAlignment="1">
      <alignment horizontal="center"/>
    </xf>
    <xf numFmtId="0" fontId="1" fillId="0" borderId="0" xfId="4" applyAlignment="1">
      <alignment horizontal="center" vertical="center"/>
    </xf>
    <xf numFmtId="2" fontId="49" fillId="0" borderId="1" xfId="4" applyNumberFormat="1" applyFont="1" applyBorder="1" applyAlignment="1">
      <alignment horizontal="center" vertical="center"/>
    </xf>
    <xf numFmtId="2" fontId="49" fillId="3" borderId="1" xfId="4" applyNumberFormat="1" applyFont="1" applyFill="1" applyBorder="1" applyAlignment="1">
      <alignment horizontal="center" vertical="center"/>
    </xf>
    <xf numFmtId="0" fontId="1" fillId="3" borderId="0" xfId="4" applyFill="1" applyAlignment="1">
      <alignment horizontal="center" vertical="center"/>
    </xf>
    <xf numFmtId="2" fontId="10" fillId="3" borderId="1" xfId="4" applyNumberFormat="1" applyFont="1" applyFill="1" applyBorder="1" applyAlignment="1">
      <alignment horizontal="center"/>
    </xf>
    <xf numFmtId="168" fontId="49" fillId="3" borderId="1" xfId="4" applyNumberFormat="1" applyFont="1" applyFill="1" applyBorder="1" applyAlignment="1">
      <alignment horizontal="center" vertical="center"/>
    </xf>
    <xf numFmtId="2" fontId="10" fillId="3" borderId="1" xfId="4" applyNumberFormat="1" applyFont="1" applyFill="1" applyBorder="1" applyAlignment="1">
      <alignment horizontal="center" vertical="center" wrapText="1"/>
    </xf>
    <xf numFmtId="0" fontId="106" fillId="0" borderId="0" xfId="4" applyFont="1"/>
    <xf numFmtId="0" fontId="1" fillId="0" borderId="0" xfId="4" applyAlignment="1">
      <alignment vertical="center"/>
    </xf>
    <xf numFmtId="0" fontId="107" fillId="0" borderId="0" xfId="4" applyFont="1" applyAlignment="1">
      <alignment vertical="center"/>
    </xf>
    <xf numFmtId="0" fontId="47" fillId="0" borderId="8" xfId="4" applyFont="1" applyBorder="1" applyAlignment="1">
      <alignment vertical="center"/>
    </xf>
    <xf numFmtId="0" fontId="47" fillId="0" borderId="1" xfId="4" applyFont="1" applyBorder="1" applyAlignment="1">
      <alignment vertical="center"/>
    </xf>
    <xf numFmtId="1" fontId="49" fillId="0" borderId="1" xfId="4" applyNumberFormat="1" applyFont="1" applyBorder="1" applyAlignment="1">
      <alignment horizontal="center" vertical="center" wrapText="1"/>
    </xf>
    <xf numFmtId="0" fontId="108" fillId="0" borderId="1" xfId="4" applyFont="1" applyBorder="1" applyAlignment="1">
      <alignment vertical="center"/>
    </xf>
    <xf numFmtId="0" fontId="49" fillId="0" borderId="3" xfId="4" applyFont="1" applyBorder="1" applyAlignment="1">
      <alignment horizontal="center" vertical="center"/>
    </xf>
    <xf numFmtId="2" fontId="49" fillId="0" borderId="1" xfId="4" applyNumberFormat="1" applyFont="1" applyBorder="1" applyAlignment="1">
      <alignment horizontal="center" vertical="center" wrapText="1"/>
    </xf>
    <xf numFmtId="0" fontId="84" fillId="0" borderId="0" xfId="4" applyFont="1" applyAlignment="1">
      <alignment vertical="center"/>
    </xf>
    <xf numFmtId="0" fontId="49" fillId="0" borderId="10" xfId="4" applyFont="1" applyBorder="1" applyAlignment="1">
      <alignment horizontal="center" vertical="center"/>
    </xf>
    <xf numFmtId="0" fontId="29" fillId="0" borderId="1" xfId="4" applyFont="1" applyBorder="1" applyAlignment="1">
      <alignment horizontal="left" vertical="center" wrapText="1"/>
    </xf>
    <xf numFmtId="0" fontId="109" fillId="0" borderId="0" xfId="4" applyFont="1" applyAlignment="1">
      <alignment vertical="center"/>
    </xf>
    <xf numFmtId="0" fontId="1" fillId="3" borderId="0" xfId="4" applyFill="1" applyAlignment="1">
      <alignment vertical="center"/>
    </xf>
    <xf numFmtId="170" fontId="49" fillId="0" borderId="1" xfId="4" applyNumberFormat="1" applyFont="1" applyBorder="1" applyAlignment="1">
      <alignment horizontal="center" vertical="center" wrapText="1"/>
    </xf>
    <xf numFmtId="0" fontId="110" fillId="0" borderId="1" xfId="4" applyFont="1" applyBorder="1"/>
    <xf numFmtId="0" fontId="84" fillId="0" borderId="0" xfId="4" applyFont="1"/>
    <xf numFmtId="0" fontId="1" fillId="0" borderId="1" xfId="4" applyBorder="1"/>
    <xf numFmtId="1" fontId="105" fillId="0" borderId="1" xfId="4" applyNumberFormat="1" applyFont="1" applyBorder="1" applyAlignment="1">
      <alignment horizontal="center" vertical="center" wrapText="1"/>
    </xf>
    <xf numFmtId="0" fontId="56" fillId="0" borderId="1" xfId="4" applyFont="1" applyBorder="1" applyAlignment="1">
      <alignment vertical="center"/>
    </xf>
    <xf numFmtId="0" fontId="56" fillId="0" borderId="10" xfId="4" applyFont="1" applyBorder="1" applyAlignment="1">
      <alignment vertical="center"/>
    </xf>
    <xf numFmtId="0" fontId="56" fillId="0" borderId="1" xfId="4" applyFont="1" applyBorder="1" applyAlignment="1">
      <alignment horizontal="center" vertical="center"/>
    </xf>
    <xf numFmtId="2" fontId="49" fillId="0" borderId="1" xfId="4" applyNumberFormat="1" applyFont="1" applyBorder="1" applyAlignment="1">
      <alignment horizontal="left" vertical="center" wrapText="1"/>
    </xf>
    <xf numFmtId="165" fontId="49" fillId="0" borderId="1" xfId="4" applyNumberFormat="1" applyFont="1" applyBorder="1" applyAlignment="1">
      <alignment horizontal="center" vertical="center" wrapText="1"/>
    </xf>
    <xf numFmtId="172" fontId="49" fillId="0" borderId="1" xfId="4" applyNumberFormat="1" applyFont="1" applyBorder="1" applyAlignment="1">
      <alignment horizontal="center" vertical="center" wrapText="1"/>
    </xf>
    <xf numFmtId="2" fontId="49" fillId="0" borderId="0" xfId="4" applyNumberFormat="1" applyFont="1" applyAlignment="1">
      <alignment horizontal="center" vertical="center" wrapText="1"/>
    </xf>
    <xf numFmtId="0" fontId="110" fillId="0" borderId="1" xfId="4" applyFont="1" applyBorder="1" applyAlignment="1">
      <alignment vertical="center" wrapText="1"/>
    </xf>
    <xf numFmtId="2" fontId="1" fillId="0" borderId="0" xfId="4" applyNumberFormat="1" applyAlignment="1">
      <alignment horizontal="center" vertical="center"/>
    </xf>
    <xf numFmtId="0" fontId="86" fillId="0" borderId="1" xfId="4" applyFont="1" applyBorder="1" applyAlignment="1">
      <alignment horizontal="center" vertical="center" wrapText="1"/>
    </xf>
    <xf numFmtId="2" fontId="49" fillId="0" borderId="10" xfId="4" applyNumberFormat="1" applyFont="1" applyBorder="1" applyAlignment="1">
      <alignment horizontal="left" vertical="center" wrapText="1"/>
    </xf>
    <xf numFmtId="165" fontId="47" fillId="0" borderId="1" xfId="4" applyNumberFormat="1" applyFont="1" applyBorder="1" applyAlignment="1">
      <alignment horizontal="center" vertical="center" wrapText="1"/>
    </xf>
    <xf numFmtId="169" fontId="47" fillId="0" borderId="1" xfId="4" applyNumberFormat="1" applyFont="1" applyBorder="1" applyAlignment="1">
      <alignment horizontal="center" vertical="center" wrapText="1"/>
    </xf>
    <xf numFmtId="168" fontId="47" fillId="0" borderId="1" xfId="4" applyNumberFormat="1" applyFont="1" applyBorder="1" applyAlignment="1">
      <alignment horizontal="center" vertical="center" wrapText="1"/>
    </xf>
    <xf numFmtId="0" fontId="111" fillId="0" borderId="1" xfId="4" applyFont="1" applyBorder="1"/>
    <xf numFmtId="0" fontId="13" fillId="0" borderId="0" xfId="4" applyFont="1"/>
    <xf numFmtId="165" fontId="47" fillId="0" borderId="1" xfId="4" applyNumberFormat="1" applyFont="1" applyBorder="1" applyAlignment="1">
      <alignment horizontal="center" vertical="center"/>
    </xf>
    <xf numFmtId="1" fontId="47" fillId="0" borderId="1" xfId="4" applyNumberFormat="1" applyFont="1" applyBorder="1" applyAlignment="1">
      <alignment horizontal="center" vertical="center"/>
    </xf>
    <xf numFmtId="0" fontId="112" fillId="0" borderId="0" xfId="4" applyFont="1" applyAlignment="1">
      <alignment vertical="center"/>
    </xf>
    <xf numFmtId="168" fontId="105" fillId="0" borderId="1" xfId="4" applyNumberFormat="1" applyFont="1" applyBorder="1" applyAlignment="1">
      <alignment horizontal="center" vertical="center" wrapText="1"/>
    </xf>
    <xf numFmtId="0" fontId="49" fillId="0" borderId="5" xfId="4" applyFont="1" applyBorder="1" applyAlignment="1">
      <alignment horizontal="center" vertical="top" wrapText="1"/>
    </xf>
    <xf numFmtId="0" fontId="113" fillId="0" borderId="0" xfId="4" applyFont="1" applyAlignment="1">
      <alignment vertical="center"/>
    </xf>
    <xf numFmtId="169" fontId="49" fillId="0" borderId="1" xfId="4" applyNumberFormat="1" applyFont="1" applyBorder="1" applyAlignment="1">
      <alignment horizontal="left" vertical="center" wrapText="1"/>
    </xf>
    <xf numFmtId="171" fontId="49" fillId="0" borderId="1" xfId="4" applyNumberFormat="1" applyFont="1" applyBorder="1" applyAlignment="1">
      <alignment horizontal="center" vertical="center" wrapText="1"/>
    </xf>
    <xf numFmtId="1" fontId="49" fillId="0" borderId="2" xfId="4" applyNumberFormat="1" applyFont="1" applyBorder="1" applyAlignment="1">
      <alignment vertical="center"/>
    </xf>
    <xf numFmtId="0" fontId="105" fillId="0" borderId="2" xfId="4" applyFont="1" applyBorder="1" applyAlignment="1">
      <alignment vertical="center" wrapText="1"/>
    </xf>
    <xf numFmtId="0" fontId="49" fillId="0" borderId="5" xfId="4" applyFont="1" applyBorder="1" applyAlignment="1">
      <alignment vertical="center" wrapText="1"/>
    </xf>
    <xf numFmtId="0" fontId="9" fillId="0" borderId="1" xfId="4" applyFont="1" applyBorder="1" applyAlignment="1">
      <alignment horizontal="center" vertical="center" wrapText="1"/>
    </xf>
    <xf numFmtId="0" fontId="110" fillId="0" borderId="1" xfId="4" applyFont="1" applyBorder="1" applyAlignment="1">
      <alignment wrapText="1"/>
    </xf>
    <xf numFmtId="168" fontId="9" fillId="0" borderId="1" xfId="4" applyNumberFormat="1" applyFont="1" applyBorder="1" applyAlignment="1">
      <alignment horizontal="center" vertical="center" wrapText="1"/>
    </xf>
    <xf numFmtId="168" fontId="95" fillId="0" borderId="1" xfId="4" applyNumberFormat="1" applyFont="1" applyBorder="1" applyAlignment="1">
      <alignment horizontal="center" vertical="center" wrapText="1"/>
    </xf>
    <xf numFmtId="2" fontId="86" fillId="0" borderId="1" xfId="4" applyNumberFormat="1" applyFont="1" applyBorder="1" applyAlignment="1">
      <alignment horizontal="center" vertical="center" wrapText="1"/>
    </xf>
    <xf numFmtId="1" fontId="49" fillId="0" borderId="1" xfId="4" applyNumberFormat="1" applyFont="1" applyBorder="1" applyAlignment="1">
      <alignment horizontal="center" vertical="center"/>
    </xf>
    <xf numFmtId="0" fontId="114" fillId="0" borderId="1" xfId="4" applyFont="1" applyBorder="1"/>
    <xf numFmtId="0" fontId="64" fillId="0" borderId="0" xfId="0" applyFont="1"/>
    <xf numFmtId="0" fontId="49" fillId="0" borderId="1" xfId="0" applyFont="1" applyBorder="1" applyAlignment="1">
      <alignment horizontal="center" wrapText="1"/>
    </xf>
    <xf numFmtId="0" fontId="49" fillId="0" borderId="1" xfId="0" applyFont="1" applyBorder="1" applyAlignment="1">
      <alignment vertical="center" wrapText="1"/>
    </xf>
    <xf numFmtId="0" fontId="47" fillId="4" borderId="6" xfId="0" applyFont="1" applyFill="1" applyBorder="1" applyAlignment="1">
      <alignment horizontal="center"/>
    </xf>
    <xf numFmtId="0" fontId="5" fillId="4" borderId="4" xfId="0" quotePrefix="1" applyFont="1" applyFill="1" applyBorder="1" applyAlignment="1">
      <alignment horizontal="center"/>
    </xf>
    <xf numFmtId="0" fontId="10" fillId="4" borderId="1" xfId="0" applyFont="1" applyFill="1" applyBorder="1" applyAlignment="1">
      <alignment horizontal="center"/>
    </xf>
    <xf numFmtId="168" fontId="49" fillId="4" borderId="1" xfId="0" applyNumberFormat="1" applyFont="1" applyFill="1" applyBorder="1" applyAlignment="1">
      <alignment horizontal="left"/>
    </xf>
    <xf numFmtId="2" fontId="10" fillId="4" borderId="1" xfId="0" applyNumberFormat="1" applyFont="1" applyFill="1" applyBorder="1" applyAlignment="1">
      <alignment horizontal="center" vertical="center"/>
    </xf>
    <xf numFmtId="2" fontId="10" fillId="4" borderId="5" xfId="0" applyNumberFormat="1" applyFont="1" applyFill="1" applyBorder="1" applyAlignment="1">
      <alignment horizontal="center" vertical="center"/>
    </xf>
    <xf numFmtId="0" fontId="10" fillId="4" borderId="5" xfId="0" applyFont="1" applyFill="1" applyBorder="1" applyAlignment="1">
      <alignment horizontal="center" vertical="center"/>
    </xf>
    <xf numFmtId="2" fontId="10" fillId="4" borderId="5" xfId="0" applyNumberFormat="1" applyFont="1" applyFill="1" applyBorder="1"/>
    <xf numFmtId="2" fontId="49" fillId="4" borderId="0" xfId="0" applyNumberFormat="1" applyFont="1" applyFill="1" applyAlignment="1">
      <alignment horizontal="center" vertical="center"/>
    </xf>
    <xf numFmtId="0" fontId="1" fillId="4" borderId="0" xfId="0" applyFont="1" applyFill="1"/>
    <xf numFmtId="0" fontId="49" fillId="4" borderId="6" xfId="0" applyFont="1" applyFill="1" applyBorder="1"/>
    <xf numFmtId="0" fontId="11" fillId="4" borderId="4" xfId="0" applyFont="1" applyFill="1" applyBorder="1" applyAlignment="1">
      <alignment horizontal="center"/>
    </xf>
    <xf numFmtId="2" fontId="10" fillId="4" borderId="1" xfId="0" applyNumberFormat="1" applyFont="1" applyFill="1" applyBorder="1" applyAlignment="1">
      <alignment horizontal="center" vertical="center" wrapText="1"/>
    </xf>
    <xf numFmtId="2" fontId="15" fillId="4" borderId="1" xfId="0" applyNumberFormat="1" applyFont="1" applyFill="1" applyBorder="1" applyAlignment="1">
      <alignment horizontal="center" vertical="center" wrapText="1"/>
    </xf>
    <xf numFmtId="2" fontId="15" fillId="4" borderId="1" xfId="0" applyNumberFormat="1" applyFont="1" applyFill="1" applyBorder="1" applyAlignment="1">
      <alignment horizontal="center" vertical="top" wrapText="1"/>
    </xf>
    <xf numFmtId="0" fontId="13" fillId="4" borderId="4" xfId="0" applyFont="1" applyFill="1" applyBorder="1"/>
    <xf numFmtId="2" fontId="10" fillId="4" borderId="2" xfId="0" applyNumberFormat="1" applyFont="1" applyFill="1" applyBorder="1" applyAlignment="1">
      <alignment horizontal="center" vertical="center"/>
    </xf>
    <xf numFmtId="2" fontId="15" fillId="4" borderId="2" xfId="0" applyNumberFormat="1" applyFont="1" applyFill="1" applyBorder="1" applyAlignment="1">
      <alignment horizontal="center" vertical="center" wrapText="1"/>
    </xf>
    <xf numFmtId="0" fontId="10" fillId="4" borderId="6" xfId="0" applyFont="1" applyFill="1" applyBorder="1" applyAlignment="1">
      <alignment horizontal="center" vertical="center"/>
    </xf>
    <xf numFmtId="2" fontId="10" fillId="4" borderId="1" xfId="0" applyNumberFormat="1" applyFont="1" applyFill="1" applyBorder="1"/>
    <xf numFmtId="2" fontId="49" fillId="4" borderId="6" xfId="0" applyNumberFormat="1" applyFont="1" applyFill="1" applyBorder="1"/>
    <xf numFmtId="2" fontId="15" fillId="4" borderId="5"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xf>
    <xf numFmtId="0" fontId="86" fillId="5" borderId="6" xfId="0" applyFont="1" applyFill="1" applyBorder="1"/>
    <xf numFmtId="0" fontId="90" fillId="5" borderId="4" xfId="0" applyFont="1" applyFill="1" applyBorder="1" applyAlignment="1">
      <alignment horizontal="center"/>
    </xf>
    <xf numFmtId="0" fontId="86" fillId="5" borderId="0" xfId="0" applyFont="1" applyFill="1" applyAlignment="1">
      <alignment horizontal="center" vertical="center"/>
    </xf>
    <xf numFmtId="0" fontId="85" fillId="5" borderId="0" xfId="0" applyFont="1" applyFill="1"/>
    <xf numFmtId="0" fontId="92" fillId="5" borderId="1" xfId="0" applyFont="1" applyFill="1" applyBorder="1" applyAlignment="1">
      <alignment horizontal="right"/>
    </xf>
    <xf numFmtId="2" fontId="90" fillId="5" borderId="1" xfId="0" applyNumberFormat="1" applyFont="1" applyFill="1" applyBorder="1" applyAlignment="1">
      <alignment horizontal="center" vertical="center"/>
    </xf>
    <xf numFmtId="0" fontId="89" fillId="5" borderId="1" xfId="0" applyFont="1" applyFill="1" applyBorder="1" applyAlignment="1">
      <alignment horizontal="center"/>
    </xf>
    <xf numFmtId="0" fontId="10" fillId="4" borderId="5" xfId="0" quotePrefix="1" applyFont="1" applyFill="1" applyBorder="1" applyAlignment="1">
      <alignment horizontal="center"/>
    </xf>
    <xf numFmtId="0" fontId="49" fillId="4" borderId="5" xfId="0" applyFont="1" applyFill="1" applyBorder="1"/>
    <xf numFmtId="0" fontId="49" fillId="4" borderId="0" xfId="0" applyFont="1" applyFill="1" applyAlignment="1">
      <alignment horizontal="center" vertical="center"/>
    </xf>
    <xf numFmtId="0" fontId="86" fillId="4" borderId="6" xfId="0" applyFont="1" applyFill="1" applyBorder="1"/>
    <xf numFmtId="0" fontId="115" fillId="4" borderId="4" xfId="0" quotePrefix="1" applyFont="1" applyFill="1" applyBorder="1" applyAlignment="1">
      <alignment horizontal="center"/>
    </xf>
    <xf numFmtId="0" fontId="89" fillId="4" borderId="5" xfId="0" quotePrefix="1" applyFont="1" applyFill="1" applyBorder="1" applyAlignment="1">
      <alignment horizontal="center"/>
    </xf>
    <xf numFmtId="0" fontId="86" fillId="4" borderId="5" xfId="0" applyFont="1" applyFill="1" applyBorder="1"/>
    <xf numFmtId="2" fontId="89" fillId="4" borderId="5" xfId="0" applyNumberFormat="1" applyFont="1" applyFill="1" applyBorder="1" applyAlignment="1">
      <alignment horizontal="center" vertical="center"/>
    </xf>
    <xf numFmtId="0" fontId="89" fillId="4" borderId="5" xfId="0" applyFont="1" applyFill="1" applyBorder="1" applyAlignment="1">
      <alignment horizontal="center" vertical="center"/>
    </xf>
    <xf numFmtId="2" fontId="89" fillId="4" borderId="1" xfId="0" applyNumberFormat="1" applyFont="1" applyFill="1" applyBorder="1" applyAlignment="1">
      <alignment horizontal="center" vertical="center"/>
    </xf>
    <xf numFmtId="0" fontId="86" fillId="4" borderId="0" xfId="0" applyFont="1" applyFill="1" applyAlignment="1">
      <alignment horizontal="center" vertical="center"/>
    </xf>
    <xf numFmtId="0" fontId="85" fillId="4" borderId="0" xfId="0" applyFont="1" applyFill="1"/>
    <xf numFmtId="0" fontId="10" fillId="4" borderId="1" xfId="0" quotePrefix="1" applyFont="1" applyFill="1" applyBorder="1" applyAlignment="1">
      <alignment horizontal="center"/>
    </xf>
    <xf numFmtId="0" fontId="49" fillId="4" borderId="1" xfId="0" applyFont="1" applyFill="1" applyBorder="1"/>
    <xf numFmtId="0" fontId="49" fillId="4" borderId="1" xfId="0" quotePrefix="1" applyFont="1" applyFill="1" applyBorder="1"/>
    <xf numFmtId="2" fontId="8" fillId="4" borderId="1" xfId="0" applyNumberFormat="1" applyFont="1" applyFill="1" applyBorder="1" applyAlignment="1">
      <alignment horizontal="center" vertical="center"/>
    </xf>
    <xf numFmtId="2" fontId="10" fillId="4" borderId="1" xfId="0" applyNumberFormat="1" applyFont="1" applyFill="1" applyBorder="1" applyAlignment="1">
      <alignment horizontal="right"/>
    </xf>
    <xf numFmtId="0" fontId="49" fillId="4" borderId="1" xfId="0" applyFont="1" applyFill="1" applyBorder="1" applyAlignment="1">
      <alignment wrapText="1"/>
    </xf>
    <xf numFmtId="0" fontId="52" fillId="4" borderId="1" xfId="0" applyFont="1" applyFill="1" applyBorder="1"/>
    <xf numFmtId="0" fontId="47" fillId="4" borderId="1" xfId="0" applyFont="1" applyFill="1" applyBorder="1"/>
    <xf numFmtId="0" fontId="9" fillId="4" borderId="1" xfId="0" applyFont="1" applyFill="1" applyBorder="1" applyAlignment="1">
      <alignment horizontal="center"/>
    </xf>
    <xf numFmtId="0" fontId="9" fillId="4" borderId="1" xfId="0" applyFont="1" applyFill="1" applyBorder="1" applyAlignment="1">
      <alignment horizontal="center" vertical="center"/>
    </xf>
    <xf numFmtId="2" fontId="9" fillId="4" borderId="1" xfId="0" applyNumberFormat="1" applyFont="1" applyFill="1" applyBorder="1" applyAlignment="1">
      <alignment horizontal="center" vertical="center"/>
    </xf>
    <xf numFmtId="2" fontId="9" fillId="4" borderId="1" xfId="0" applyNumberFormat="1" applyFont="1" applyFill="1" applyBorder="1" applyAlignment="1">
      <alignment horizontal="center"/>
    </xf>
    <xf numFmtId="0" fontId="10" fillId="4" borderId="3" xfId="0" quotePrefix="1" applyFont="1" applyFill="1" applyBorder="1" applyAlignment="1">
      <alignment horizontal="center"/>
    </xf>
    <xf numFmtId="0" fontId="49" fillId="4" borderId="2" xfId="0" applyFont="1" applyFill="1" applyBorder="1"/>
    <xf numFmtId="2" fontId="10" fillId="4" borderId="6" xfId="0" applyNumberFormat="1" applyFont="1" applyFill="1" applyBorder="1" applyAlignment="1">
      <alignment horizontal="center" vertical="center"/>
    </xf>
    <xf numFmtId="0" fontId="9" fillId="4" borderId="2" xfId="0" applyFont="1" applyFill="1" applyBorder="1" applyAlignment="1">
      <alignment horizontal="center"/>
    </xf>
    <xf numFmtId="0" fontId="9" fillId="4" borderId="2" xfId="0" applyFont="1" applyFill="1" applyBorder="1" applyAlignment="1">
      <alignment horizontal="center" vertical="center"/>
    </xf>
    <xf numFmtId="0" fontId="47" fillId="4" borderId="2" xfId="0" applyFont="1" applyFill="1" applyBorder="1" applyAlignment="1">
      <alignment horizontal="center"/>
    </xf>
    <xf numFmtId="0" fontId="8" fillId="4" borderId="3" xfId="0" applyFont="1" applyFill="1" applyBorder="1" applyAlignment="1">
      <alignment horizontal="center"/>
    </xf>
    <xf numFmtId="0" fontId="10" fillId="4" borderId="3" xfId="0" applyFont="1" applyFill="1" applyBorder="1" applyAlignment="1">
      <alignment horizontal="center"/>
    </xf>
    <xf numFmtId="2" fontId="1" fillId="4" borderId="2" xfId="0" applyNumberFormat="1" applyFont="1" applyFill="1" applyBorder="1" applyAlignment="1">
      <alignment horizontal="center" vertical="center"/>
    </xf>
    <xf numFmtId="0" fontId="10" fillId="4" borderId="2" xfId="0" applyFont="1" applyFill="1" applyBorder="1" applyAlignment="1">
      <alignment horizontal="center" vertical="center"/>
    </xf>
    <xf numFmtId="0" fontId="49" fillId="4" borderId="6" xfId="0" applyFont="1" applyFill="1" applyBorder="1" applyAlignment="1">
      <alignment horizontal="center"/>
    </xf>
    <xf numFmtId="0" fontId="8" fillId="4" borderId="4" xfId="0" applyFont="1" applyFill="1" applyBorder="1" applyAlignment="1">
      <alignment horizontal="center"/>
    </xf>
    <xf numFmtId="0" fontId="1" fillId="4" borderId="7" xfId="0" applyFont="1" applyFill="1" applyBorder="1"/>
    <xf numFmtId="0" fontId="10" fillId="4" borderId="1" xfId="0" applyFont="1" applyFill="1" applyBorder="1" applyAlignment="1">
      <alignment horizontal="center" vertical="center"/>
    </xf>
    <xf numFmtId="0" fontId="49" fillId="4" borderId="1" xfId="0" applyFont="1" applyFill="1" applyBorder="1" applyAlignment="1">
      <alignment horizontal="left"/>
    </xf>
    <xf numFmtId="0" fontId="1" fillId="4" borderId="4" xfId="0" applyFont="1" applyFill="1" applyBorder="1"/>
    <xf numFmtId="0" fontId="49" fillId="4" borderId="2" xfId="0" applyFont="1" applyFill="1" applyBorder="1" applyAlignment="1">
      <alignment horizontal="center"/>
    </xf>
    <xf numFmtId="0" fontId="10" fillId="4" borderId="4" xfId="0" applyFont="1" applyFill="1" applyBorder="1" applyAlignment="1">
      <alignment horizontal="center"/>
    </xf>
    <xf numFmtId="0" fontId="47" fillId="4" borderId="1" xfId="0" applyFont="1" applyFill="1" applyBorder="1" applyAlignment="1">
      <alignment horizontal="right"/>
    </xf>
    <xf numFmtId="2" fontId="90" fillId="4" borderId="2" xfId="0" applyNumberFormat="1" applyFont="1" applyFill="1" applyBorder="1" applyAlignment="1">
      <alignment horizontal="center" vertical="center"/>
    </xf>
    <xf numFmtId="0" fontId="10" fillId="4" borderId="5" xfId="0" applyFont="1" applyFill="1" applyBorder="1" applyAlignment="1">
      <alignment horizontal="center"/>
    </xf>
    <xf numFmtId="2" fontId="10" fillId="4" borderId="5" xfId="0" applyNumberFormat="1" applyFont="1" applyFill="1" applyBorder="1" applyAlignment="1">
      <alignment horizontal="right"/>
    </xf>
    <xf numFmtId="0" fontId="49" fillId="4" borderId="10" xfId="0" applyFont="1" applyFill="1" applyBorder="1"/>
    <xf numFmtId="20" fontId="49" fillId="4" borderId="5" xfId="0" applyNumberFormat="1" applyFont="1" applyFill="1" applyBorder="1"/>
    <xf numFmtId="20" fontId="49" fillId="4" borderId="1" xfId="0" applyNumberFormat="1" applyFont="1" applyFill="1" applyBorder="1"/>
    <xf numFmtId="0" fontId="49" fillId="4" borderId="5" xfId="0" applyFont="1" applyFill="1" applyBorder="1" applyAlignment="1">
      <alignment wrapText="1"/>
    </xf>
    <xf numFmtId="0" fontId="52" fillId="4" borderId="5" xfId="0" applyFont="1" applyFill="1" applyBorder="1" applyAlignment="1">
      <alignment wrapText="1"/>
    </xf>
    <xf numFmtId="0" fontId="10" fillId="4" borderId="5" xfId="0" applyFont="1" applyFill="1" applyBorder="1"/>
    <xf numFmtId="0" fontId="10" fillId="4" borderId="1" xfId="0" applyFont="1" applyFill="1" applyBorder="1"/>
    <xf numFmtId="0" fontId="50" fillId="0" borderId="1" xfId="0" applyFont="1" applyBorder="1" applyAlignment="1">
      <alignment horizontal="center"/>
    </xf>
    <xf numFmtId="2" fontId="49" fillId="0" borderId="9" xfId="0" applyNumberFormat="1" applyFont="1" applyBorder="1" applyAlignment="1">
      <alignment horizontal="center" vertical="center"/>
    </xf>
    <xf numFmtId="0" fontId="49" fillId="6" borderId="5" xfId="0" applyFont="1" applyFill="1" applyBorder="1"/>
    <xf numFmtId="2" fontId="10" fillId="6" borderId="5" xfId="0" applyNumberFormat="1" applyFont="1" applyFill="1" applyBorder="1" applyAlignment="1">
      <alignment horizontal="center" vertical="center"/>
    </xf>
    <xf numFmtId="0" fontId="10" fillId="6" borderId="5" xfId="0" applyFont="1" applyFill="1" applyBorder="1"/>
    <xf numFmtId="0" fontId="49" fillId="6" borderId="1" xfId="0" applyFont="1" applyFill="1" applyBorder="1"/>
    <xf numFmtId="2" fontId="10" fillId="6" borderId="1" xfId="0" applyNumberFormat="1" applyFont="1" applyFill="1" applyBorder="1" applyAlignment="1">
      <alignment horizontal="center" vertical="center"/>
    </xf>
    <xf numFmtId="2" fontId="10" fillId="6" borderId="1" xfId="0" applyNumberFormat="1" applyFont="1" applyFill="1" applyBorder="1"/>
    <xf numFmtId="0" fontId="49" fillId="6" borderId="2" xfId="0" applyFont="1" applyFill="1" applyBorder="1" applyAlignment="1">
      <alignment horizontal="left"/>
    </xf>
    <xf numFmtId="165" fontId="10" fillId="0" borderId="1" xfId="0" applyNumberFormat="1" applyFont="1" applyBorder="1" applyAlignment="1">
      <alignment horizontal="center"/>
    </xf>
    <xf numFmtId="0" fontId="94" fillId="0" borderId="1" xfId="0" applyFont="1" applyBorder="1" applyAlignment="1">
      <alignment horizontal="center"/>
    </xf>
    <xf numFmtId="0" fontId="95" fillId="0" borderId="1" xfId="0" applyFont="1" applyBorder="1" applyAlignment="1">
      <alignment horizontal="center"/>
    </xf>
    <xf numFmtId="165" fontId="10" fillId="0" borderId="1" xfId="0" applyNumberFormat="1" applyFont="1" applyBorder="1" applyAlignment="1">
      <alignment horizontal="center" vertical="center" wrapText="1"/>
    </xf>
    <xf numFmtId="0" fontId="49" fillId="6" borderId="2" xfId="0" applyFont="1" applyFill="1" applyBorder="1"/>
    <xf numFmtId="2" fontId="10" fillId="6" borderId="1" xfId="0" applyNumberFormat="1" applyFont="1" applyFill="1" applyBorder="1" applyAlignment="1">
      <alignment horizontal="center" vertical="center" wrapText="1"/>
    </xf>
    <xf numFmtId="0" fontId="49" fillId="6" borderId="1" xfId="0" applyFont="1" applyFill="1" applyBorder="1" applyAlignment="1">
      <alignment horizontal="left" wrapText="1"/>
    </xf>
    <xf numFmtId="2" fontId="10" fillId="6" borderId="1" xfId="0" applyNumberFormat="1" applyFont="1" applyFill="1" applyBorder="1" applyAlignment="1">
      <alignment horizontal="center"/>
    </xf>
    <xf numFmtId="2" fontId="13" fillId="0" borderId="0" xfId="0" applyNumberFormat="1" applyFont="1"/>
    <xf numFmtId="16" fontId="1" fillId="7" borderId="6" xfId="0" applyNumberFormat="1" applyFont="1" applyFill="1" applyBorder="1" applyAlignment="1">
      <alignment horizontal="center" vertical="center"/>
    </xf>
    <xf numFmtId="0" fontId="47" fillId="7" borderId="1" xfId="0" applyFont="1" applyFill="1" applyBorder="1" applyAlignment="1">
      <alignment horizontal="center" vertical="center" wrapText="1"/>
    </xf>
    <xf numFmtId="1" fontId="10" fillId="7" borderId="5" xfId="0" applyNumberFormat="1" applyFont="1" applyFill="1" applyBorder="1" applyAlignment="1">
      <alignment horizontal="center" vertical="center"/>
    </xf>
    <xf numFmtId="0" fontId="10" fillId="7" borderId="2" xfId="0" applyFont="1" applyFill="1" applyBorder="1" applyAlignment="1">
      <alignment horizontal="center" vertical="center"/>
    </xf>
    <xf numFmtId="2" fontId="49" fillId="7" borderId="1" xfId="0" applyNumberFormat="1" applyFont="1" applyFill="1" applyBorder="1" applyAlignment="1">
      <alignment horizontal="center" vertical="center"/>
    </xf>
    <xf numFmtId="165" fontId="10" fillId="7" borderId="5" xfId="0" applyNumberFormat="1" applyFont="1" applyFill="1" applyBorder="1" applyAlignment="1">
      <alignment horizontal="center" vertical="center"/>
    </xf>
    <xf numFmtId="2" fontId="8" fillId="7" borderId="1" xfId="0" applyNumberFormat="1" applyFont="1" applyFill="1" applyBorder="1" applyAlignment="1">
      <alignment horizontal="center" vertical="center"/>
    </xf>
    <xf numFmtId="165" fontId="49" fillId="7" borderId="1" xfId="0" applyNumberFormat="1" applyFont="1" applyFill="1" applyBorder="1" applyAlignment="1">
      <alignment horizontal="center" vertical="center"/>
    </xf>
    <xf numFmtId="2" fontId="12" fillId="7" borderId="1" xfId="0" applyNumberFormat="1" applyFont="1" applyFill="1" applyBorder="1" applyAlignment="1">
      <alignment horizontal="center" vertical="center"/>
    </xf>
    <xf numFmtId="165" fontId="10" fillId="7" borderId="1" xfId="0" applyNumberFormat="1" applyFont="1" applyFill="1" applyBorder="1" applyAlignment="1">
      <alignment horizontal="center" vertical="center"/>
    </xf>
    <xf numFmtId="165" fontId="8" fillId="7" borderId="5" xfId="0" applyNumberFormat="1" applyFont="1" applyFill="1" applyBorder="1" applyAlignment="1">
      <alignment horizontal="center" vertical="center"/>
    </xf>
    <xf numFmtId="1" fontId="8" fillId="7" borderId="0" xfId="0" applyNumberFormat="1" applyFont="1" applyFill="1" applyAlignment="1">
      <alignment horizontal="center" vertical="center"/>
    </xf>
    <xf numFmtId="0" fontId="14" fillId="7" borderId="0" xfId="0" applyFont="1" applyFill="1" applyAlignment="1">
      <alignment horizontal="center" vertical="center"/>
    </xf>
    <xf numFmtId="0" fontId="10" fillId="7" borderId="1" xfId="0" applyFont="1" applyFill="1" applyBorder="1" applyAlignment="1">
      <alignment horizontal="center" vertical="center"/>
    </xf>
    <xf numFmtId="0" fontId="22" fillId="7" borderId="1" xfId="0" applyFont="1" applyFill="1" applyBorder="1" applyAlignment="1">
      <alignment horizontal="center" vertical="center"/>
    </xf>
    <xf numFmtId="2" fontId="10" fillId="7" borderId="1" xfId="0" applyNumberFormat="1" applyFont="1" applyFill="1" applyBorder="1" applyAlignment="1">
      <alignment horizontal="center" vertical="center"/>
    </xf>
    <xf numFmtId="0" fontId="40" fillId="7" borderId="1" xfId="0" applyFont="1" applyFill="1" applyBorder="1" applyAlignment="1">
      <alignment horizontal="center" vertical="center"/>
    </xf>
    <xf numFmtId="2" fontId="40" fillId="7" borderId="1" xfId="0" applyNumberFormat="1" applyFont="1" applyFill="1" applyBorder="1" applyAlignment="1">
      <alignment horizontal="center" vertical="center"/>
    </xf>
    <xf numFmtId="0" fontId="1" fillId="7" borderId="0" xfId="0" applyFont="1" applyFill="1" applyAlignment="1">
      <alignment horizontal="center" vertical="center"/>
    </xf>
    <xf numFmtId="165" fontId="10" fillId="6" borderId="1" xfId="0" applyNumberFormat="1" applyFont="1" applyFill="1" applyBorder="1" applyAlignment="1">
      <alignment horizontal="center" vertical="center"/>
    </xf>
    <xf numFmtId="165" fontId="10" fillId="3" borderId="1" xfId="4" applyNumberFormat="1" applyFont="1" applyFill="1" applyBorder="1" applyAlignment="1">
      <alignment horizontal="center" vertical="center"/>
    </xf>
    <xf numFmtId="0" fontId="49" fillId="8" borderId="1" xfId="4" applyFont="1" applyFill="1" applyBorder="1" applyAlignment="1">
      <alignment horizontal="center" vertical="center"/>
    </xf>
    <xf numFmtId="165" fontId="10" fillId="8" borderId="1" xfId="4" applyNumberFormat="1" applyFont="1" applyFill="1" applyBorder="1" applyAlignment="1">
      <alignment horizontal="center" vertical="center" wrapText="1"/>
    </xf>
    <xf numFmtId="165" fontId="49" fillId="8" borderId="1" xfId="4" applyNumberFormat="1" applyFont="1" applyFill="1" applyBorder="1" applyAlignment="1">
      <alignment horizontal="center" vertical="center"/>
    </xf>
    <xf numFmtId="165" fontId="10" fillId="2" borderId="5" xfId="0" applyNumberFormat="1" applyFont="1" applyFill="1" applyBorder="1" applyAlignment="1">
      <alignment horizontal="center" vertical="center"/>
    </xf>
    <xf numFmtId="2" fontId="10" fillId="4" borderId="1" xfId="0" applyNumberFormat="1" applyFont="1" applyFill="1" applyBorder="1" applyAlignment="1">
      <alignment horizontal="right" vertical="center" wrapText="1"/>
    </xf>
    <xf numFmtId="2" fontId="10" fillId="4" borderId="1" xfId="0" applyNumberFormat="1" applyFont="1" applyFill="1" applyBorder="1" applyAlignment="1">
      <alignment horizontal="right" vertical="center"/>
    </xf>
    <xf numFmtId="165" fontId="10" fillId="4" borderId="1" xfId="0" applyNumberFormat="1" applyFont="1" applyFill="1" applyBorder="1" applyAlignment="1">
      <alignment horizontal="right" vertical="center" wrapText="1"/>
    </xf>
    <xf numFmtId="0" fontId="47" fillId="4" borderId="2" xfId="0" applyFont="1" applyFill="1" applyBorder="1" applyAlignment="1">
      <alignment horizontal="right"/>
    </xf>
    <xf numFmtId="0" fontId="84" fillId="8" borderId="0" xfId="4" applyFont="1" applyFill="1" applyAlignment="1">
      <alignment vertical="center"/>
    </xf>
    <xf numFmtId="0" fontId="1" fillId="8" borderId="0" xfId="4" applyFill="1"/>
    <xf numFmtId="0" fontId="112" fillId="8" borderId="0" xfId="4" applyFont="1" applyFill="1" applyAlignment="1">
      <alignment vertical="center"/>
    </xf>
    <xf numFmtId="0" fontId="113" fillId="8" borderId="0" xfId="4" applyFont="1" applyFill="1" applyAlignment="1">
      <alignment vertical="center"/>
    </xf>
    <xf numFmtId="0" fontId="84" fillId="8" borderId="0" xfId="4" applyFont="1" applyFill="1"/>
    <xf numFmtId="0" fontId="112" fillId="8" borderId="0" xfId="4" applyFont="1" applyFill="1"/>
    <xf numFmtId="168" fontId="10" fillId="0" borderId="1" xfId="0" applyNumberFormat="1" applyFont="1" applyBorder="1" applyAlignment="1">
      <alignment horizontal="center"/>
    </xf>
    <xf numFmtId="0" fontId="47" fillId="3" borderId="1" xfId="4" applyFont="1" applyFill="1" applyBorder="1" applyAlignment="1">
      <alignment horizontal="center" vertical="center"/>
    </xf>
    <xf numFmtId="2" fontId="47" fillId="3" borderId="1" xfId="4" applyNumberFormat="1" applyFont="1" applyFill="1" applyBorder="1" applyAlignment="1">
      <alignment horizontal="center" vertical="center"/>
    </xf>
    <xf numFmtId="2" fontId="8" fillId="3" borderId="1" xfId="4" applyNumberFormat="1" applyFont="1" applyFill="1" applyBorder="1" applyAlignment="1">
      <alignment horizontal="center" vertical="center"/>
    </xf>
    <xf numFmtId="165" fontId="8" fillId="3" borderId="1" xfId="4" applyNumberFormat="1" applyFont="1" applyFill="1" applyBorder="1" applyAlignment="1">
      <alignment horizontal="center" vertical="center" wrapText="1"/>
    </xf>
    <xf numFmtId="165" fontId="47" fillId="3" borderId="1" xfId="4" applyNumberFormat="1" applyFont="1" applyFill="1" applyBorder="1" applyAlignment="1">
      <alignment horizontal="center" vertical="center"/>
    </xf>
    <xf numFmtId="165" fontId="89" fillId="7" borderId="5" xfId="0" applyNumberFormat="1" applyFont="1" applyFill="1" applyBorder="1" applyAlignment="1">
      <alignment horizontal="center" vertical="center"/>
    </xf>
    <xf numFmtId="0" fontId="47" fillId="3" borderId="1" xfId="4" applyFont="1" applyFill="1" applyBorder="1" applyAlignment="1">
      <alignment horizontal="left" vertical="center"/>
    </xf>
    <xf numFmtId="0" fontId="49" fillId="4" borderId="1" xfId="0" quotePrefix="1" applyFont="1" applyFill="1" applyBorder="1" applyAlignment="1">
      <alignment horizontal="center"/>
    </xf>
    <xf numFmtId="2" fontId="10" fillId="4" borderId="1" xfId="0" applyNumberFormat="1" applyFont="1" applyFill="1" applyBorder="1" applyAlignment="1">
      <alignment horizontal="left" vertical="center"/>
    </xf>
    <xf numFmtId="2" fontId="8" fillId="4" borderId="1" xfId="0" applyNumberFormat="1" applyFont="1" applyFill="1" applyBorder="1" applyAlignment="1">
      <alignment horizontal="left" vertical="center"/>
    </xf>
    <xf numFmtId="0" fontId="10" fillId="4" borderId="7" xfId="0" quotePrefix="1" applyFont="1" applyFill="1" applyBorder="1" applyAlignment="1">
      <alignment horizontal="center"/>
    </xf>
    <xf numFmtId="2" fontId="8" fillId="4" borderId="1" xfId="0" applyNumberFormat="1" applyFont="1" applyFill="1" applyBorder="1"/>
    <xf numFmtId="2" fontId="8" fillId="4" borderId="2" xfId="0" applyNumberFormat="1" applyFont="1" applyFill="1" applyBorder="1" applyAlignment="1">
      <alignment horizontal="center" vertical="center"/>
    </xf>
    <xf numFmtId="1" fontId="49" fillId="4" borderId="1" xfId="0" applyNumberFormat="1" applyFont="1" applyFill="1" applyBorder="1" applyAlignment="1">
      <alignment horizontal="center" vertical="center"/>
    </xf>
    <xf numFmtId="0" fontId="91" fillId="0" borderId="4" xfId="0" applyFont="1" applyBorder="1"/>
    <xf numFmtId="0" fontId="86" fillId="4" borderId="1" xfId="0" applyFont="1" applyFill="1" applyBorder="1"/>
    <xf numFmtId="2" fontId="89" fillId="4" borderId="1" xfId="0" applyNumberFormat="1" applyFont="1" applyFill="1" applyBorder="1"/>
    <xf numFmtId="0" fontId="89" fillId="4" borderId="1" xfId="0" quotePrefix="1" applyFont="1" applyFill="1" applyBorder="1" applyAlignment="1">
      <alignment horizontal="center"/>
    </xf>
    <xf numFmtId="2" fontId="8" fillId="6" borderId="1" xfId="0" applyNumberFormat="1" applyFont="1" applyFill="1" applyBorder="1" applyAlignment="1">
      <alignment horizontal="center" vertical="center"/>
    </xf>
    <xf numFmtId="2" fontId="42" fillId="6" borderId="1" xfId="0" applyNumberFormat="1" applyFont="1" applyFill="1" applyBorder="1" applyAlignment="1">
      <alignment horizontal="center" vertical="center" wrapText="1"/>
    </xf>
    <xf numFmtId="1" fontId="10" fillId="0" borderId="1" xfId="0" applyNumberFormat="1" applyFont="1" applyBorder="1" applyAlignment="1">
      <alignment horizontal="center"/>
    </xf>
    <xf numFmtId="0" fontId="4" fillId="0" borderId="9" xfId="0" applyFont="1" applyBorder="1"/>
    <xf numFmtId="0" fontId="49" fillId="0" borderId="2" xfId="0" applyFont="1" applyBorder="1" applyAlignment="1">
      <alignment horizontal="center"/>
    </xf>
    <xf numFmtId="168" fontId="49" fillId="0" borderId="2" xfId="0" applyNumberFormat="1" applyFont="1" applyBorder="1" applyAlignment="1">
      <alignment horizontal="center"/>
    </xf>
    <xf numFmtId="0" fontId="10" fillId="4" borderId="7" xfId="0" applyFont="1" applyFill="1" applyBorder="1"/>
    <xf numFmtId="0" fontId="49" fillId="4" borderId="1" xfId="0" applyFont="1" applyFill="1" applyBorder="1" applyAlignment="1">
      <alignment horizontal="center"/>
    </xf>
    <xf numFmtId="168" fontId="4" fillId="0" borderId="7" xfId="0" applyNumberFormat="1" applyFont="1" applyBorder="1" applyAlignment="1">
      <alignment horizontal="center" vertical="center"/>
    </xf>
    <xf numFmtId="0" fontId="100" fillId="0" borderId="1" xfId="0" applyFont="1" applyBorder="1" applyAlignment="1">
      <alignment horizontal="center"/>
    </xf>
    <xf numFmtId="2" fontId="10" fillId="8" borderId="1" xfId="0" applyNumberFormat="1" applyFont="1" applyFill="1" applyBorder="1" applyAlignment="1">
      <alignment horizontal="center" vertical="center"/>
    </xf>
    <xf numFmtId="0" fontId="52" fillId="6" borderId="2" xfId="0" applyFont="1" applyFill="1" applyBorder="1"/>
    <xf numFmtId="0" fontId="47" fillId="6" borderId="2" xfId="0" applyFont="1" applyFill="1" applyBorder="1"/>
    <xf numFmtId="0" fontId="49" fillId="6" borderId="1" xfId="0" applyFont="1" applyFill="1" applyBorder="1" applyAlignment="1">
      <alignment horizontal="left"/>
    </xf>
    <xf numFmtId="0" fontId="47" fillId="6" borderId="2" xfId="0" applyFont="1" applyFill="1" applyBorder="1" applyAlignment="1">
      <alignment wrapText="1"/>
    </xf>
    <xf numFmtId="168" fontId="68" fillId="0" borderId="4" xfId="0" applyNumberFormat="1" applyFont="1" applyBorder="1" applyAlignment="1">
      <alignment horizontal="center"/>
    </xf>
    <xf numFmtId="165" fontId="49" fillId="4" borderId="1" xfId="0" applyNumberFormat="1" applyFont="1" applyFill="1" applyBorder="1"/>
    <xf numFmtId="0" fontId="63" fillId="0" borderId="1" xfId="0" applyFont="1" applyBorder="1" applyAlignment="1">
      <alignment horizontal="center"/>
    </xf>
    <xf numFmtId="168" fontId="63" fillId="0" borderId="1" xfId="0" applyNumberFormat="1" applyFont="1" applyBorder="1" applyAlignment="1">
      <alignment horizontal="center"/>
    </xf>
    <xf numFmtId="0" fontId="13" fillId="0" borderId="5" xfId="0" applyFont="1" applyBorder="1"/>
    <xf numFmtId="2" fontId="43" fillId="0" borderId="1" xfId="0" applyNumberFormat="1" applyFont="1" applyBorder="1" applyAlignment="1">
      <alignment horizontal="center" vertical="center"/>
    </xf>
    <xf numFmtId="2" fontId="8" fillId="0" borderId="11" xfId="0" applyNumberFormat="1" applyFont="1" applyBorder="1" applyAlignment="1">
      <alignment horizontal="center"/>
    </xf>
    <xf numFmtId="0" fontId="4" fillId="8" borderId="0" xfId="4" applyFont="1" applyFill="1" applyAlignment="1">
      <alignment wrapText="1"/>
    </xf>
    <xf numFmtId="0" fontId="1" fillId="8" borderId="0" xfId="4" applyFill="1" applyAlignment="1">
      <alignment vertical="center"/>
    </xf>
    <xf numFmtId="0" fontId="1" fillId="8" borderId="0" xfId="4" applyFill="1" applyAlignment="1">
      <alignment horizontal="center" vertical="center"/>
    </xf>
    <xf numFmtId="172" fontId="1" fillId="8" borderId="0" xfId="4" applyNumberFormat="1" applyFill="1" applyAlignment="1">
      <alignment horizontal="center" vertical="center"/>
    </xf>
    <xf numFmtId="0" fontId="73" fillId="8" borderId="1" xfId="0" applyFont="1" applyFill="1" applyBorder="1" applyAlignment="1">
      <alignment horizontal="center" vertical="center" wrapText="1"/>
    </xf>
    <xf numFmtId="0" fontId="73" fillId="8" borderId="1" xfId="4" applyFont="1" applyFill="1" applyBorder="1" applyAlignment="1">
      <alignment horizontal="center" vertical="center" wrapText="1"/>
    </xf>
    <xf numFmtId="0" fontId="73" fillId="0" borderId="1" xfId="4" applyFont="1" applyBorder="1" applyAlignment="1">
      <alignment horizontal="center" vertical="center" wrapText="1"/>
    </xf>
    <xf numFmtId="0" fontId="76" fillId="8" borderId="0" xfId="4" applyFont="1" applyFill="1"/>
    <xf numFmtId="0" fontId="116" fillId="8" borderId="0" xfId="4" applyFont="1" applyFill="1"/>
    <xf numFmtId="0" fontId="76" fillId="8" borderId="0" xfId="4" applyFont="1" applyFill="1" applyAlignment="1">
      <alignment vertical="center"/>
    </xf>
    <xf numFmtId="0" fontId="76" fillId="8" borderId="0" xfId="4" applyFont="1" applyFill="1" applyAlignment="1">
      <alignment horizontal="center" vertical="center"/>
    </xf>
    <xf numFmtId="0" fontId="116" fillId="0" borderId="0" xfId="4" applyFont="1"/>
    <xf numFmtId="0" fontId="59" fillId="8" borderId="8" xfId="4" applyFont="1" applyFill="1" applyBorder="1" applyAlignment="1">
      <alignment vertical="center"/>
    </xf>
    <xf numFmtId="0" fontId="59" fillId="8" borderId="1" xfId="4" applyFont="1" applyFill="1" applyBorder="1" applyAlignment="1">
      <alignment vertical="center"/>
    </xf>
    <xf numFmtId="0" fontId="59" fillId="8" borderId="1" xfId="4" applyFont="1" applyFill="1" applyBorder="1" applyAlignment="1">
      <alignment horizontal="center" vertical="center"/>
    </xf>
    <xf numFmtId="1" fontId="73" fillId="8" borderId="1" xfId="4" applyNumberFormat="1" applyFont="1" applyFill="1" applyBorder="1" applyAlignment="1">
      <alignment horizontal="center" vertical="center" wrapText="1"/>
    </xf>
    <xf numFmtId="0" fontId="73" fillId="8" borderId="1" xfId="4" applyFont="1" applyFill="1" applyBorder="1" applyAlignment="1">
      <alignment horizontal="left" vertical="center" wrapText="1"/>
    </xf>
    <xf numFmtId="0" fontId="117" fillId="0" borderId="1" xfId="4" applyFont="1" applyBorder="1" applyAlignment="1">
      <alignment vertical="center"/>
    </xf>
    <xf numFmtId="0" fontId="73" fillId="8" borderId="1" xfId="4" applyFont="1" applyFill="1" applyBorder="1" applyAlignment="1">
      <alignment horizontal="center" vertical="center"/>
    </xf>
    <xf numFmtId="0" fontId="73" fillId="8" borderId="10" xfId="4" applyFont="1" applyFill="1" applyBorder="1" applyAlignment="1">
      <alignment horizontal="center" vertical="center"/>
    </xf>
    <xf numFmtId="0" fontId="73" fillId="8" borderId="1" xfId="4" applyFont="1" applyFill="1" applyBorder="1" applyAlignment="1">
      <alignment vertical="center" wrapText="1"/>
    </xf>
    <xf numFmtId="2" fontId="73" fillId="8" borderId="1" xfId="4" applyNumberFormat="1" applyFont="1" applyFill="1" applyBorder="1" applyAlignment="1">
      <alignment horizontal="center" vertical="center" wrapText="1"/>
    </xf>
    <xf numFmtId="1" fontId="73" fillId="8" borderId="1" xfId="4" applyNumberFormat="1" applyFont="1" applyFill="1" applyBorder="1" applyAlignment="1">
      <alignment horizontal="center" vertical="center"/>
    </xf>
    <xf numFmtId="0" fontId="116" fillId="8" borderId="1" xfId="0" applyFont="1" applyFill="1" applyBorder="1" applyAlignment="1">
      <alignment horizontal="center" vertical="center" wrapText="1"/>
    </xf>
    <xf numFmtId="0" fontId="116" fillId="8" borderId="1" xfId="0" applyFont="1" applyFill="1" applyBorder="1" applyAlignment="1">
      <alignment horizontal="left" vertical="center" wrapText="1"/>
    </xf>
    <xf numFmtId="168" fontId="116" fillId="8" borderId="1" xfId="0" applyNumberFormat="1" applyFont="1" applyFill="1" applyBorder="1" applyAlignment="1">
      <alignment horizontal="center" vertical="center" wrapText="1"/>
    </xf>
    <xf numFmtId="0" fontId="73" fillId="8" borderId="5" xfId="0" applyFont="1" applyFill="1" applyBorder="1" applyAlignment="1">
      <alignment horizontal="left" vertical="top" wrapText="1"/>
    </xf>
    <xf numFmtId="0" fontId="76" fillId="8" borderId="1" xfId="4" applyFont="1" applyFill="1" applyBorder="1"/>
    <xf numFmtId="0" fontId="73" fillId="8" borderId="3" xfId="4" applyFont="1" applyFill="1" applyBorder="1" applyAlignment="1">
      <alignment horizontal="center" vertical="center"/>
    </xf>
    <xf numFmtId="169" fontId="73" fillId="8" borderId="1" xfId="4" applyNumberFormat="1" applyFont="1" applyFill="1" applyBorder="1" applyAlignment="1">
      <alignment horizontal="center" vertical="center" wrapText="1"/>
    </xf>
    <xf numFmtId="168" fontId="73" fillId="8" borderId="1" xfId="4" applyNumberFormat="1" applyFont="1" applyFill="1" applyBorder="1" applyAlignment="1">
      <alignment horizontal="center" vertical="center" wrapText="1"/>
    </xf>
    <xf numFmtId="0" fontId="3" fillId="0" borderId="1" xfId="4" applyFont="1" applyBorder="1" applyAlignment="1">
      <alignment horizontal="left" vertical="center" wrapText="1"/>
    </xf>
    <xf numFmtId="0" fontId="116" fillId="8" borderId="1" xfId="0" applyFont="1" applyFill="1" applyBorder="1" applyAlignment="1">
      <alignment horizontal="left" vertical="top" wrapText="1"/>
    </xf>
    <xf numFmtId="0" fontId="116" fillId="8" borderId="1" xfId="0" applyFont="1" applyFill="1" applyBorder="1" applyAlignment="1">
      <alignment horizontal="justify" vertical="top" wrapText="1"/>
    </xf>
    <xf numFmtId="170" fontId="73" fillId="8" borderId="1" xfId="4" applyNumberFormat="1" applyFont="1" applyFill="1" applyBorder="1" applyAlignment="1">
      <alignment horizontal="center" vertical="center" wrapText="1"/>
    </xf>
    <xf numFmtId="0" fontId="76" fillId="8" borderId="1" xfId="4" applyFont="1" applyFill="1" applyBorder="1" applyAlignment="1">
      <alignment vertical="center"/>
    </xf>
    <xf numFmtId="0" fontId="3" fillId="8" borderId="1" xfId="4" applyFont="1" applyFill="1" applyBorder="1" applyAlignment="1">
      <alignment horizontal="left" vertical="center" wrapText="1"/>
    </xf>
    <xf numFmtId="0" fontId="117" fillId="0" borderId="1" xfId="4" applyFont="1" applyBorder="1"/>
    <xf numFmtId="1" fontId="73" fillId="8" borderId="10" xfId="4" applyNumberFormat="1" applyFont="1" applyFill="1" applyBorder="1" applyAlignment="1">
      <alignment horizontal="center" vertical="center"/>
    </xf>
    <xf numFmtId="0" fontId="59" fillId="0" borderId="1" xfId="4" applyFont="1" applyBorder="1" applyAlignment="1">
      <alignment vertical="center"/>
    </xf>
    <xf numFmtId="168" fontId="73" fillId="8" borderId="1" xfId="0" applyNumberFormat="1" applyFont="1" applyFill="1" applyBorder="1" applyAlignment="1">
      <alignment horizontal="center" vertical="center"/>
    </xf>
    <xf numFmtId="0" fontId="117" fillId="8" borderId="1" xfId="4" applyFont="1" applyFill="1" applyBorder="1"/>
    <xf numFmtId="0" fontId="73" fillId="8" borderId="2" xfId="4" applyFont="1" applyFill="1" applyBorder="1" applyAlignment="1">
      <alignment horizontal="center" vertical="center"/>
    </xf>
    <xf numFmtId="0" fontId="116" fillId="8" borderId="1" xfId="4" applyFont="1" applyFill="1" applyBorder="1" applyAlignment="1">
      <alignment horizontal="left" vertical="center" wrapText="1"/>
    </xf>
    <xf numFmtId="2" fontId="73" fillId="8" borderId="1" xfId="4" applyNumberFormat="1" applyFont="1" applyFill="1" applyBorder="1" applyAlignment="1">
      <alignment horizontal="left" vertical="center" wrapText="1"/>
    </xf>
    <xf numFmtId="0" fontId="116" fillId="8" borderId="1" xfId="4" applyFont="1" applyFill="1" applyBorder="1" applyAlignment="1">
      <alignment horizontal="center" vertical="center" wrapText="1"/>
    </xf>
    <xf numFmtId="168" fontId="73" fillId="0" borderId="1" xfId="4" applyNumberFormat="1" applyFont="1" applyBorder="1" applyAlignment="1">
      <alignment vertical="center" wrapText="1"/>
    </xf>
    <xf numFmtId="0" fontId="76" fillId="8" borderId="0" xfId="0" applyFont="1" applyFill="1" applyAlignment="1">
      <alignment horizontal="left" vertical="center" indent="2" readingOrder="1"/>
    </xf>
    <xf numFmtId="0" fontId="73" fillId="8" borderId="6" xfId="4" applyFont="1" applyFill="1" applyBorder="1" applyAlignment="1">
      <alignment vertical="center" wrapText="1"/>
    </xf>
    <xf numFmtId="168" fontId="73" fillId="8" borderId="1" xfId="4" applyNumberFormat="1" applyFont="1" applyFill="1" applyBorder="1" applyAlignment="1">
      <alignment vertical="center" wrapText="1"/>
    </xf>
    <xf numFmtId="0" fontId="73" fillId="8" borderId="0" xfId="4" applyFont="1" applyFill="1" applyAlignment="1">
      <alignment horizontal="center" vertical="center" wrapText="1"/>
    </xf>
    <xf numFmtId="0" fontId="59" fillId="8" borderId="10" xfId="4" applyFont="1" applyFill="1" applyBorder="1" applyAlignment="1">
      <alignment vertical="center"/>
    </xf>
    <xf numFmtId="165" fontId="73" fillId="8" borderId="1" xfId="4" applyNumberFormat="1" applyFont="1" applyFill="1" applyBorder="1" applyAlignment="1">
      <alignment horizontal="center" vertical="center" wrapText="1"/>
    </xf>
    <xf numFmtId="169" fontId="73" fillId="8" borderId="1" xfId="4" applyNumberFormat="1" applyFont="1" applyFill="1" applyBorder="1" applyAlignment="1">
      <alignment horizontal="left" vertical="center" wrapText="1"/>
    </xf>
    <xf numFmtId="0" fontId="58" fillId="8" borderId="1" xfId="4" applyFont="1" applyFill="1" applyBorder="1" applyAlignment="1">
      <alignment vertical="center" wrapText="1"/>
    </xf>
    <xf numFmtId="0" fontId="55" fillId="0" borderId="1" xfId="0" applyFont="1" applyBorder="1" applyAlignment="1">
      <alignment horizontal="center" vertical="center" wrapText="1"/>
    </xf>
    <xf numFmtId="2" fontId="116" fillId="8" borderId="1" xfId="4" applyNumberFormat="1" applyFont="1" applyFill="1" applyBorder="1" applyAlignment="1">
      <alignment horizontal="left" vertical="center" wrapText="1"/>
    </xf>
    <xf numFmtId="173" fontId="73" fillId="8" borderId="1" xfId="1" applyNumberFormat="1" applyFont="1" applyFill="1" applyBorder="1" applyAlignment="1">
      <alignment horizontal="left" vertical="center" wrapText="1"/>
    </xf>
    <xf numFmtId="2" fontId="116" fillId="8" borderId="1" xfId="0" applyNumberFormat="1" applyFont="1" applyFill="1" applyBorder="1" applyAlignment="1">
      <alignment horizontal="left" vertical="center" wrapText="1"/>
    </xf>
    <xf numFmtId="1" fontId="116" fillId="8" borderId="1" xfId="0" applyNumberFormat="1" applyFont="1" applyFill="1" applyBorder="1" applyAlignment="1">
      <alignment horizontal="left" vertical="center" wrapText="1"/>
    </xf>
    <xf numFmtId="2" fontId="55" fillId="0" borderId="1" xfId="0" applyNumberFormat="1" applyFont="1" applyBorder="1" applyAlignment="1">
      <alignment horizontal="center" vertical="center" wrapText="1"/>
    </xf>
    <xf numFmtId="0" fontId="80" fillId="0" borderId="1" xfId="0" applyFont="1" applyBorder="1" applyAlignment="1">
      <alignment horizontal="center" vertical="center"/>
    </xf>
    <xf numFmtId="168" fontId="81" fillId="0" borderId="1" xfId="0" applyNumberFormat="1" applyFont="1" applyBorder="1"/>
    <xf numFmtId="0" fontId="81" fillId="0" borderId="1" xfId="0" applyFont="1" applyBorder="1"/>
    <xf numFmtId="2" fontId="81" fillId="0" borderId="1" xfId="0" applyNumberFormat="1" applyFont="1" applyBorder="1"/>
    <xf numFmtId="0" fontId="81" fillId="0" borderId="1" xfId="0" applyFont="1" applyBorder="1" applyAlignment="1">
      <alignment wrapText="1"/>
    </xf>
    <xf numFmtId="0" fontId="58" fillId="0" borderId="1" xfId="4" applyFont="1" applyBorder="1" applyAlignment="1">
      <alignment wrapText="1"/>
    </xf>
    <xf numFmtId="0" fontId="55" fillId="8" borderId="1" xfId="4" applyFont="1" applyFill="1" applyBorder="1" applyAlignment="1">
      <alignment horizontal="left" vertical="top" wrapText="1"/>
    </xf>
    <xf numFmtId="0" fontId="106" fillId="0" borderId="1" xfId="0" applyFont="1" applyBorder="1" applyAlignment="1">
      <alignment wrapText="1"/>
    </xf>
    <xf numFmtId="0" fontId="119" fillId="0" borderId="1" xfId="0" applyFont="1" applyBorder="1" applyAlignment="1">
      <alignment wrapText="1"/>
    </xf>
    <xf numFmtId="2" fontId="55" fillId="0" borderId="1" xfId="0" applyNumberFormat="1" applyFont="1" applyBorder="1" applyAlignment="1">
      <alignment horizontal="right" vertical="center"/>
    </xf>
    <xf numFmtId="165" fontId="55" fillId="0" borderId="1" xfId="0" applyNumberFormat="1" applyFont="1" applyBorder="1" applyAlignment="1">
      <alignment horizontal="right" vertical="center"/>
    </xf>
    <xf numFmtId="2" fontId="106" fillId="0" borderId="1" xfId="0" applyNumberFormat="1" applyFont="1" applyBorder="1" applyAlignment="1">
      <alignment horizontal="center" vertical="center"/>
    </xf>
    <xf numFmtId="2" fontId="55" fillId="0" borderId="1" xfId="0" applyNumberFormat="1" applyFont="1" applyBorder="1" applyAlignment="1">
      <alignment horizontal="center" vertical="center"/>
    </xf>
    <xf numFmtId="1" fontId="55" fillId="0" borderId="1" xfId="0" applyNumberFormat="1" applyFont="1" applyBorder="1" applyAlignment="1">
      <alignment horizontal="center" vertical="center"/>
    </xf>
    <xf numFmtId="0" fontId="55" fillId="0" borderId="0" xfId="0" applyFont="1"/>
    <xf numFmtId="2" fontId="119" fillId="0" borderId="1" xfId="0" applyNumberFormat="1" applyFont="1" applyBorder="1" applyAlignment="1">
      <alignment horizontal="center" vertical="center"/>
    </xf>
    <xf numFmtId="1" fontId="119" fillId="0" borderId="1" xfId="0" applyNumberFormat="1" applyFont="1" applyBorder="1" applyAlignment="1">
      <alignment horizontal="center" wrapText="1"/>
    </xf>
    <xf numFmtId="1" fontId="119" fillId="0" borderId="1" xfId="0" applyNumberFormat="1" applyFont="1" applyBorder="1" applyAlignment="1">
      <alignment wrapText="1"/>
    </xf>
    <xf numFmtId="165" fontId="119" fillId="0" borderId="1" xfId="0" applyNumberFormat="1" applyFont="1" applyBorder="1" applyAlignment="1">
      <alignment wrapText="1"/>
    </xf>
    <xf numFmtId="0" fontId="55" fillId="0" borderId="0" xfId="0" applyFont="1" applyAlignment="1">
      <alignment horizontal="right" vertical="center"/>
    </xf>
    <xf numFmtId="0" fontId="55" fillId="0" borderId="1" xfId="0" applyFont="1" applyBorder="1" applyAlignment="1">
      <alignment horizontal="right" vertical="center"/>
    </xf>
    <xf numFmtId="0" fontId="55" fillId="0" borderId="0" xfId="0" applyFont="1" applyAlignment="1">
      <alignment horizontal="left"/>
    </xf>
    <xf numFmtId="1" fontId="55" fillId="0" borderId="2" xfId="0" applyNumberFormat="1" applyFont="1" applyBorder="1" applyAlignment="1">
      <alignment horizontal="center" vertical="center"/>
    </xf>
    <xf numFmtId="2" fontId="56" fillId="0" borderId="1" xfId="0" applyNumberFormat="1" applyFont="1" applyBorder="1" applyAlignment="1">
      <alignment horizontal="right" vertical="center"/>
    </xf>
    <xf numFmtId="165" fontId="55" fillId="0" borderId="1" xfId="0" applyNumberFormat="1" applyFont="1" applyBorder="1" applyAlignment="1">
      <alignment horizontal="center" vertical="center"/>
    </xf>
    <xf numFmtId="0" fontId="55" fillId="0" borderId="0" xfId="0" applyFont="1" applyAlignment="1">
      <alignment horizontal="center" vertical="center"/>
    </xf>
    <xf numFmtId="2" fontId="55" fillId="0" borderId="0" xfId="0" applyNumberFormat="1" applyFont="1" applyAlignment="1">
      <alignment horizontal="right" vertical="center"/>
    </xf>
    <xf numFmtId="172" fontId="55" fillId="0" borderId="1" xfId="0" applyNumberFormat="1" applyFont="1" applyBorder="1" applyAlignment="1">
      <alignment horizontal="center" vertical="center"/>
    </xf>
    <xf numFmtId="2" fontId="56" fillId="0" borderId="1" xfId="0" applyNumberFormat="1" applyFont="1" applyBorder="1" applyAlignment="1">
      <alignment horizontal="center" vertical="center"/>
    </xf>
    <xf numFmtId="0" fontId="119" fillId="0" borderId="1" xfId="0" applyFont="1" applyBorder="1" applyAlignment="1">
      <alignment horizontal="center" vertical="center" wrapText="1"/>
    </xf>
    <xf numFmtId="2" fontId="119" fillId="0" borderId="1" xfId="0" applyNumberFormat="1" applyFont="1" applyBorder="1" applyAlignment="1">
      <alignment horizontal="center" vertical="center" wrapText="1"/>
    </xf>
    <xf numFmtId="0" fontId="106" fillId="0" borderId="1" xfId="0" applyFont="1" applyBorder="1" applyAlignment="1">
      <alignment horizontal="left" vertical="center" wrapText="1"/>
    </xf>
    <xf numFmtId="2" fontId="106" fillId="0" borderId="1" xfId="0" applyNumberFormat="1" applyFont="1" applyBorder="1" applyAlignment="1">
      <alignment horizontal="center" vertical="center" wrapText="1"/>
    </xf>
    <xf numFmtId="2" fontId="106" fillId="0" borderId="1" xfId="0" applyNumberFormat="1" applyFont="1" applyBorder="1" applyAlignment="1">
      <alignment horizontal="left" vertical="center"/>
    </xf>
    <xf numFmtId="172" fontId="120" fillId="0" borderId="17" xfId="0" applyNumberFormat="1" applyFont="1" applyBorder="1" applyAlignment="1">
      <alignment horizontal="center" wrapText="1"/>
    </xf>
    <xf numFmtId="2" fontId="106" fillId="0" borderId="16" xfId="0" applyNumberFormat="1" applyFont="1" applyBorder="1" applyAlignment="1">
      <alignment horizontal="center" vertical="center"/>
    </xf>
    <xf numFmtId="2" fontId="56" fillId="0" borderId="1" xfId="0" applyNumberFormat="1" applyFont="1" applyBorder="1" applyAlignment="1">
      <alignment horizontal="center" vertical="center" wrapText="1"/>
    </xf>
    <xf numFmtId="172" fontId="106" fillId="0" borderId="16" xfId="0" applyNumberFormat="1" applyFont="1" applyBorder="1" applyAlignment="1">
      <alignment wrapText="1"/>
    </xf>
    <xf numFmtId="172" fontId="106" fillId="0" borderId="1" xfId="0" applyNumberFormat="1" applyFont="1" applyBorder="1" applyAlignment="1">
      <alignment horizontal="center" vertical="center" wrapText="1"/>
    </xf>
    <xf numFmtId="1" fontId="106" fillId="0" borderId="1" xfId="0" applyNumberFormat="1" applyFont="1" applyBorder="1" applyAlignment="1">
      <alignment horizontal="center" vertical="center" wrapText="1"/>
    </xf>
    <xf numFmtId="170" fontId="123" fillId="0" borderId="1" xfId="0" applyNumberFormat="1" applyFont="1" applyBorder="1" applyAlignment="1">
      <alignment horizontal="center" vertical="center"/>
    </xf>
    <xf numFmtId="2" fontId="106" fillId="0" borderId="1" xfId="0" applyNumberFormat="1" applyFont="1" applyBorder="1" applyAlignment="1">
      <alignment horizontal="left" vertical="center" wrapText="1"/>
    </xf>
    <xf numFmtId="0" fontId="55" fillId="0" borderId="0" xfId="0" applyFont="1" applyAlignment="1">
      <alignment horizontal="left" vertical="center"/>
    </xf>
    <xf numFmtId="0" fontId="54" fillId="0" borderId="0" xfId="4" applyFont="1" applyAlignment="1">
      <alignment horizontal="center"/>
    </xf>
    <xf numFmtId="0" fontId="55" fillId="0" borderId="1" xfId="0" applyFont="1" applyBorder="1" applyAlignment="1">
      <alignment horizontal="left" vertical="center"/>
    </xf>
    <xf numFmtId="0" fontId="121" fillId="0" borderId="0" xfId="0" applyFont="1" applyAlignment="1">
      <alignment horizontal="center" vertical="center"/>
    </xf>
    <xf numFmtId="168" fontId="55" fillId="0" borderId="1" xfId="0" applyNumberFormat="1" applyFont="1" applyBorder="1" applyAlignment="1">
      <alignment horizontal="center"/>
    </xf>
    <xf numFmtId="170" fontId="106" fillId="0" borderId="1" xfId="0" applyNumberFormat="1" applyFont="1" applyBorder="1" applyAlignment="1">
      <alignment horizontal="center" vertical="center" wrapText="1"/>
    </xf>
    <xf numFmtId="0" fontId="125" fillId="0" borderId="0" xfId="0" applyFont="1" applyAlignment="1">
      <alignment horizontal="center" vertical="center"/>
    </xf>
    <xf numFmtId="0" fontId="106" fillId="0" borderId="1" xfId="0" applyFont="1" applyBorder="1" applyAlignment="1">
      <alignment horizontal="center" vertical="center" wrapText="1"/>
    </xf>
    <xf numFmtId="175" fontId="126" fillId="0" borderId="1" xfId="0" applyNumberFormat="1" applyFont="1" applyBorder="1" applyAlignment="1">
      <alignment horizontal="center" vertical="center"/>
    </xf>
    <xf numFmtId="2" fontId="55" fillId="0" borderId="1" xfId="0" applyNumberFormat="1" applyFont="1" applyBorder="1" applyAlignment="1">
      <alignment horizontal="center" vertical="center" wrapText="1" readingOrder="1"/>
    </xf>
    <xf numFmtId="0" fontId="56" fillId="0" borderId="0" xfId="0" applyFont="1" applyAlignment="1">
      <alignment horizontal="center" vertical="center"/>
    </xf>
    <xf numFmtId="2" fontId="58" fillId="0" borderId="1" xfId="0" applyNumberFormat="1" applyFont="1" applyBorder="1" applyAlignment="1">
      <alignment horizontal="center" vertical="center"/>
    </xf>
    <xf numFmtId="2" fontId="54" fillId="0" borderId="1" xfId="0" applyNumberFormat="1" applyFont="1" applyBorder="1" applyAlignment="1">
      <alignment horizontal="center" vertical="center"/>
    </xf>
    <xf numFmtId="2" fontId="128" fillId="0" borderId="1" xfId="0" applyNumberFormat="1" applyFont="1" applyBorder="1" applyAlignment="1">
      <alignment horizontal="center" vertical="center"/>
    </xf>
    <xf numFmtId="2" fontId="127" fillId="0" borderId="1" xfId="0" applyNumberFormat="1" applyFont="1" applyBorder="1" applyAlignment="1">
      <alignment horizontal="center" vertical="center"/>
    </xf>
    <xf numFmtId="172" fontId="58" fillId="0" borderId="1" xfId="0" applyNumberFormat="1" applyFont="1" applyBorder="1" applyAlignment="1">
      <alignment horizontal="center" vertical="center"/>
    </xf>
    <xf numFmtId="169" fontId="129" fillId="0" borderId="1" xfId="0" applyNumberFormat="1" applyFont="1" applyBorder="1" applyAlignment="1">
      <alignment horizontal="center" vertical="center"/>
    </xf>
    <xf numFmtId="0" fontId="127" fillId="0" borderId="1" xfId="0" applyFont="1" applyBorder="1" applyAlignment="1">
      <alignment wrapText="1"/>
    </xf>
    <xf numFmtId="2" fontId="54" fillId="0" borderId="1" xfId="4" applyNumberFormat="1" applyFont="1" applyBorder="1" applyAlignment="1">
      <alignment horizontal="center" vertical="center"/>
    </xf>
    <xf numFmtId="1" fontId="54" fillId="0" borderId="1" xfId="4" applyNumberFormat="1" applyFont="1" applyBorder="1" applyAlignment="1">
      <alignment horizontal="right" vertical="center"/>
    </xf>
    <xf numFmtId="0" fontId="54" fillId="0" borderId="0" xfId="4" applyFont="1"/>
    <xf numFmtId="0" fontId="128" fillId="0" borderId="1" xfId="0" applyFont="1" applyBorder="1" applyAlignment="1">
      <alignment wrapText="1"/>
    </xf>
    <xf numFmtId="2" fontId="54" fillId="0" borderId="1" xfId="4" applyNumberFormat="1" applyFont="1" applyBorder="1" applyAlignment="1">
      <alignment horizontal="center"/>
    </xf>
    <xf numFmtId="1" fontId="128" fillId="0" borderId="1" xfId="0" applyNumberFormat="1" applyFont="1" applyBorder="1" applyAlignment="1">
      <alignment horizontal="right" vertical="center"/>
    </xf>
    <xf numFmtId="2" fontId="58" fillId="0" borderId="0" xfId="4" applyNumberFormat="1" applyFont="1" applyAlignment="1">
      <alignment horizontal="center" vertical="center"/>
    </xf>
    <xf numFmtId="0" fontId="58" fillId="0" borderId="1" xfId="4" applyFont="1" applyBorder="1"/>
    <xf numFmtId="1" fontId="130" fillId="0" borderId="1" xfId="0" applyNumberFormat="1" applyFont="1" applyBorder="1" applyAlignment="1">
      <alignment horizontal="right"/>
    </xf>
    <xf numFmtId="0" fontId="128" fillId="0" borderId="1" xfId="4" applyFont="1" applyBorder="1"/>
    <xf numFmtId="0" fontId="128" fillId="0" borderId="0" xfId="4" applyFont="1"/>
    <xf numFmtId="0" fontId="54" fillId="0" borderId="1" xfId="4" applyFont="1" applyBorder="1"/>
    <xf numFmtId="1" fontId="127" fillId="0" borderId="1" xfId="0" applyNumberFormat="1" applyFont="1" applyBorder="1" applyAlignment="1">
      <alignment horizontal="right" vertical="center"/>
    </xf>
    <xf numFmtId="1" fontId="58" fillId="0" borderId="1" xfId="4" applyNumberFormat="1" applyFont="1" applyBorder="1" applyAlignment="1">
      <alignment horizontal="right" vertical="center"/>
    </xf>
    <xf numFmtId="0" fontId="58" fillId="0" borderId="0" xfId="4" applyFont="1" applyAlignment="1">
      <alignment horizontal="right"/>
    </xf>
    <xf numFmtId="0" fontId="127" fillId="0" borderId="1" xfId="4" applyFont="1" applyBorder="1" applyAlignment="1">
      <alignment horizontal="center" vertical="center"/>
    </xf>
    <xf numFmtId="0" fontId="127" fillId="0" borderId="0" xfId="4" applyFont="1" applyAlignment="1">
      <alignment wrapText="1"/>
    </xf>
    <xf numFmtId="0" fontId="127" fillId="0" borderId="0" xfId="4" applyFont="1"/>
    <xf numFmtId="0" fontId="127" fillId="0" borderId="1" xfId="4" applyFont="1" applyBorder="1" applyAlignment="1">
      <alignment horizontal="center"/>
    </xf>
    <xf numFmtId="0" fontId="127" fillId="0" borderId="0" xfId="4" applyFont="1" applyAlignment="1">
      <alignment horizontal="center"/>
    </xf>
    <xf numFmtId="0" fontId="128" fillId="0" borderId="0" xfId="4" applyFont="1" applyAlignment="1">
      <alignment horizontal="center"/>
    </xf>
    <xf numFmtId="176" fontId="126" fillId="0" borderId="1" xfId="0" applyNumberFormat="1" applyFont="1" applyBorder="1" applyAlignment="1">
      <alignment horizontal="center" vertical="center"/>
    </xf>
    <xf numFmtId="2" fontId="95" fillId="0" borderId="1" xfId="0" applyNumberFormat="1" applyFont="1" applyBorder="1" applyAlignment="1">
      <alignment horizontal="center" vertical="center"/>
    </xf>
    <xf numFmtId="169" fontId="117" fillId="0" borderId="1" xfId="0" applyNumberFormat="1" applyFont="1" applyBorder="1" applyAlignment="1">
      <alignment horizontal="center" vertical="center"/>
    </xf>
    <xf numFmtId="2" fontId="58" fillId="0" borderId="0" xfId="4" applyNumberFormat="1" applyFont="1"/>
    <xf numFmtId="0" fontId="56" fillId="0" borderId="1" xfId="0" applyFont="1" applyBorder="1" applyAlignment="1">
      <alignment horizontal="center" vertical="center"/>
    </xf>
    <xf numFmtId="0" fontId="56" fillId="0" borderId="1" xfId="0" applyFont="1" applyBorder="1" applyAlignment="1">
      <alignment horizontal="center" vertical="center" wrapText="1"/>
    </xf>
    <xf numFmtId="0" fontId="54" fillId="0" borderId="1" xfId="0" applyFont="1" applyBorder="1" applyAlignment="1">
      <alignment horizontal="center" vertical="center"/>
    </xf>
    <xf numFmtId="0" fontId="55" fillId="0" borderId="0" xfId="4" applyFont="1" applyAlignment="1">
      <alignment wrapText="1"/>
    </xf>
    <xf numFmtId="165" fontId="56" fillId="0" borderId="1" xfId="0" applyNumberFormat="1" applyFont="1" applyBorder="1" applyAlignment="1">
      <alignment horizontal="right" vertical="center"/>
    </xf>
    <xf numFmtId="0" fontId="56" fillId="0" borderId="0" xfId="0" applyFont="1"/>
    <xf numFmtId="0" fontId="131" fillId="0" borderId="16" xfId="0" applyFont="1" applyBorder="1" applyAlignment="1">
      <alignment horizontal="center" vertical="center" wrapText="1" readingOrder="1"/>
    </xf>
    <xf numFmtId="0" fontId="133" fillId="0" borderId="16" xfId="0" applyFont="1" applyBorder="1" applyAlignment="1">
      <alignment horizontal="center" vertical="center" wrapText="1" readingOrder="1"/>
    </xf>
    <xf numFmtId="0" fontId="132" fillId="0" borderId="1" xfId="0" applyFont="1" applyBorder="1" applyAlignment="1">
      <alignment horizontal="left" vertical="center"/>
    </xf>
    <xf numFmtId="165" fontId="106" fillId="0" borderId="1" xfId="0" applyNumberFormat="1" applyFont="1" applyBorder="1" applyAlignment="1">
      <alignment horizontal="center" vertical="center"/>
    </xf>
    <xf numFmtId="2" fontId="55" fillId="0" borderId="10" xfId="0" applyNumberFormat="1" applyFont="1" applyBorder="1" applyAlignment="1">
      <alignment horizontal="center" vertical="center"/>
    </xf>
    <xf numFmtId="0" fontId="56" fillId="8" borderId="1" xfId="4" applyFont="1" applyFill="1" applyBorder="1" applyAlignment="1">
      <alignment horizontal="center" vertical="center" wrapText="1"/>
    </xf>
    <xf numFmtId="0" fontId="55" fillId="0" borderId="0" xfId="4" applyFont="1" applyAlignment="1">
      <alignment horizontal="center" vertical="center"/>
    </xf>
    <xf numFmtId="0" fontId="55" fillId="0" borderId="0" xfId="4" applyFont="1"/>
    <xf numFmtId="1" fontId="49" fillId="0" borderId="1" xfId="0" applyNumberFormat="1" applyFont="1" applyBorder="1" applyAlignment="1">
      <alignment horizontal="center" vertical="top" wrapText="1"/>
    </xf>
    <xf numFmtId="0" fontId="104" fillId="8" borderId="1" xfId="0" applyFont="1" applyFill="1" applyBorder="1" applyAlignment="1">
      <alignment vertical="center" wrapText="1" readingOrder="1"/>
    </xf>
    <xf numFmtId="0" fontId="49" fillId="8" borderId="1" xfId="0" applyFont="1" applyFill="1" applyBorder="1" applyAlignment="1">
      <alignment vertical="center" wrapText="1"/>
    </xf>
    <xf numFmtId="1" fontId="49" fillId="0" borderId="1" xfId="0" applyNumberFormat="1" applyFont="1" applyBorder="1" applyAlignment="1">
      <alignment horizontal="center" vertical="center" wrapText="1"/>
    </xf>
    <xf numFmtId="1" fontId="49" fillId="0" borderId="1" xfId="0" applyNumberFormat="1" applyFont="1" applyBorder="1" applyAlignment="1">
      <alignment horizontal="left" vertical="center" wrapText="1"/>
    </xf>
    <xf numFmtId="0" fontId="49" fillId="0" borderId="0" xfId="0" applyFont="1" applyAlignment="1">
      <alignment vertical="top" wrapText="1"/>
    </xf>
    <xf numFmtId="0" fontId="54" fillId="0" borderId="1" xfId="4" applyFont="1" applyBorder="1" applyAlignment="1">
      <alignment horizontal="center" vertical="center"/>
    </xf>
    <xf numFmtId="0" fontId="95" fillId="0" borderId="1" xfId="0" applyFont="1" applyBorder="1" applyAlignment="1">
      <alignment wrapText="1"/>
    </xf>
    <xf numFmtId="0" fontId="54" fillId="0" borderId="8" xfId="4" applyFont="1" applyBorder="1"/>
    <xf numFmtId="168" fontId="55" fillId="8" borderId="1" xfId="4" applyNumberFormat="1" applyFont="1" applyFill="1" applyBorder="1" applyAlignment="1">
      <alignment horizontal="center" vertical="center"/>
    </xf>
    <xf numFmtId="0" fontId="58" fillId="0" borderId="2" xfId="4" applyFont="1" applyBorder="1" applyAlignment="1">
      <alignment horizontal="center" vertical="center" wrapText="1"/>
    </xf>
    <xf numFmtId="165" fontId="58" fillId="0" borderId="10" xfId="4" applyNumberFormat="1" applyFont="1" applyBorder="1" applyAlignment="1">
      <alignment vertical="center" wrapText="1"/>
    </xf>
    <xf numFmtId="0" fontId="55" fillId="8" borderId="11" xfId="4" applyFont="1" applyFill="1" applyBorder="1" applyAlignment="1">
      <alignment horizontal="left" vertical="center" wrapText="1"/>
    </xf>
    <xf numFmtId="0" fontId="106" fillId="9" borderId="18" xfId="0" applyFont="1" applyFill="1" applyBorder="1" applyAlignment="1">
      <alignment horizontal="left" vertical="top" wrapText="1"/>
    </xf>
    <xf numFmtId="0" fontId="55" fillId="8" borderId="11" xfId="4" applyFont="1" applyFill="1" applyBorder="1" applyAlignment="1">
      <alignment horizontal="left" vertical="top" wrapText="1"/>
    </xf>
    <xf numFmtId="172" fontId="120" fillId="0" borderId="1" xfId="0" applyNumberFormat="1" applyFont="1" applyBorder="1" applyAlignment="1">
      <alignment horizontal="center" vertical="center" wrapText="1" readingOrder="1"/>
    </xf>
    <xf numFmtId="0" fontId="49" fillId="0" borderId="0" xfId="0" applyFont="1" applyAlignment="1">
      <alignment horizontal="center"/>
    </xf>
    <xf numFmtId="2" fontId="134" fillId="0" borderId="1" xfId="0" applyNumberFormat="1" applyFont="1" applyBorder="1" applyAlignment="1">
      <alignment vertical="center" wrapText="1"/>
    </xf>
    <xf numFmtId="2" fontId="134" fillId="0" borderId="1" xfId="0" applyNumberFormat="1" applyFont="1" applyBorder="1" applyAlignment="1">
      <alignment horizontal="center" vertical="center" wrapText="1"/>
    </xf>
    <xf numFmtId="0" fontId="135" fillId="0" borderId="1" xfId="0" applyFont="1" applyBorder="1" applyAlignment="1">
      <alignment horizontal="center" vertical="center" wrapText="1"/>
    </xf>
    <xf numFmtId="0" fontId="0" fillId="0" borderId="1" xfId="0" applyBorder="1" applyAlignment="1">
      <alignment horizontal="center"/>
    </xf>
    <xf numFmtId="0" fontId="68" fillId="0" borderId="19" xfId="0" applyFont="1" applyBorder="1" applyAlignment="1">
      <alignment horizontal="left" vertical="top" wrapText="1" readingOrder="1"/>
    </xf>
    <xf numFmtId="0" fontId="47" fillId="0" borderId="19" xfId="0" applyFont="1" applyBorder="1" applyAlignment="1">
      <alignment horizontal="left" vertical="top" wrapText="1" readingOrder="1"/>
    </xf>
    <xf numFmtId="0" fontId="139" fillId="0" borderId="19" xfId="0" applyFont="1" applyBorder="1" applyAlignment="1">
      <alignment horizontal="left" wrapText="1" readingOrder="1"/>
    </xf>
    <xf numFmtId="168" fontId="49" fillId="0" borderId="10" xfId="0" applyNumberFormat="1" applyFont="1" applyBorder="1" applyAlignment="1">
      <alignment horizontal="center"/>
    </xf>
    <xf numFmtId="0" fontId="139" fillId="0" borderId="20" xfId="0" applyFont="1" applyBorder="1" applyAlignment="1">
      <alignment horizontal="left" wrapText="1" readingOrder="1"/>
    </xf>
    <xf numFmtId="0" fontId="49" fillId="0" borderId="2" xfId="0" applyFont="1" applyBorder="1"/>
    <xf numFmtId="0" fontId="47" fillId="0" borderId="1" xfId="0" applyFont="1" applyBorder="1" applyAlignment="1">
      <alignment horizontal="left" wrapText="1" readingOrder="1"/>
    </xf>
    <xf numFmtId="0" fontId="142" fillId="0" borderId="1" xfId="0" applyFont="1" applyBorder="1" applyAlignment="1">
      <alignment horizontal="left" wrapText="1" readingOrder="1"/>
    </xf>
    <xf numFmtId="0" fontId="56" fillId="0" borderId="1" xfId="0" applyFont="1" applyBorder="1" applyAlignment="1">
      <alignment horizontal="center"/>
    </xf>
    <xf numFmtId="0" fontId="56" fillId="0" borderId="1" xfId="0" applyFont="1" applyBorder="1" applyAlignment="1">
      <alignment vertical="center"/>
    </xf>
    <xf numFmtId="170" fontId="56" fillId="10" borderId="10" xfId="0" applyNumberFormat="1" applyFont="1" applyFill="1" applyBorder="1" applyAlignment="1">
      <alignment horizontal="center"/>
    </xf>
    <xf numFmtId="170" fontId="56" fillId="11" borderId="10" xfId="0" applyNumberFormat="1" applyFont="1" applyFill="1" applyBorder="1" applyAlignment="1">
      <alignment horizontal="center"/>
    </xf>
    <xf numFmtId="2" fontId="55" fillId="10" borderId="10" xfId="0" applyNumberFormat="1" applyFont="1" applyFill="1" applyBorder="1" applyAlignment="1">
      <alignment horizontal="center" vertical="center"/>
    </xf>
    <xf numFmtId="2" fontId="55" fillId="11" borderId="10" xfId="0" applyNumberFormat="1" applyFont="1" applyFill="1" applyBorder="1" applyAlignment="1">
      <alignment horizontal="center" vertical="center"/>
    </xf>
    <xf numFmtId="0" fontId="121" fillId="0" borderId="1" xfId="0" applyFont="1" applyBorder="1"/>
    <xf numFmtId="2" fontId="119" fillId="0" borderId="1" xfId="0" applyNumberFormat="1" applyFont="1" applyBorder="1" applyAlignment="1">
      <alignment wrapText="1"/>
    </xf>
    <xf numFmtId="2" fontId="56" fillId="0" borderId="10" xfId="0" applyNumberFormat="1" applyFont="1" applyBorder="1" applyAlignment="1">
      <alignment horizontal="center" vertical="center"/>
    </xf>
    <xf numFmtId="172" fontId="106" fillId="0" borderId="1" xfId="0" applyNumberFormat="1" applyFont="1" applyBorder="1" applyAlignment="1">
      <alignment horizontal="center" vertical="center"/>
    </xf>
    <xf numFmtId="170" fontId="144" fillId="0" borderId="0" xfId="0" applyNumberFormat="1" applyFont="1" applyAlignment="1">
      <alignment horizontal="center" vertical="center"/>
    </xf>
    <xf numFmtId="174" fontId="55" fillId="0" borderId="0" xfId="0" applyNumberFormat="1" applyFont="1" applyAlignment="1">
      <alignment horizontal="center" vertical="center"/>
    </xf>
    <xf numFmtId="172" fontId="55" fillId="0" borderId="0" xfId="0" applyNumberFormat="1" applyFont="1" applyAlignment="1">
      <alignment horizontal="center" vertical="center"/>
    </xf>
    <xf numFmtId="2" fontId="106" fillId="0" borderId="10" xfId="0" applyNumberFormat="1" applyFont="1" applyBorder="1" applyAlignment="1">
      <alignment horizontal="center" vertical="center"/>
    </xf>
    <xf numFmtId="2" fontId="56" fillId="0" borderId="11" xfId="0" applyNumberFormat="1" applyFont="1" applyBorder="1" applyAlignment="1">
      <alignment horizontal="center" vertical="center"/>
    </xf>
    <xf numFmtId="2" fontId="106" fillId="0" borderId="2" xfId="0" applyNumberFormat="1" applyFont="1" applyBorder="1" applyAlignment="1">
      <alignment horizontal="center" vertical="center"/>
    </xf>
    <xf numFmtId="0" fontId="0" fillId="8" borderId="1" xfId="0" applyFill="1" applyBorder="1"/>
    <xf numFmtId="0" fontId="0" fillId="0" borderId="1" xfId="0" applyBorder="1"/>
    <xf numFmtId="0" fontId="0" fillId="8" borderId="6" xfId="0" applyFill="1" applyBorder="1"/>
    <xf numFmtId="179" fontId="0" fillId="8" borderId="1" xfId="0" applyNumberFormat="1" applyFill="1" applyBorder="1"/>
    <xf numFmtId="0" fontId="1" fillId="0" borderId="1" xfId="0" applyFont="1" applyBorder="1" applyAlignment="1">
      <alignment horizontal="center"/>
    </xf>
    <xf numFmtId="167" fontId="106" fillId="0" borderId="1" xfId="0" applyNumberFormat="1" applyFont="1" applyBorder="1" applyAlignment="1">
      <alignment horizontal="center" vertical="center"/>
    </xf>
    <xf numFmtId="2" fontId="147" fillId="0" borderId="1" xfId="0" applyNumberFormat="1" applyFont="1" applyBorder="1" applyAlignment="1">
      <alignment horizontal="center" vertical="center"/>
    </xf>
    <xf numFmtId="2" fontId="125" fillId="0" borderId="1" xfId="0" applyNumberFormat="1" applyFont="1" applyBorder="1" applyAlignment="1">
      <alignment horizontal="center" vertical="center"/>
    </xf>
    <xf numFmtId="2" fontId="125" fillId="0" borderId="1" xfId="0" applyNumberFormat="1" applyFont="1" applyBorder="1" applyAlignment="1">
      <alignment horizontal="left" vertical="center"/>
    </xf>
    <xf numFmtId="170" fontId="148" fillId="0" borderId="1" xfId="0" applyNumberFormat="1" applyFont="1" applyBorder="1" applyAlignment="1">
      <alignment horizontal="center" vertical="center"/>
    </xf>
    <xf numFmtId="2" fontId="125" fillId="0" borderId="1" xfId="0" applyNumberFormat="1" applyFont="1" applyBorder="1" applyAlignment="1">
      <alignment horizontal="center" vertical="center" wrapText="1"/>
    </xf>
    <xf numFmtId="0" fontId="125" fillId="0" borderId="1" xfId="0" applyFont="1" applyBorder="1" applyAlignment="1">
      <alignment wrapText="1"/>
    </xf>
    <xf numFmtId="170" fontId="125" fillId="0" borderId="1" xfId="0" applyNumberFormat="1" applyFont="1" applyBorder="1" applyAlignment="1">
      <alignment horizontal="center" vertical="center"/>
    </xf>
    <xf numFmtId="1" fontId="125" fillId="0" borderId="1" xfId="0" applyNumberFormat="1" applyFont="1" applyBorder="1" applyAlignment="1">
      <alignment horizontal="center" vertical="center"/>
    </xf>
    <xf numFmtId="2" fontId="148" fillId="0" borderId="1" xfId="0" applyNumberFormat="1" applyFont="1" applyBorder="1" applyAlignment="1">
      <alignment horizontal="center" vertical="center" wrapText="1"/>
    </xf>
    <xf numFmtId="167" fontId="55" fillId="0" borderId="1" xfId="0" applyNumberFormat="1" applyFont="1" applyBorder="1" applyAlignment="1">
      <alignment horizontal="center" vertical="center"/>
    </xf>
    <xf numFmtId="172" fontId="120" fillId="0" borderId="17" xfId="0" applyNumberFormat="1" applyFont="1" applyBorder="1" applyAlignment="1">
      <alignment horizontal="center" vertical="center" wrapText="1"/>
    </xf>
    <xf numFmtId="170" fontId="55" fillId="0" borderId="1" xfId="0" applyNumberFormat="1" applyFont="1" applyBorder="1" applyAlignment="1">
      <alignment horizontal="center" vertical="center"/>
    </xf>
    <xf numFmtId="172" fontId="106" fillId="0" borderId="16" xfId="0" applyNumberFormat="1" applyFont="1" applyBorder="1" applyAlignment="1">
      <alignment horizontal="center" vertical="center" wrapText="1"/>
    </xf>
    <xf numFmtId="170" fontId="106" fillId="0" borderId="16" xfId="0" applyNumberFormat="1" applyFont="1" applyBorder="1" applyAlignment="1">
      <alignment horizontal="center" vertical="center" wrapText="1"/>
    </xf>
    <xf numFmtId="174" fontId="146" fillId="0" borderId="0" xfId="0" applyNumberFormat="1" applyFont="1" applyAlignment="1">
      <alignment horizontal="center" vertical="center"/>
    </xf>
    <xf numFmtId="172" fontId="145" fillId="12" borderId="1" xfId="0" applyNumberFormat="1" applyFont="1" applyFill="1" applyBorder="1" applyAlignment="1">
      <alignment horizontal="center" vertical="center" wrapText="1"/>
    </xf>
    <xf numFmtId="174" fontId="106" fillId="0" borderId="1" xfId="0" applyNumberFormat="1" applyFont="1" applyBorder="1" applyAlignment="1">
      <alignment horizontal="center" vertical="center"/>
    </xf>
    <xf numFmtId="177" fontId="106" fillId="0" borderId="1" xfId="0" applyNumberFormat="1" applyFont="1" applyBorder="1" applyAlignment="1">
      <alignment horizontal="center" vertical="center"/>
    </xf>
    <xf numFmtId="170" fontId="106" fillId="0" borderId="1" xfId="0" applyNumberFormat="1" applyFont="1" applyBorder="1" applyAlignment="1">
      <alignment horizontal="center" vertical="center"/>
    </xf>
    <xf numFmtId="172" fontId="123" fillId="0" borderId="1" xfId="0" applyNumberFormat="1" applyFont="1" applyBorder="1" applyAlignment="1">
      <alignment horizontal="center" vertical="center"/>
    </xf>
    <xf numFmtId="175" fontId="123" fillId="0" borderId="1" xfId="0" applyNumberFormat="1" applyFont="1" applyBorder="1" applyAlignment="1">
      <alignment horizontal="center" vertical="center"/>
    </xf>
    <xf numFmtId="178" fontId="123" fillId="0" borderId="1" xfId="0" applyNumberFormat="1" applyFont="1" applyBorder="1" applyAlignment="1">
      <alignment horizontal="center" vertical="center" wrapText="1"/>
    </xf>
    <xf numFmtId="2" fontId="55" fillId="0" borderId="2" xfId="0" applyNumberFormat="1" applyFont="1" applyBorder="1" applyAlignment="1">
      <alignment horizontal="center" vertical="center"/>
    </xf>
    <xf numFmtId="174" fontId="149" fillId="12" borderId="1" xfId="0" applyNumberFormat="1" applyFont="1" applyFill="1" applyBorder="1" applyAlignment="1">
      <alignment horizontal="center" vertical="top" wrapText="1"/>
    </xf>
    <xf numFmtId="0" fontId="99" fillId="0" borderId="1" xfId="0" applyFont="1" applyBorder="1" applyAlignment="1">
      <alignment horizontal="left" vertical="center"/>
    </xf>
    <xf numFmtId="0" fontId="99" fillId="0" borderId="1" xfId="0" applyFont="1" applyBorder="1" applyAlignment="1">
      <alignment horizontal="center" vertical="center"/>
    </xf>
    <xf numFmtId="168" fontId="96" fillId="0" borderId="1" xfId="0" applyNumberFormat="1" applyFont="1" applyBorder="1" applyAlignment="1">
      <alignment horizontal="center" vertical="center"/>
    </xf>
    <xf numFmtId="0" fontId="1" fillId="0" borderId="1" xfId="0" applyFont="1" applyBorder="1" applyAlignment="1">
      <alignment horizontal="left" vertical="center"/>
    </xf>
    <xf numFmtId="14" fontId="1" fillId="0" borderId="1" xfId="0" applyNumberFormat="1" applyFont="1" applyBorder="1" applyAlignment="1">
      <alignment horizontal="left"/>
    </xf>
    <xf numFmtId="0" fontId="1" fillId="0" borderId="5" xfId="0" applyFont="1" applyBorder="1" applyAlignment="1">
      <alignment horizontal="left" vertical="center"/>
    </xf>
    <xf numFmtId="0" fontId="0" fillId="0" borderId="1" xfId="0" applyBorder="1" applyAlignment="1">
      <alignment horizontal="left"/>
    </xf>
    <xf numFmtId="0" fontId="0" fillId="0" borderId="1" xfId="0" applyBorder="1" applyAlignment="1">
      <alignment horizontal="center" vertical="center"/>
    </xf>
    <xf numFmtId="14" fontId="0" fillId="0" borderId="1" xfId="0" applyNumberFormat="1" applyBorder="1" applyAlignment="1">
      <alignment horizontal="left"/>
    </xf>
    <xf numFmtId="0" fontId="0" fillId="0" borderId="1" xfId="0" applyBorder="1" applyAlignment="1">
      <alignment horizontal="left" vertical="center"/>
    </xf>
    <xf numFmtId="14" fontId="1" fillId="0" borderId="1" xfId="0" applyNumberFormat="1" applyFont="1" applyBorder="1" applyAlignment="1">
      <alignment horizontal="left" wrapText="1"/>
    </xf>
    <xf numFmtId="0" fontId="0" fillId="0" borderId="1" xfId="0" applyBorder="1" applyAlignment="1">
      <alignment vertical="center"/>
    </xf>
    <xf numFmtId="14" fontId="0" fillId="0" borderId="1" xfId="0" applyNumberFormat="1" applyBorder="1" applyAlignment="1">
      <alignment horizontal="center" vertical="center"/>
    </xf>
    <xf numFmtId="0" fontId="1" fillId="0" borderId="1" xfId="0" applyFont="1" applyBorder="1" applyAlignment="1">
      <alignment vertical="center" wrapText="1"/>
    </xf>
    <xf numFmtId="14" fontId="0" fillId="0" borderId="1" xfId="0" applyNumberFormat="1" applyBorder="1" applyAlignment="1">
      <alignment horizontal="center"/>
    </xf>
    <xf numFmtId="0" fontId="1" fillId="0" borderId="1" xfId="0" applyFont="1" applyBorder="1" applyAlignment="1">
      <alignment wrapText="1"/>
    </xf>
    <xf numFmtId="2" fontId="148" fillId="0" borderId="1" xfId="0" applyNumberFormat="1" applyFont="1" applyBorder="1" applyAlignment="1">
      <alignment horizontal="center" vertical="center"/>
    </xf>
    <xf numFmtId="0" fontId="125" fillId="0" borderId="1" xfId="0" applyFont="1" applyBorder="1" applyAlignment="1">
      <alignment horizontal="center" vertical="center"/>
    </xf>
    <xf numFmtId="0" fontId="121" fillId="0" borderId="1" xfId="0" applyFont="1" applyBorder="1" applyAlignment="1">
      <alignment horizontal="center" vertical="center"/>
    </xf>
    <xf numFmtId="2" fontId="121" fillId="0" borderId="1" xfId="0" applyNumberFormat="1" applyFont="1" applyBorder="1" applyAlignment="1">
      <alignment horizontal="center" vertical="center"/>
    </xf>
    <xf numFmtId="0" fontId="49" fillId="0" borderId="1" xfId="0" applyFont="1" applyBorder="1" applyAlignment="1">
      <alignment horizontal="left" vertical="center" wrapText="1"/>
    </xf>
    <xf numFmtId="175" fontId="128" fillId="0" borderId="1" xfId="0" applyNumberFormat="1" applyFont="1" applyBorder="1" applyAlignment="1">
      <alignment horizontal="center" vertical="center" wrapText="1"/>
    </xf>
    <xf numFmtId="2" fontId="150" fillId="0" borderId="1" xfId="0" applyNumberFormat="1" applyFont="1" applyBorder="1" applyAlignment="1">
      <alignment horizontal="center" vertical="center"/>
    </xf>
    <xf numFmtId="0" fontId="150" fillId="0" borderId="1" xfId="0" applyFont="1" applyBorder="1" applyAlignment="1">
      <alignment horizontal="center" vertical="center"/>
    </xf>
    <xf numFmtId="1" fontId="119" fillId="8" borderId="1" xfId="0" applyNumberFormat="1" applyFont="1" applyFill="1" applyBorder="1" applyAlignment="1">
      <alignment horizontal="center" wrapText="1"/>
    </xf>
    <xf numFmtId="165" fontId="119" fillId="8" borderId="1" xfId="0" applyNumberFormat="1" applyFont="1" applyFill="1" applyBorder="1" applyAlignment="1">
      <alignment wrapText="1"/>
    </xf>
    <xf numFmtId="0" fontId="106" fillId="8" borderId="1" xfId="0" applyFont="1" applyFill="1" applyBorder="1" applyAlignment="1">
      <alignment wrapText="1"/>
    </xf>
    <xf numFmtId="2" fontId="55" fillId="8" borderId="1" xfId="0" applyNumberFormat="1" applyFont="1" applyFill="1" applyBorder="1" applyAlignment="1">
      <alignment horizontal="center" vertical="center"/>
    </xf>
    <xf numFmtId="2" fontId="58" fillId="8" borderId="1" xfId="0" applyNumberFormat="1" applyFont="1" applyFill="1" applyBorder="1" applyAlignment="1">
      <alignment horizontal="center" vertical="center"/>
    </xf>
    <xf numFmtId="2" fontId="119" fillId="8" borderId="1" xfId="0" applyNumberFormat="1" applyFont="1" applyFill="1" applyBorder="1" applyAlignment="1">
      <alignment horizontal="center" vertical="center"/>
    </xf>
    <xf numFmtId="2" fontId="55" fillId="8" borderId="5" xfId="0" applyNumberFormat="1" applyFont="1" applyFill="1" applyBorder="1" applyAlignment="1">
      <alignment horizontal="center" vertical="center"/>
    </xf>
    <xf numFmtId="2" fontId="56" fillId="8" borderId="1" xfId="0" applyNumberFormat="1" applyFont="1" applyFill="1" applyBorder="1" applyAlignment="1">
      <alignment horizontal="center" vertical="center"/>
    </xf>
    <xf numFmtId="2" fontId="55" fillId="8" borderId="1" xfId="0" applyNumberFormat="1" applyFont="1" applyFill="1" applyBorder="1" applyAlignment="1">
      <alignment horizontal="center" vertical="center" wrapText="1"/>
    </xf>
    <xf numFmtId="2" fontId="119" fillId="8" borderId="1" xfId="0" applyNumberFormat="1" applyFont="1" applyFill="1" applyBorder="1" applyAlignment="1">
      <alignment horizontal="center" vertical="center" wrapText="1"/>
    </xf>
    <xf numFmtId="2" fontId="106" fillId="8" borderId="1" xfId="0" applyNumberFormat="1" applyFont="1" applyFill="1" applyBorder="1" applyAlignment="1">
      <alignment horizontal="center" vertical="center"/>
    </xf>
    <xf numFmtId="2" fontId="150" fillId="8" borderId="1" xfId="0" applyNumberFormat="1" applyFont="1" applyFill="1" applyBorder="1" applyAlignment="1">
      <alignment horizontal="center" vertical="center"/>
    </xf>
    <xf numFmtId="2" fontId="106" fillId="8" borderId="1" xfId="0" applyNumberFormat="1" applyFont="1" applyFill="1" applyBorder="1" applyAlignment="1">
      <alignment horizontal="center" vertical="center" wrapText="1"/>
    </xf>
    <xf numFmtId="0" fontId="55" fillId="8" borderId="0" xfId="0" applyFont="1" applyFill="1" applyAlignment="1">
      <alignment horizontal="center" vertical="center"/>
    </xf>
    <xf numFmtId="168" fontId="49" fillId="0" borderId="7" xfId="0" applyNumberFormat="1" applyFont="1" applyBorder="1" applyAlignment="1">
      <alignment horizontal="center"/>
    </xf>
    <xf numFmtId="0" fontId="49" fillId="0" borderId="25" xfId="0" applyFont="1" applyBorder="1"/>
    <xf numFmtId="0" fontId="49" fillId="0" borderId="24" xfId="0" applyFont="1" applyBorder="1" applyAlignment="1">
      <alignment horizontal="center"/>
    </xf>
    <xf numFmtId="0" fontId="47" fillId="0" borderId="26" xfId="0" applyFont="1" applyBorder="1" applyAlignment="1">
      <alignment horizontal="center" vertical="center"/>
    </xf>
    <xf numFmtId="0" fontId="47" fillId="0" borderId="27" xfId="0" applyFont="1" applyBorder="1" applyAlignment="1">
      <alignment horizontal="center" vertical="center"/>
    </xf>
    <xf numFmtId="168" fontId="49" fillId="0" borderId="26" xfId="0" applyNumberFormat="1" applyFont="1" applyBorder="1" applyAlignment="1">
      <alignment horizontal="center"/>
    </xf>
    <xf numFmtId="0" fontId="49" fillId="0" borderId="27" xfId="0" applyFont="1" applyBorder="1"/>
    <xf numFmtId="168" fontId="49" fillId="0" borderId="28" xfId="0" applyNumberFormat="1" applyFont="1" applyBorder="1" applyAlignment="1">
      <alignment horizontal="center"/>
    </xf>
    <xf numFmtId="168" fontId="49" fillId="0" borderId="29" xfId="0" applyNumberFormat="1" applyFont="1" applyBorder="1" applyAlignment="1">
      <alignment horizontal="center"/>
    </xf>
    <xf numFmtId="0" fontId="49" fillId="0" borderId="30" xfId="0" applyFont="1" applyBorder="1"/>
    <xf numFmtId="0" fontId="49" fillId="0" borderId="31" xfId="0" applyFont="1" applyBorder="1"/>
    <xf numFmtId="0" fontId="68" fillId="0" borderId="19" xfId="0" applyFont="1" applyBorder="1" applyAlignment="1">
      <alignment horizontal="center" vertical="center" wrapText="1" readingOrder="1"/>
    </xf>
    <xf numFmtId="0" fontId="47" fillId="0" borderId="19" xfId="0" applyFont="1" applyBorder="1" applyAlignment="1">
      <alignment horizontal="center" vertical="center" wrapText="1" readingOrder="1"/>
    </xf>
    <xf numFmtId="0" fontId="139" fillId="0" borderId="19" xfId="0" applyFont="1" applyBorder="1" applyAlignment="1">
      <alignment horizontal="center" vertical="center" wrapText="1" readingOrder="1"/>
    </xf>
    <xf numFmtId="0" fontId="139" fillId="0" borderId="20" xfId="0" applyFont="1" applyBorder="1" applyAlignment="1">
      <alignment horizontal="center" vertical="center" wrapText="1" readingOrder="1"/>
    </xf>
    <xf numFmtId="0" fontId="49" fillId="0" borderId="2" xfId="0" applyFont="1" applyBorder="1" applyAlignment="1">
      <alignment horizontal="center" vertical="center"/>
    </xf>
    <xf numFmtId="168" fontId="49" fillId="0" borderId="10" xfId="0" applyNumberFormat="1" applyFont="1" applyBorder="1" applyAlignment="1">
      <alignment horizontal="center" vertical="center"/>
    </xf>
    <xf numFmtId="0" fontId="47" fillId="0" borderId="1" xfId="0" applyFont="1" applyBorder="1" applyAlignment="1">
      <alignment horizontal="center" vertical="center" wrapText="1" readingOrder="1"/>
    </xf>
    <xf numFmtId="0" fontId="142" fillId="0" borderId="1" xfId="0" applyFont="1" applyBorder="1" applyAlignment="1">
      <alignment horizontal="center" vertical="center" wrapText="1" readingOrder="1"/>
    </xf>
    <xf numFmtId="0" fontId="49" fillId="0" borderId="0" xfId="0" applyFont="1" applyAlignment="1">
      <alignment horizontal="left" vertical="center"/>
    </xf>
    <xf numFmtId="0" fontId="58" fillId="0" borderId="0" xfId="4" applyFont="1" applyAlignment="1">
      <alignment horizontal="center" vertical="center"/>
    </xf>
    <xf numFmtId="1" fontId="128" fillId="0" borderId="1" xfId="0" applyNumberFormat="1" applyFont="1" applyBorder="1" applyAlignment="1">
      <alignment horizontal="right" vertical="center" wrapText="1"/>
    </xf>
    <xf numFmtId="1" fontId="125" fillId="0" borderId="1" xfId="0" applyNumberFormat="1" applyFont="1" applyBorder="1" applyAlignment="1">
      <alignment wrapText="1"/>
    </xf>
    <xf numFmtId="2" fontId="125" fillId="10" borderId="10" xfId="0" applyNumberFormat="1" applyFont="1" applyFill="1" applyBorder="1" applyAlignment="1">
      <alignment horizontal="center" vertical="center"/>
    </xf>
    <xf numFmtId="2" fontId="125" fillId="11" borderId="10" xfId="0" applyNumberFormat="1" applyFont="1" applyFill="1" applyBorder="1" applyAlignment="1">
      <alignment horizontal="center" vertical="center"/>
    </xf>
    <xf numFmtId="2" fontId="125" fillId="0" borderId="1" xfId="0" applyNumberFormat="1" applyFont="1" applyBorder="1" applyAlignment="1">
      <alignment horizontal="right" vertical="center"/>
    </xf>
    <xf numFmtId="0" fontId="125" fillId="0" borderId="1" xfId="0" applyFont="1" applyBorder="1"/>
    <xf numFmtId="0" fontId="125" fillId="0" borderId="0" xfId="0" applyFont="1"/>
    <xf numFmtId="1" fontId="125" fillId="0" borderId="1" xfId="0" applyNumberFormat="1" applyFont="1" applyBorder="1" applyAlignment="1">
      <alignment horizontal="center" wrapText="1"/>
    </xf>
    <xf numFmtId="2" fontId="125" fillId="0" borderId="1" xfId="0" applyNumberFormat="1" applyFont="1" applyBorder="1" applyAlignment="1">
      <alignment wrapText="1"/>
    </xf>
    <xf numFmtId="172" fontId="125" fillId="11" borderId="10" xfId="0" applyNumberFormat="1" applyFont="1" applyFill="1" applyBorder="1" applyAlignment="1">
      <alignment horizontal="center" vertical="center"/>
    </xf>
    <xf numFmtId="165" fontId="125" fillId="0" borderId="1" xfId="0" applyNumberFormat="1" applyFont="1" applyBorder="1" applyAlignment="1">
      <alignment wrapText="1"/>
    </xf>
    <xf numFmtId="0" fontId="147" fillId="0" borderId="1" xfId="0" applyFont="1" applyBorder="1" applyAlignment="1">
      <alignment wrapText="1"/>
    </xf>
    <xf numFmtId="1" fontId="88" fillId="0" borderId="1" xfId="0" applyNumberFormat="1" applyFont="1" applyBorder="1" applyAlignment="1">
      <alignment horizontal="center" vertical="center"/>
    </xf>
    <xf numFmtId="0" fontId="125" fillId="0" borderId="1" xfId="0" applyFont="1" applyBorder="1" applyAlignment="1">
      <alignment horizontal="right" vertical="center"/>
    </xf>
    <xf numFmtId="1" fontId="55" fillId="0" borderId="3" xfId="0" applyNumberFormat="1" applyFont="1" applyBorder="1" applyAlignment="1">
      <alignment horizontal="center" vertical="center"/>
    </xf>
    <xf numFmtId="2" fontId="56" fillId="0" borderId="0" xfId="0" applyNumberFormat="1" applyFont="1" applyAlignment="1">
      <alignment horizontal="center" vertical="center"/>
    </xf>
    <xf numFmtId="172" fontId="120" fillId="8" borderId="1" xfId="0" applyNumberFormat="1" applyFont="1" applyFill="1" applyBorder="1" applyAlignment="1">
      <alignment horizontal="center" vertical="center" wrapText="1" readingOrder="1"/>
    </xf>
    <xf numFmtId="0" fontId="58" fillId="0" borderId="1" xfId="4" applyFont="1" applyBorder="1" applyAlignment="1">
      <alignment vertical="center" wrapText="1"/>
    </xf>
    <xf numFmtId="0" fontId="58" fillId="0" borderId="1" xfId="4" applyFont="1" applyBorder="1" applyAlignment="1">
      <alignment horizontal="left" vertical="center" wrapText="1"/>
    </xf>
    <xf numFmtId="0" fontId="23" fillId="0" borderId="0" xfId="4" applyFont="1" applyAlignment="1">
      <alignment horizontal="center" vertical="center"/>
    </xf>
    <xf numFmtId="2" fontId="58" fillId="0" borderId="1" xfId="4" applyNumberFormat="1" applyFont="1" applyBorder="1" applyAlignment="1">
      <alignment horizontal="center" vertical="center" wrapText="1"/>
    </xf>
    <xf numFmtId="172" fontId="58" fillId="0" borderId="1" xfId="4" applyNumberFormat="1" applyFont="1" applyBorder="1" applyAlignment="1">
      <alignment horizontal="center" vertical="center" wrapText="1"/>
    </xf>
    <xf numFmtId="2" fontId="54" fillId="0" borderId="1" xfId="4" applyNumberFormat="1" applyFont="1" applyBorder="1" applyAlignment="1">
      <alignment horizontal="center" vertical="center" wrapText="1"/>
    </xf>
    <xf numFmtId="0" fontId="58" fillId="0" borderId="0" xfId="4" applyFont="1" applyAlignment="1">
      <alignment horizontal="center" vertical="center" wrapText="1"/>
    </xf>
    <xf numFmtId="0" fontId="47" fillId="0" borderId="0" xfId="0" applyFont="1"/>
    <xf numFmtId="0" fontId="59" fillId="0" borderId="0" xfId="0" applyFont="1" applyAlignment="1">
      <alignment vertical="center" wrapText="1"/>
    </xf>
    <xf numFmtId="0" fontId="59" fillId="0" borderId="0" xfId="0" applyFont="1" applyAlignment="1">
      <alignment vertical="top" wrapText="1"/>
    </xf>
    <xf numFmtId="0" fontId="59" fillId="0" borderId="0" xfId="0" applyFont="1" applyAlignment="1">
      <alignment wrapText="1"/>
    </xf>
    <xf numFmtId="0" fontId="59" fillId="0" borderId="1" xfId="0" applyFont="1" applyBorder="1" applyAlignment="1">
      <alignment vertical="center" wrapText="1"/>
    </xf>
    <xf numFmtId="0" fontId="59" fillId="0" borderId="1" xfId="0" applyFont="1" applyBorder="1" applyAlignment="1">
      <alignment wrapText="1"/>
    </xf>
    <xf numFmtId="0" fontId="49" fillId="8" borderId="1" xfId="0" applyFont="1" applyFill="1" applyBorder="1" applyAlignment="1">
      <alignment horizontal="left" vertical="center" wrapText="1"/>
    </xf>
    <xf numFmtId="0" fontId="49" fillId="8" borderId="1" xfId="0" applyFont="1" applyFill="1" applyBorder="1" applyAlignment="1">
      <alignment horizontal="left" vertical="center" wrapText="1" readingOrder="1"/>
    </xf>
    <xf numFmtId="1" fontId="58" fillId="0" borderId="1" xfId="0" applyNumberFormat="1" applyFont="1" applyBorder="1" applyAlignment="1">
      <alignment horizontal="center" vertical="top" wrapText="1"/>
    </xf>
    <xf numFmtId="0" fontId="58" fillId="0" borderId="1" xfId="0" applyFont="1" applyBorder="1" applyAlignment="1">
      <alignment vertical="center" wrapText="1"/>
    </xf>
    <xf numFmtId="0" fontId="58" fillId="0" borderId="1" xfId="0" applyFont="1" applyBorder="1" applyAlignment="1">
      <alignment horizontal="left" vertical="center" wrapText="1"/>
    </xf>
    <xf numFmtId="1" fontId="58" fillId="0" borderId="1" xfId="0" applyNumberFormat="1" applyFont="1" applyBorder="1" applyAlignment="1">
      <alignment horizontal="center" vertical="center" wrapText="1"/>
    </xf>
    <xf numFmtId="0" fontId="58" fillId="8" borderId="1" xfId="0" applyFont="1" applyFill="1" applyBorder="1" applyAlignment="1">
      <alignment vertical="center" wrapText="1"/>
    </xf>
    <xf numFmtId="0" fontId="58" fillId="8" borderId="1" xfId="0" applyFont="1" applyFill="1" applyBorder="1" applyAlignment="1">
      <alignment horizontal="left" vertical="center" wrapText="1"/>
    </xf>
    <xf numFmtId="0" fontId="124" fillId="8" borderId="1" xfId="0" applyFont="1" applyFill="1" applyBorder="1" applyAlignment="1">
      <alignment vertical="center" wrapText="1" readingOrder="1"/>
    </xf>
    <xf numFmtId="168" fontId="58" fillId="8" borderId="1" xfId="0" applyNumberFormat="1" applyFont="1" applyFill="1" applyBorder="1" applyAlignment="1">
      <alignment vertical="center" wrapText="1"/>
    </xf>
    <xf numFmtId="1" fontId="58" fillId="0" borderId="1" xfId="0" applyNumberFormat="1" applyFont="1" applyBorder="1" applyAlignment="1">
      <alignment horizontal="left" vertical="center" wrapText="1"/>
    </xf>
    <xf numFmtId="0" fontId="153" fillId="0" borderId="1" xfId="0" applyFont="1" applyBorder="1" applyAlignment="1">
      <alignment vertical="center" wrapText="1"/>
    </xf>
    <xf numFmtId="0" fontId="155" fillId="0" borderId="1" xfId="0" applyFont="1" applyBorder="1" applyAlignment="1">
      <alignment vertical="center" wrapText="1" readingOrder="1"/>
    </xf>
    <xf numFmtId="0" fontId="155" fillId="0" borderId="1" xfId="0" applyFont="1" applyBorder="1" applyAlignment="1">
      <alignment vertical="center" wrapText="1"/>
    </xf>
    <xf numFmtId="1" fontId="58" fillId="0" borderId="1" xfId="4" applyNumberFormat="1" applyFont="1" applyBorder="1" applyAlignment="1">
      <alignment horizontal="center" vertical="top" wrapText="1"/>
    </xf>
    <xf numFmtId="1" fontId="58" fillId="0" borderId="1" xfId="4" applyNumberFormat="1" applyFont="1" applyBorder="1" applyAlignment="1">
      <alignment horizontal="center" vertical="center" wrapText="1"/>
    </xf>
    <xf numFmtId="0" fontId="124" fillId="0" borderId="1" xfId="0" applyFont="1" applyBorder="1" applyAlignment="1">
      <alignment horizontal="left" vertical="top" wrapText="1"/>
    </xf>
    <xf numFmtId="0" fontId="128" fillId="0" borderId="1" xfId="0" applyFont="1" applyBorder="1" applyAlignment="1">
      <alignment horizontal="left" vertical="top" wrapText="1"/>
    </xf>
    <xf numFmtId="0" fontId="58" fillId="8" borderId="1" xfId="0" applyFont="1" applyFill="1" applyBorder="1" applyAlignment="1">
      <alignment horizontal="left" vertical="center" wrapText="1" readingOrder="1"/>
    </xf>
    <xf numFmtId="0" fontId="49" fillId="0" borderId="1" xfId="0" applyFont="1" applyBorder="1" applyAlignment="1">
      <alignment horizontal="left" vertical="center" wrapText="1" readingOrder="1"/>
    </xf>
    <xf numFmtId="0" fontId="152" fillId="0" borderId="1" xfId="0" applyFont="1" applyBorder="1" applyAlignment="1">
      <alignment horizontal="left" vertical="center" wrapText="1"/>
    </xf>
    <xf numFmtId="0" fontId="58" fillId="0" borderId="1" xfId="0" applyFont="1" applyBorder="1" applyAlignment="1">
      <alignment horizontal="left" vertical="center" wrapText="1" readingOrder="1"/>
    </xf>
    <xf numFmtId="0" fontId="152" fillId="2" borderId="1" xfId="0" applyFont="1" applyFill="1" applyBorder="1" applyAlignment="1">
      <alignment horizontal="left" vertical="center" wrapText="1"/>
    </xf>
    <xf numFmtId="0" fontId="58" fillId="8" borderId="1" xfId="4" applyFont="1" applyFill="1" applyBorder="1" applyAlignment="1">
      <alignment horizontal="left" vertical="center" wrapText="1"/>
    </xf>
    <xf numFmtId="0" fontId="49" fillId="8" borderId="1" xfId="0" applyFont="1" applyFill="1" applyBorder="1" applyAlignment="1">
      <alignment vertical="top" wrapText="1" readingOrder="1"/>
    </xf>
    <xf numFmtId="0" fontId="58" fillId="8" borderId="1" xfId="0" applyFont="1" applyFill="1" applyBorder="1" applyAlignment="1">
      <alignment vertical="top" wrapText="1" readingOrder="1"/>
    </xf>
    <xf numFmtId="0" fontId="155" fillId="8" borderId="1" xfId="0" applyFont="1" applyFill="1" applyBorder="1" applyAlignment="1">
      <alignment vertical="center" wrapText="1" readingOrder="1"/>
    </xf>
    <xf numFmtId="0" fontId="124" fillId="8" borderId="1" xfId="4" applyFont="1" applyFill="1" applyBorder="1" applyAlignment="1">
      <alignment vertical="center" wrapText="1" readingOrder="1"/>
    </xf>
    <xf numFmtId="168" fontId="124" fillId="8" borderId="1" xfId="0" applyNumberFormat="1" applyFont="1" applyFill="1" applyBorder="1" applyAlignment="1">
      <alignment vertical="center" wrapText="1" readingOrder="1"/>
    </xf>
    <xf numFmtId="165" fontId="119" fillId="0" borderId="1" xfId="0" applyNumberFormat="1" applyFont="1" applyBorder="1" applyAlignment="1">
      <alignment vertical="center" wrapText="1"/>
    </xf>
    <xf numFmtId="1" fontId="119" fillId="0" borderId="1" xfId="0" applyNumberFormat="1" applyFont="1" applyBorder="1" applyAlignment="1">
      <alignment vertical="center" wrapText="1"/>
    </xf>
    <xf numFmtId="2" fontId="119" fillId="0" borderId="1" xfId="0" applyNumberFormat="1" applyFont="1" applyBorder="1" applyAlignment="1">
      <alignment vertical="center" wrapText="1"/>
    </xf>
    <xf numFmtId="0" fontId="127" fillId="0" borderId="1" xfId="0" applyFont="1" applyBorder="1" applyAlignment="1">
      <alignment horizontal="center" vertical="center" wrapText="1"/>
    </xf>
    <xf numFmtId="0" fontId="128" fillId="0" borderId="1" xfId="0" applyFont="1" applyBorder="1" applyAlignment="1">
      <alignment horizontal="center" vertical="center" wrapText="1"/>
    </xf>
    <xf numFmtId="2" fontId="128" fillId="0" borderId="1" xfId="0" applyNumberFormat="1" applyFont="1" applyBorder="1" applyAlignment="1">
      <alignment horizontal="center" vertical="center" wrapText="1"/>
    </xf>
    <xf numFmtId="0" fontId="106" fillId="0" borderId="1" xfId="0" applyFont="1" applyBorder="1" applyAlignment="1">
      <alignment vertical="center" wrapText="1"/>
    </xf>
    <xf numFmtId="0" fontId="127" fillId="0" borderId="1" xfId="4" applyFont="1" applyBorder="1" applyAlignment="1">
      <alignment vertical="center"/>
    </xf>
    <xf numFmtId="1" fontId="127" fillId="0" borderId="1" xfId="4" applyNumberFormat="1" applyFont="1" applyBorder="1" applyAlignment="1">
      <alignment horizontal="center" vertical="center" wrapText="1"/>
    </xf>
    <xf numFmtId="1" fontId="127" fillId="0" borderId="1" xfId="0" applyNumberFormat="1" applyFont="1" applyBorder="1" applyAlignment="1">
      <alignment horizontal="center" vertical="center"/>
    </xf>
    <xf numFmtId="0" fontId="58" fillId="8" borderId="1" xfId="0" applyFont="1" applyFill="1" applyBorder="1" applyAlignment="1">
      <alignment horizontal="center" vertical="center"/>
    </xf>
    <xf numFmtId="1" fontId="127" fillId="0" borderId="1" xfId="4" applyNumberFormat="1" applyFont="1" applyBorder="1" applyAlignment="1">
      <alignment horizontal="center" vertical="center"/>
    </xf>
    <xf numFmtId="0" fontId="128" fillId="0" borderId="0" xfId="4" applyFont="1" applyAlignment="1">
      <alignment horizontal="center" vertical="center"/>
    </xf>
    <xf numFmtId="2" fontId="127" fillId="0" borderId="1" xfId="4" applyNumberFormat="1" applyFont="1" applyBorder="1" applyAlignment="1">
      <alignment horizontal="center" vertical="center" wrapText="1"/>
    </xf>
    <xf numFmtId="0" fontId="54" fillId="0" borderId="1" xfId="0" applyFont="1" applyBorder="1" applyAlignment="1">
      <alignment horizontal="center" vertical="center" wrapText="1"/>
    </xf>
    <xf numFmtId="1" fontId="54" fillId="0" borderId="1" xfId="4" applyNumberFormat="1" applyFont="1" applyBorder="1" applyAlignment="1">
      <alignment horizontal="center" vertical="center" wrapText="1"/>
    </xf>
    <xf numFmtId="168" fontId="58" fillId="8" borderId="1" xfId="0" applyNumberFormat="1" applyFont="1" applyFill="1" applyBorder="1" applyAlignment="1">
      <alignment horizontal="center" vertical="center"/>
    </xf>
    <xf numFmtId="1" fontId="58" fillId="0" borderId="1" xfId="0" applyNumberFormat="1" applyFont="1" applyBorder="1" applyAlignment="1">
      <alignment horizontal="center" vertical="center"/>
    </xf>
    <xf numFmtId="1" fontId="58" fillId="0" borderId="1" xfId="4" applyNumberFormat="1" applyFont="1" applyBorder="1" applyAlignment="1">
      <alignment horizontal="center" vertical="center"/>
    </xf>
    <xf numFmtId="1" fontId="58" fillId="0" borderId="1" xfId="0" applyNumberFormat="1" applyFont="1" applyBorder="1" applyAlignment="1">
      <alignment horizontal="center" vertical="center" readingOrder="1"/>
    </xf>
    <xf numFmtId="1" fontId="58" fillId="0" borderId="1" xfId="4" quotePrefix="1" applyNumberFormat="1" applyFont="1" applyBorder="1" applyAlignment="1">
      <alignment horizontal="center" vertical="center" wrapText="1"/>
    </xf>
    <xf numFmtId="0" fontId="127" fillId="0" borderId="1" xfId="4" applyFont="1" applyBorder="1" applyAlignment="1">
      <alignment vertical="center" wrapText="1"/>
    </xf>
    <xf numFmtId="0" fontId="128" fillId="0" borderId="1" xfId="4" applyFont="1" applyBorder="1" applyAlignment="1">
      <alignment vertical="center"/>
    </xf>
    <xf numFmtId="0" fontId="128" fillId="0" borderId="1" xfId="4" applyFont="1" applyBorder="1" applyAlignment="1">
      <alignment vertical="center" wrapText="1"/>
    </xf>
    <xf numFmtId="171" fontId="127" fillId="0" borderId="1" xfId="0" applyNumberFormat="1" applyFont="1" applyBorder="1" applyAlignment="1">
      <alignment vertical="center"/>
    </xf>
    <xf numFmtId="2" fontId="100" fillId="0" borderId="1" xfId="4" applyNumberFormat="1" applyFont="1" applyBorder="1" applyAlignment="1">
      <alignment horizontal="center" vertical="center" wrapText="1"/>
    </xf>
    <xf numFmtId="0" fontId="156" fillId="0" borderId="1" xfId="4" applyFont="1" applyBorder="1" applyAlignment="1">
      <alignment vertical="center"/>
    </xf>
    <xf numFmtId="168" fontId="58" fillId="8" borderId="1" xfId="4" applyNumberFormat="1" applyFont="1" applyFill="1" applyBorder="1" applyAlignment="1">
      <alignment horizontal="center" vertical="center" wrapText="1"/>
    </xf>
    <xf numFmtId="0" fontId="58" fillId="8" borderId="1" xfId="4" applyFont="1" applyFill="1" applyBorder="1" applyAlignment="1">
      <alignment horizontal="center" vertical="center" wrapText="1"/>
    </xf>
    <xf numFmtId="0" fontId="106" fillId="0" borderId="0" xfId="4" applyFont="1" applyAlignment="1">
      <alignment horizontal="center"/>
    </xf>
    <xf numFmtId="0" fontId="56" fillId="0" borderId="1" xfId="0" applyFont="1" applyBorder="1" applyAlignment="1">
      <alignment horizontal="center" vertical="center"/>
    </xf>
    <xf numFmtId="0" fontId="56" fillId="0" borderId="1" xfId="0" applyFont="1" applyBorder="1" applyAlignment="1">
      <alignment horizontal="center" vertical="center" wrapText="1"/>
    </xf>
    <xf numFmtId="165" fontId="58" fillId="0" borderId="10" xfId="4" applyNumberFormat="1" applyFont="1" applyBorder="1" applyAlignment="1">
      <alignment horizontal="center" vertical="center" wrapText="1"/>
    </xf>
    <xf numFmtId="0" fontId="104" fillId="0" borderId="1" xfId="0" applyFont="1" applyBorder="1" applyAlignment="1">
      <alignment horizontal="left" vertical="center" wrapText="1" readingOrder="1"/>
    </xf>
    <xf numFmtId="0" fontId="49" fillId="8" borderId="1" xfId="4" applyFont="1" applyFill="1" applyBorder="1" applyAlignment="1">
      <alignment horizontal="center" vertical="center" wrapText="1"/>
    </xf>
    <xf numFmtId="165" fontId="55" fillId="8" borderId="1" xfId="4" applyNumberFormat="1" applyFont="1" applyFill="1" applyBorder="1" applyAlignment="1">
      <alignment horizontal="center"/>
    </xf>
    <xf numFmtId="165" fontId="58" fillId="8" borderId="1" xfId="4" applyNumberFormat="1" applyFont="1" applyFill="1" applyBorder="1" applyAlignment="1">
      <alignment horizontal="center" vertical="center"/>
    </xf>
    <xf numFmtId="0" fontId="119" fillId="0" borderId="1" xfId="4" applyFont="1" applyBorder="1" applyAlignment="1">
      <alignment horizontal="center"/>
    </xf>
    <xf numFmtId="0" fontId="106" fillId="8" borderId="1" xfId="0" applyFont="1" applyFill="1" applyBorder="1" applyAlignment="1">
      <alignment horizontal="center"/>
    </xf>
    <xf numFmtId="168" fontId="106" fillId="8" borderId="1" xfId="0" applyNumberFormat="1" applyFont="1" applyFill="1" applyBorder="1" applyAlignment="1">
      <alignment horizontal="center"/>
    </xf>
    <xf numFmtId="0" fontId="55" fillId="8" borderId="1" xfId="0" applyFont="1" applyFill="1" applyBorder="1" applyAlignment="1">
      <alignment horizontal="center"/>
    </xf>
    <xf numFmtId="168" fontId="120" fillId="0" borderId="0" xfId="0" applyNumberFormat="1" applyFont="1" applyAlignment="1">
      <alignment horizontal="center" readingOrder="1"/>
    </xf>
    <xf numFmtId="1" fontId="106" fillId="0" borderId="1" xfId="0" applyNumberFormat="1" applyFont="1" applyBorder="1" applyAlignment="1">
      <alignment horizontal="center"/>
    </xf>
    <xf numFmtId="1" fontId="106" fillId="0" borderId="1" xfId="4" applyNumberFormat="1" applyFont="1" applyBorder="1" applyAlignment="1">
      <alignment horizontal="center"/>
    </xf>
    <xf numFmtId="165" fontId="106" fillId="0" borderId="1" xfId="4" applyNumberFormat="1" applyFont="1" applyBorder="1" applyAlignment="1">
      <alignment horizontal="center"/>
    </xf>
    <xf numFmtId="2" fontId="106" fillId="0" borderId="1" xfId="0" applyNumberFormat="1" applyFont="1" applyBorder="1" applyAlignment="1">
      <alignment horizontal="center" readingOrder="1"/>
    </xf>
    <xf numFmtId="170" fontId="157" fillId="0" borderId="1" xfId="0" applyNumberFormat="1" applyFont="1" applyBorder="1" applyAlignment="1">
      <alignment horizontal="center"/>
    </xf>
    <xf numFmtId="1" fontId="106" fillId="0" borderId="1" xfId="4" applyNumberFormat="1" applyFont="1" applyBorder="1" applyAlignment="1">
      <alignment horizontal="center" wrapText="1"/>
    </xf>
    <xf numFmtId="168" fontId="120" fillId="8" borderId="1" xfId="0" applyNumberFormat="1" applyFont="1" applyFill="1" applyBorder="1" applyAlignment="1">
      <alignment horizontal="center"/>
    </xf>
    <xf numFmtId="1" fontId="55" fillId="8" borderId="1" xfId="4" applyNumberFormat="1" applyFont="1" applyFill="1" applyBorder="1" applyAlignment="1">
      <alignment horizontal="center"/>
    </xf>
    <xf numFmtId="0" fontId="124" fillId="0" borderId="1" xfId="0" applyFont="1" applyBorder="1" applyAlignment="1">
      <alignment horizontal="left" vertical="center" wrapText="1"/>
    </xf>
    <xf numFmtId="0" fontId="124" fillId="8" borderId="1" xfId="0" applyFont="1" applyFill="1" applyBorder="1" applyAlignment="1">
      <alignment horizontal="left" vertical="center" wrapText="1" readingOrder="1"/>
    </xf>
    <xf numFmtId="0" fontId="124" fillId="8" borderId="1" xfId="0" applyFont="1" applyFill="1" applyBorder="1" applyAlignment="1">
      <alignment horizontal="left" vertical="center" wrapText="1" indent="1" readingOrder="1"/>
    </xf>
    <xf numFmtId="168" fontId="58" fillId="8" borderId="1" xfId="0" applyNumberFormat="1" applyFont="1" applyFill="1" applyBorder="1" applyAlignment="1">
      <alignment horizontal="left" vertical="center" wrapText="1"/>
    </xf>
    <xf numFmtId="0" fontId="147" fillId="0" borderId="1" xfId="4" applyFont="1" applyBorder="1" applyAlignment="1">
      <alignment vertical="center"/>
    </xf>
    <xf numFmtId="0" fontId="147" fillId="0" borderId="1" xfId="4" applyFont="1" applyBorder="1"/>
    <xf numFmtId="0" fontId="147" fillId="0" borderId="1" xfId="4" applyFont="1" applyBorder="1" applyAlignment="1">
      <alignment horizontal="center" vertical="center"/>
    </xf>
    <xf numFmtId="0" fontId="58" fillId="0" borderId="1" xfId="4" applyFont="1" applyBorder="1" applyAlignment="1">
      <alignment horizontal="center" vertical="center"/>
    </xf>
    <xf numFmtId="0" fontId="58" fillId="0" borderId="1" xfId="4" applyFont="1" applyBorder="1" applyAlignment="1">
      <alignment horizontal="right"/>
    </xf>
    <xf numFmtId="0" fontId="56" fillId="0" borderId="2" xfId="0" applyFont="1" applyBorder="1" applyAlignment="1">
      <alignment horizontal="center" vertical="center"/>
    </xf>
    <xf numFmtId="175" fontId="125" fillId="10" borderId="10" xfId="0" applyNumberFormat="1" applyFont="1" applyFill="1" applyBorder="1" applyAlignment="1">
      <alignment horizontal="center" vertical="center"/>
    </xf>
    <xf numFmtId="1" fontId="127" fillId="0" borderId="1" xfId="0" applyNumberFormat="1" applyFont="1" applyBorder="1" applyAlignment="1">
      <alignment horizontal="center" vertical="center" wrapText="1"/>
    </xf>
    <xf numFmtId="1" fontId="54" fillId="0" borderId="1" xfId="0" applyNumberFormat="1" applyFont="1" applyBorder="1" applyAlignment="1">
      <alignment horizontal="center" vertical="center" wrapText="1"/>
    </xf>
    <xf numFmtId="2" fontId="158" fillId="0" borderId="1" xfId="0" applyNumberFormat="1" applyFont="1" applyBorder="1" applyAlignment="1">
      <alignment horizontal="center" vertical="center"/>
    </xf>
    <xf numFmtId="0" fontId="54" fillId="0" borderId="0" xfId="0" applyFont="1" applyAlignment="1">
      <alignment horizontal="center" vertical="center"/>
    </xf>
    <xf numFmtId="0" fontId="159" fillId="0" borderId="1" xfId="0" applyFont="1" applyBorder="1" applyAlignment="1">
      <alignment horizontal="left" vertical="center" wrapText="1"/>
    </xf>
    <xf numFmtId="1" fontId="106" fillId="0" borderId="1" xfId="4" applyNumberFormat="1" applyFont="1" applyBorder="1" applyAlignment="1">
      <alignment horizontal="center" vertical="center" wrapText="1"/>
    </xf>
    <xf numFmtId="1" fontId="106" fillId="0" borderId="1" xfId="4" applyNumberFormat="1" applyFont="1" applyBorder="1" applyAlignment="1">
      <alignment horizontal="center" vertical="center"/>
    </xf>
    <xf numFmtId="2" fontId="55" fillId="0" borderId="10" xfId="0" applyNumberFormat="1" applyFont="1" applyFill="1" applyBorder="1" applyAlignment="1">
      <alignment horizontal="center" vertical="center"/>
    </xf>
    <xf numFmtId="2" fontId="125" fillId="0" borderId="10" xfId="0" applyNumberFormat="1" applyFont="1" applyFill="1" applyBorder="1" applyAlignment="1">
      <alignment horizontal="center" vertical="center"/>
    </xf>
    <xf numFmtId="170" fontId="56" fillId="0" borderId="10" xfId="0" applyNumberFormat="1" applyFont="1" applyFill="1" applyBorder="1" applyAlignment="1">
      <alignment horizontal="center"/>
    </xf>
    <xf numFmtId="2" fontId="55" fillId="0" borderId="0" xfId="0" applyNumberFormat="1" applyFont="1" applyFill="1" applyAlignment="1">
      <alignment horizontal="center" vertical="center"/>
    </xf>
    <xf numFmtId="2" fontId="56" fillId="0" borderId="0" xfId="0" applyNumberFormat="1" applyFont="1" applyFill="1" applyAlignment="1">
      <alignment horizontal="center" vertical="center"/>
    </xf>
    <xf numFmtId="0" fontId="47" fillId="0" borderId="1" xfId="0" applyFont="1" applyBorder="1" applyAlignment="1">
      <alignment horizontal="center"/>
    </xf>
    <xf numFmtId="0" fontId="47" fillId="0" borderId="1" xfId="0" quotePrefix="1" applyFont="1" applyBorder="1" applyAlignment="1">
      <alignment horizontal="center"/>
    </xf>
    <xf numFmtId="0" fontId="5" fillId="0" borderId="10" xfId="0" applyFont="1" applyBorder="1" applyAlignment="1">
      <alignment horizontal="right"/>
    </xf>
    <xf numFmtId="0" fontId="5" fillId="0" borderId="9" xfId="0" applyFont="1" applyBorder="1" applyAlignment="1">
      <alignment horizontal="right"/>
    </xf>
    <xf numFmtId="0" fontId="5" fillId="0" borderId="11" xfId="0" applyFont="1" applyBorder="1" applyAlignment="1">
      <alignment horizontal="right"/>
    </xf>
    <xf numFmtId="0" fontId="17" fillId="0" borderId="1" xfId="0" applyFont="1" applyBorder="1" applyAlignment="1">
      <alignment horizontal="center"/>
    </xf>
    <xf numFmtId="0" fontId="80" fillId="0" borderId="1" xfId="0" applyFont="1" applyBorder="1" applyAlignment="1">
      <alignment horizontal="center" vertical="center"/>
    </xf>
    <xf numFmtId="0" fontId="79" fillId="0" borderId="0" xfId="0" applyFont="1" applyAlignment="1">
      <alignment horizontal="center" vertical="center"/>
    </xf>
    <xf numFmtId="0" fontId="79" fillId="0" borderId="8" xfId="0" applyFont="1" applyBorder="1" applyAlignment="1">
      <alignment horizontal="center" vertical="center"/>
    </xf>
    <xf numFmtId="0" fontId="56" fillId="0" borderId="1" xfId="0" applyFont="1" applyBorder="1" applyAlignment="1">
      <alignment horizontal="center"/>
    </xf>
    <xf numFmtId="0" fontId="56" fillId="0" borderId="1" xfId="0" quotePrefix="1" applyFont="1" applyBorder="1" applyAlignment="1">
      <alignment horizontal="center"/>
    </xf>
    <xf numFmtId="0" fontId="56" fillId="0" borderId="10" xfId="0" applyFont="1" applyBorder="1" applyAlignment="1">
      <alignment horizontal="right"/>
    </xf>
    <xf numFmtId="0" fontId="56" fillId="0" borderId="9" xfId="0" applyFont="1" applyBorder="1" applyAlignment="1">
      <alignment horizontal="right"/>
    </xf>
    <xf numFmtId="0" fontId="56" fillId="0" borderId="11" xfId="0" applyFont="1" applyBorder="1" applyAlignment="1">
      <alignment horizontal="right"/>
    </xf>
    <xf numFmtId="0" fontId="56" fillId="0" borderId="10" xfId="0" applyFont="1" applyBorder="1" applyAlignment="1">
      <alignment horizontal="center" vertical="center" wrapText="1"/>
    </xf>
    <xf numFmtId="0" fontId="56" fillId="0" borderId="9" xfId="0" applyFont="1" applyBorder="1" applyAlignment="1">
      <alignment horizontal="center" vertical="center" wrapText="1"/>
    </xf>
    <xf numFmtId="0" fontId="56" fillId="0" borderId="11" xfId="0" applyFont="1" applyBorder="1" applyAlignment="1">
      <alignment horizontal="center" vertical="center" wrapText="1"/>
    </xf>
    <xf numFmtId="0" fontId="56" fillId="0" borderId="3" xfId="0" applyFont="1" applyBorder="1" applyAlignment="1">
      <alignment horizontal="center" vertical="center"/>
    </xf>
    <xf numFmtId="0" fontId="56" fillId="0" borderId="12" xfId="0" applyFont="1" applyBorder="1" applyAlignment="1">
      <alignment horizontal="center" vertical="center"/>
    </xf>
    <xf numFmtId="0" fontId="56" fillId="0" borderId="15" xfId="0" applyFont="1" applyBorder="1" applyAlignment="1">
      <alignment horizontal="center" vertical="center"/>
    </xf>
    <xf numFmtId="0" fontId="56" fillId="0" borderId="4" xfId="0" applyFont="1" applyBorder="1" applyAlignment="1">
      <alignment horizontal="center" vertical="center"/>
    </xf>
    <xf numFmtId="0" fontId="56" fillId="0" borderId="0" xfId="0" applyFont="1" applyAlignment="1">
      <alignment horizontal="center" vertical="center"/>
    </xf>
    <xf numFmtId="0" fontId="56" fillId="0" borderId="8" xfId="0" applyFont="1" applyBorder="1" applyAlignment="1">
      <alignment horizontal="center" vertical="center"/>
    </xf>
    <xf numFmtId="0" fontId="56" fillId="0" borderId="2" xfId="0" applyFont="1" applyBorder="1" applyAlignment="1">
      <alignment horizontal="center" vertical="center" wrapText="1"/>
    </xf>
    <xf numFmtId="0" fontId="56" fillId="0" borderId="5" xfId="0" applyFont="1" applyBorder="1" applyAlignment="1">
      <alignment horizontal="center" vertical="center" wrapText="1"/>
    </xf>
    <xf numFmtId="0" fontId="56" fillId="0" borderId="1" xfId="0" applyFont="1" applyBorder="1" applyAlignment="1">
      <alignment horizontal="center" vertical="center"/>
    </xf>
    <xf numFmtId="0" fontId="56" fillId="0" borderId="1" xfId="0" applyFont="1" applyBorder="1" applyAlignment="1">
      <alignment horizontal="left" vertical="center"/>
    </xf>
    <xf numFmtId="0" fontId="56" fillId="0" borderId="1" xfId="0" applyFont="1" applyBorder="1" applyAlignment="1">
      <alignment horizontal="center" vertical="center" wrapText="1"/>
    </xf>
    <xf numFmtId="0" fontId="59" fillId="0" borderId="0" xfId="4" applyFont="1" applyAlignment="1">
      <alignment horizontal="center" wrapText="1"/>
    </xf>
    <xf numFmtId="0" fontId="54" fillId="0" borderId="0" xfId="4" applyFont="1" applyAlignment="1">
      <alignment horizontal="center" wrapText="1"/>
    </xf>
    <xf numFmtId="0" fontId="55" fillId="0" borderId="0" xfId="4" applyFont="1" applyAlignment="1">
      <alignment horizontal="left" vertical="center" wrapText="1"/>
    </xf>
    <xf numFmtId="0" fontId="54" fillId="0" borderId="0" xfId="4" applyFont="1" applyAlignment="1">
      <alignment horizontal="left" vertical="center" wrapText="1"/>
    </xf>
    <xf numFmtId="0" fontId="58" fillId="0" borderId="2" xfId="4" applyFont="1" applyBorder="1" applyAlignment="1">
      <alignment horizontal="center" wrapText="1"/>
    </xf>
    <xf numFmtId="0" fontId="58" fillId="0" borderId="5" xfId="4" applyFont="1" applyBorder="1" applyAlignment="1">
      <alignment horizontal="center" wrapText="1"/>
    </xf>
    <xf numFmtId="0" fontId="58" fillId="0" borderId="10" xfId="4" applyFont="1" applyBorder="1" applyAlignment="1">
      <alignment horizontal="center" vertical="center" wrapText="1"/>
    </xf>
    <xf numFmtId="0" fontId="58" fillId="0" borderId="11" xfId="4" applyFont="1" applyBorder="1" applyAlignment="1">
      <alignment horizontal="center" vertical="center" wrapText="1"/>
    </xf>
    <xf numFmtId="0" fontId="58" fillId="0" borderId="2" xfId="4" applyFont="1" applyBorder="1" applyAlignment="1">
      <alignment horizontal="center" vertical="center" wrapText="1"/>
    </xf>
    <xf numFmtId="0" fontId="58" fillId="0" borderId="5" xfId="4" applyFont="1" applyBorder="1" applyAlignment="1">
      <alignment horizontal="center" vertical="center" wrapText="1"/>
    </xf>
    <xf numFmtId="0" fontId="49" fillId="0" borderId="0" xfId="0" applyFont="1" applyAlignment="1">
      <alignment horizontal="left" vertical="center"/>
    </xf>
    <xf numFmtId="0" fontId="49" fillId="0" borderId="0" xfId="0" applyFont="1" applyAlignment="1">
      <alignment horizontal="center" vertical="center"/>
    </xf>
    <xf numFmtId="0" fontId="47" fillId="0" borderId="0" xfId="0" applyFont="1" applyAlignment="1">
      <alignment horizontal="center" vertical="center"/>
    </xf>
    <xf numFmtId="0" fontId="59" fillId="0" borderId="1" xfId="0" applyFont="1" applyBorder="1" applyAlignment="1">
      <alignment horizontal="center" vertical="center" wrapText="1"/>
    </xf>
    <xf numFmtId="0" fontId="55" fillId="8" borderId="10" xfId="0" applyFont="1" applyFill="1" applyBorder="1" applyAlignment="1">
      <alignment horizontal="center" vertical="center" wrapText="1" readingOrder="1"/>
    </xf>
    <xf numFmtId="0" fontId="55" fillId="8" borderId="9" xfId="0" applyFont="1" applyFill="1" applyBorder="1" applyAlignment="1">
      <alignment horizontal="center" vertical="center" wrapText="1" readingOrder="1"/>
    </xf>
    <xf numFmtId="0" fontId="55" fillId="8" borderId="11" xfId="0" applyFont="1" applyFill="1" applyBorder="1" applyAlignment="1">
      <alignment horizontal="center" vertical="center" wrapText="1" readingOrder="1"/>
    </xf>
    <xf numFmtId="0" fontId="58" fillId="8" borderId="10" xfId="0" applyFont="1" applyFill="1" applyBorder="1" applyAlignment="1">
      <alignment horizontal="center" vertical="center" wrapText="1" readingOrder="1"/>
    </xf>
    <xf numFmtId="0" fontId="58" fillId="8" borderId="9" xfId="0" applyFont="1" applyFill="1" applyBorder="1" applyAlignment="1">
      <alignment horizontal="center" vertical="center" wrapText="1" readingOrder="1"/>
    </xf>
    <xf numFmtId="0" fontId="58" fillId="8" borderId="11" xfId="0" applyFont="1" applyFill="1" applyBorder="1" applyAlignment="1">
      <alignment horizontal="center" vertical="center" wrapText="1" readingOrder="1"/>
    </xf>
    <xf numFmtId="0" fontId="59" fillId="0" borderId="13" xfId="0" applyFont="1" applyBorder="1" applyAlignment="1">
      <alignment horizontal="center" vertical="center" wrapText="1"/>
    </xf>
    <xf numFmtId="0" fontId="58" fillId="0" borderId="0" xfId="4" applyFont="1" applyAlignment="1">
      <alignment horizontal="center" wrapText="1"/>
    </xf>
    <xf numFmtId="0" fontId="58" fillId="0" borderId="0" xfId="4" applyFont="1" applyAlignment="1">
      <alignment horizontal="center"/>
    </xf>
    <xf numFmtId="0" fontId="54" fillId="0" borderId="1" xfId="4" applyFont="1" applyBorder="1" applyAlignment="1">
      <alignment vertical="center"/>
    </xf>
    <xf numFmtId="0" fontId="54" fillId="0" borderId="1" xfId="4" applyFont="1" applyBorder="1" applyAlignment="1">
      <alignment horizontal="center" vertical="center"/>
    </xf>
    <xf numFmtId="0" fontId="54" fillId="0" borderId="8" xfId="4" applyFont="1" applyBorder="1" applyAlignment="1">
      <alignment horizontal="center"/>
    </xf>
    <xf numFmtId="0" fontId="54" fillId="0" borderId="0" xfId="4" applyFont="1" applyAlignment="1">
      <alignment horizontal="center"/>
    </xf>
    <xf numFmtId="0" fontId="54" fillId="0" borderId="10" xfId="4" applyFont="1" applyBorder="1" applyAlignment="1">
      <alignment horizontal="center" vertical="center"/>
    </xf>
    <xf numFmtId="0" fontId="54" fillId="0" borderId="9" xfId="4" applyFont="1" applyBorder="1" applyAlignment="1">
      <alignment horizontal="center" vertical="center"/>
    </xf>
    <xf numFmtId="0" fontId="54" fillId="0" borderId="11" xfId="4" applyFont="1" applyBorder="1" applyAlignment="1">
      <alignment horizontal="center" vertical="center"/>
    </xf>
    <xf numFmtId="0" fontId="127" fillId="0" borderId="8" xfId="4" applyFont="1" applyBorder="1" applyAlignment="1">
      <alignment horizontal="center"/>
    </xf>
    <xf numFmtId="0" fontId="127" fillId="0" borderId="0" xfId="4" applyFont="1" applyAlignment="1">
      <alignment horizontal="center" wrapText="1"/>
    </xf>
    <xf numFmtId="0" fontId="128" fillId="0" borderId="0" xfId="4" applyFont="1" applyAlignment="1">
      <alignment horizontal="center" wrapText="1"/>
    </xf>
    <xf numFmtId="0" fontId="128" fillId="0" borderId="0" xfId="4" applyFont="1" applyAlignment="1">
      <alignment horizontal="center"/>
    </xf>
    <xf numFmtId="0" fontId="28" fillId="0" borderId="10" xfId="0" applyFont="1" applyBorder="1" applyAlignment="1">
      <alignment horizontal="left" vertical="center"/>
    </xf>
    <xf numFmtId="0" fontId="28" fillId="0" borderId="9" xfId="0" applyFont="1" applyBorder="1" applyAlignment="1">
      <alignment horizontal="left" vertical="center"/>
    </xf>
    <xf numFmtId="0" fontId="28" fillId="0" borderId="11" xfId="0" applyFont="1" applyBorder="1" applyAlignment="1">
      <alignment horizontal="left" vertical="center"/>
    </xf>
    <xf numFmtId="0" fontId="52" fillId="0" borderId="10" xfId="0" applyFont="1" applyBorder="1" applyAlignment="1">
      <alignment horizontal="left"/>
    </xf>
    <xf numFmtId="0" fontId="47" fillId="0" borderId="9" xfId="0" applyFont="1" applyBorder="1" applyAlignment="1">
      <alignment horizontal="left"/>
    </xf>
    <xf numFmtId="0" fontId="47" fillId="0" borderId="11" xfId="0" applyFont="1" applyBorder="1" applyAlignment="1">
      <alignment horizontal="left"/>
    </xf>
    <xf numFmtId="0" fontId="2" fillId="0" borderId="0" xfId="0" quotePrefix="1" applyFont="1" applyAlignment="1">
      <alignment horizontal="center"/>
    </xf>
    <xf numFmtId="0" fontId="5" fillId="0" borderId="0" xfId="0" applyFont="1" applyAlignment="1">
      <alignment horizontal="center"/>
    </xf>
    <xf numFmtId="0" fontId="5" fillId="0" borderId="0" xfId="0" quotePrefix="1" applyFont="1" applyAlignment="1">
      <alignment horizontal="center"/>
    </xf>
    <xf numFmtId="0" fontId="2" fillId="0" borderId="0" xfId="0" applyFont="1" applyAlignment="1">
      <alignment horizontal="center"/>
    </xf>
    <xf numFmtId="0" fontId="17" fillId="0" borderId="0" xfId="0" applyFont="1" applyAlignment="1">
      <alignment horizontal="center"/>
    </xf>
    <xf numFmtId="0" fontId="5" fillId="0" borderId="1" xfId="0" applyFont="1" applyBorder="1" applyAlignment="1">
      <alignment horizontal="right"/>
    </xf>
    <xf numFmtId="2" fontId="47" fillId="0" borderId="1" xfId="0" applyNumberFormat="1" applyFont="1" applyBorder="1" applyAlignment="1">
      <alignment horizontal="left"/>
    </xf>
    <xf numFmtId="2" fontId="49" fillId="0" borderId="1" xfId="0" applyNumberFormat="1" applyFont="1" applyBorder="1" applyAlignment="1">
      <alignment horizontal="left"/>
    </xf>
    <xf numFmtId="0" fontId="47" fillId="0" borderId="1" xfId="0" applyFont="1" applyBorder="1" applyAlignment="1">
      <alignment horizontal="center" vertical="center" wrapText="1"/>
    </xf>
    <xf numFmtId="2" fontId="52" fillId="0" borderId="1" xfId="0" applyNumberFormat="1" applyFont="1" applyBorder="1" applyAlignment="1">
      <alignment horizontal="left"/>
    </xf>
    <xf numFmtId="0" fontId="47" fillId="0" borderId="1" xfId="0" applyFont="1" applyBorder="1" applyAlignment="1">
      <alignment horizontal="center" vertical="center"/>
    </xf>
    <xf numFmtId="0" fontId="49" fillId="0" borderId="1" xfId="0" applyFont="1" applyBorder="1" applyAlignment="1">
      <alignment horizontal="center"/>
    </xf>
    <xf numFmtId="0" fontId="47" fillId="0" borderId="1" xfId="0" applyFont="1" applyBorder="1" applyAlignment="1">
      <alignment horizontal="left"/>
    </xf>
    <xf numFmtId="2" fontId="49" fillId="0" borderId="1" xfId="0" applyNumberFormat="1" applyFont="1" applyBorder="1" applyAlignment="1">
      <alignment horizontal="center"/>
    </xf>
    <xf numFmtId="0" fontId="49" fillId="0" borderId="1" xfId="0" applyFont="1" applyBorder="1"/>
    <xf numFmtId="2" fontId="49" fillId="0" borderId="1" xfId="0" applyNumberFormat="1" applyFont="1" applyBorder="1" applyAlignment="1">
      <alignment horizontal="center" wrapText="1"/>
    </xf>
    <xf numFmtId="0" fontId="49" fillId="0" borderId="1" xfId="0" applyFont="1" applyBorder="1" applyAlignment="1">
      <alignment horizontal="center" wrapText="1"/>
    </xf>
    <xf numFmtId="0" fontId="64" fillId="0" borderId="2" xfId="0" applyFont="1" applyBorder="1" applyAlignment="1">
      <alignment horizontal="center" wrapText="1"/>
    </xf>
    <xf numFmtId="0" fontId="64" fillId="0" borderId="6" xfId="0" applyFont="1" applyBorder="1" applyAlignment="1">
      <alignment horizontal="center" wrapText="1"/>
    </xf>
    <xf numFmtId="0" fontId="64" fillId="0" borderId="5" xfId="0" applyFont="1" applyBorder="1" applyAlignment="1">
      <alignment horizontal="center" wrapText="1"/>
    </xf>
    <xf numFmtId="0" fontId="49"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5" xfId="0" applyFont="1" applyBorder="1" applyAlignment="1">
      <alignment horizontal="center" vertical="center" wrapText="1"/>
    </xf>
    <xf numFmtId="0" fontId="4" fillId="0" borderId="1" xfId="4" applyFont="1" applyBorder="1" applyAlignment="1">
      <alignment vertical="top" wrapText="1"/>
    </xf>
    <xf numFmtId="0" fontId="49" fillId="0" borderId="10" xfId="4" applyFont="1" applyBorder="1" applyAlignment="1">
      <alignment horizontal="left" vertical="top" wrapText="1"/>
    </xf>
    <xf numFmtId="0" fontId="49" fillId="0" borderId="9" xfId="4" applyFont="1" applyBorder="1" applyAlignment="1">
      <alignment horizontal="left" vertical="top" wrapText="1"/>
    </xf>
    <xf numFmtId="0" fontId="49" fillId="0" borderId="11" xfId="4" applyFont="1" applyBorder="1" applyAlignment="1">
      <alignment horizontal="left" vertical="top" wrapText="1"/>
    </xf>
    <xf numFmtId="0" fontId="58" fillId="0" borderId="0" xfId="4" applyFont="1" applyAlignment="1">
      <alignment horizontal="center" vertical="center"/>
    </xf>
    <xf numFmtId="0" fontId="56" fillId="0" borderId="0" xfId="4" applyFont="1" applyAlignment="1">
      <alignment horizontal="center" vertical="center"/>
    </xf>
    <xf numFmtId="0" fontId="58" fillId="0" borderId="0" xfId="4" applyFont="1" applyAlignment="1">
      <alignment horizontal="left" vertical="center"/>
    </xf>
    <xf numFmtId="0" fontId="49" fillId="0" borderId="1" xfId="4" applyFont="1" applyBorder="1" applyAlignment="1">
      <alignment horizontal="center" vertical="center" wrapText="1"/>
    </xf>
    <xf numFmtId="0" fontId="73" fillId="8" borderId="1" xfId="4" applyFont="1" applyFill="1" applyBorder="1" applyAlignment="1">
      <alignment horizontal="center" vertical="center" wrapText="1"/>
    </xf>
    <xf numFmtId="0" fontId="73" fillId="0" borderId="1" xfId="4" applyFont="1" applyBorder="1" applyAlignment="1">
      <alignment horizontal="center" vertical="center" wrapText="1"/>
    </xf>
    <xf numFmtId="0" fontId="117" fillId="8" borderId="10" xfId="4" applyFont="1" applyFill="1" applyBorder="1" applyAlignment="1">
      <alignment horizontal="center" wrapText="1"/>
    </xf>
    <xf numFmtId="0" fontId="117" fillId="8" borderId="9" xfId="4" applyFont="1" applyFill="1" applyBorder="1" applyAlignment="1">
      <alignment horizontal="center" wrapText="1"/>
    </xf>
    <xf numFmtId="0" fontId="117" fillId="8" borderId="11" xfId="4" applyFont="1" applyFill="1" applyBorder="1" applyAlignment="1">
      <alignment horizontal="center" wrapText="1"/>
    </xf>
    <xf numFmtId="0" fontId="116" fillId="0" borderId="0" xfId="4" applyFont="1" applyAlignment="1">
      <alignment horizontal="center"/>
    </xf>
    <xf numFmtId="0" fontId="117" fillId="8" borderId="1" xfId="4" applyFont="1" applyFill="1" applyBorder="1" applyAlignment="1">
      <alignment horizontal="center" vertical="center"/>
    </xf>
    <xf numFmtId="0" fontId="73" fillId="8" borderId="10" xfId="4" applyFont="1" applyFill="1" applyBorder="1" applyAlignment="1">
      <alignment horizontal="center" vertical="center" wrapText="1"/>
    </xf>
    <xf numFmtId="0" fontId="73" fillId="8" borderId="2" xfId="4" applyFont="1" applyFill="1" applyBorder="1" applyAlignment="1">
      <alignment horizontal="center" vertical="center" wrapText="1"/>
    </xf>
    <xf numFmtId="0" fontId="73" fillId="8" borderId="5" xfId="4" applyFont="1" applyFill="1" applyBorder="1" applyAlignment="1">
      <alignment horizontal="center" vertical="center" wrapText="1"/>
    </xf>
    <xf numFmtId="0" fontId="55" fillId="8" borderId="0" xfId="4" applyFont="1" applyFill="1" applyAlignment="1">
      <alignment horizontal="center" vertical="center"/>
    </xf>
    <xf numFmtId="0" fontId="56" fillId="8" borderId="8" xfId="4" applyFont="1" applyFill="1" applyBorder="1" applyAlignment="1">
      <alignment horizontal="center" vertical="center"/>
    </xf>
    <xf numFmtId="0" fontId="160" fillId="0" borderId="2" xfId="4" applyFont="1" applyBorder="1" applyAlignment="1">
      <alignment horizontal="center" vertical="top"/>
    </xf>
    <xf numFmtId="0" fontId="160" fillId="0" borderId="6" xfId="4" applyFont="1" applyBorder="1" applyAlignment="1">
      <alignment horizontal="center" vertical="top"/>
    </xf>
    <xf numFmtId="0" fontId="160" fillId="0" borderId="5" xfId="4" applyFont="1" applyBorder="1" applyAlignment="1">
      <alignment horizontal="center" vertical="top"/>
    </xf>
    <xf numFmtId="0" fontId="111" fillId="0" borderId="10" xfId="4" applyFont="1" applyBorder="1" applyAlignment="1">
      <alignment horizontal="center" wrapText="1"/>
    </xf>
    <xf numFmtId="0" fontId="111" fillId="0" borderId="9" xfId="4" applyFont="1" applyBorder="1" applyAlignment="1">
      <alignment horizontal="center" wrapText="1"/>
    </xf>
    <xf numFmtId="0" fontId="111" fillId="0" borderId="11" xfId="4" applyFont="1" applyBorder="1" applyAlignment="1">
      <alignment horizontal="center" wrapText="1"/>
    </xf>
    <xf numFmtId="0" fontId="118" fillId="0" borderId="0" xfId="4" applyFont="1" applyAlignment="1">
      <alignment horizontal="center"/>
    </xf>
    <xf numFmtId="0" fontId="106" fillId="0" borderId="0" xfId="4" applyFont="1" applyAlignment="1">
      <alignment horizontal="center"/>
    </xf>
    <xf numFmtId="0" fontId="108" fillId="0" borderId="1" xfId="4" applyFont="1" applyBorder="1" applyAlignment="1">
      <alignment horizontal="center" vertical="center"/>
    </xf>
    <xf numFmtId="0" fontId="49" fillId="0" borderId="10" xfId="4" applyFont="1" applyBorder="1" applyAlignment="1">
      <alignment horizontal="center" vertical="center" wrapText="1"/>
    </xf>
    <xf numFmtId="0" fontId="49" fillId="0" borderId="2" xfId="4" applyFont="1" applyBorder="1" applyAlignment="1">
      <alignment horizontal="center" vertical="center" wrapText="1"/>
    </xf>
    <xf numFmtId="0" fontId="49" fillId="0" borderId="5" xfId="4" applyFont="1" applyBorder="1" applyAlignment="1">
      <alignment horizontal="center" vertical="center" wrapText="1"/>
    </xf>
    <xf numFmtId="0" fontId="47" fillId="3" borderId="10" xfId="4" applyFont="1" applyFill="1" applyBorder="1" applyAlignment="1">
      <alignment horizontal="center" vertical="center"/>
    </xf>
    <xf numFmtId="0" fontId="47" fillId="3" borderId="11" xfId="4" applyFont="1" applyFill="1" applyBorder="1" applyAlignment="1">
      <alignment horizontal="center" vertical="center"/>
    </xf>
    <xf numFmtId="0" fontId="49" fillId="0" borderId="9" xfId="4" applyFont="1" applyBorder="1" applyAlignment="1">
      <alignment horizontal="center" vertical="center" wrapText="1"/>
    </xf>
    <xf numFmtId="0" fontId="49" fillId="0" borderId="11" xfId="4" applyFont="1" applyBorder="1" applyAlignment="1">
      <alignment horizontal="center" vertical="center" wrapText="1"/>
    </xf>
    <xf numFmtId="0" fontId="49" fillId="0" borderId="2" xfId="4" applyFont="1" applyBorder="1" applyAlignment="1">
      <alignment horizontal="center" wrapText="1"/>
    </xf>
    <xf numFmtId="0" fontId="49" fillId="0" borderId="5" xfId="4" applyFont="1" applyBorder="1" applyAlignment="1">
      <alignment horizontal="center" wrapText="1"/>
    </xf>
    <xf numFmtId="0" fontId="49" fillId="0" borderId="1" xfId="4" applyFont="1" applyBorder="1" applyAlignment="1">
      <alignment horizontal="center" vertical="center"/>
    </xf>
    <xf numFmtId="0" fontId="25" fillId="0" borderId="0" xfId="4" applyFont="1" applyAlignment="1">
      <alignment horizontal="center" vertical="center"/>
    </xf>
    <xf numFmtId="0" fontId="49" fillId="0" borderId="10"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1" xfId="0" applyFont="1" applyBorder="1" applyAlignment="1">
      <alignment wrapText="1"/>
    </xf>
    <xf numFmtId="0" fontId="49" fillId="0" borderId="8" xfId="0" applyFont="1" applyBorder="1" applyAlignment="1">
      <alignment horizontal="left"/>
    </xf>
    <xf numFmtId="0" fontId="49" fillId="0" borderId="0" xfId="0" applyFont="1" applyAlignment="1">
      <alignment horizontal="left"/>
    </xf>
    <xf numFmtId="0" fontId="49" fillId="0" borderId="0" xfId="0" applyFont="1" applyAlignment="1">
      <alignment horizont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99" fillId="0" borderId="1" xfId="0" applyFont="1" applyBorder="1" applyAlignment="1">
      <alignment horizontal="left" vertical="center"/>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left" vertical="center"/>
    </xf>
    <xf numFmtId="0" fontId="1" fillId="0" borderId="4" xfId="0" applyFont="1" applyBorder="1" applyAlignment="1">
      <alignment horizontal="center" vertical="center"/>
    </xf>
    <xf numFmtId="0" fontId="13"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0" fillId="0" borderId="6" xfId="0" applyBorder="1" applyAlignment="1">
      <alignment horizontal="center" vertical="center"/>
    </xf>
    <xf numFmtId="0" fontId="54" fillId="0" borderId="0" xfId="0" applyFont="1" applyAlignment="1">
      <alignment horizontal="center"/>
    </xf>
    <xf numFmtId="0" fontId="1" fillId="0" borderId="2" xfId="0" applyFont="1" applyBorder="1" applyAlignment="1">
      <alignment horizontal="left"/>
    </xf>
    <xf numFmtId="0" fontId="1" fillId="0" borderId="5" xfId="0" applyFont="1" applyBorder="1" applyAlignment="1">
      <alignment horizontal="left"/>
    </xf>
    <xf numFmtId="0" fontId="1" fillId="0" borderId="3" xfId="0" applyFont="1" applyBorder="1" applyAlignment="1">
      <alignment horizontal="center" vertical="center"/>
    </xf>
    <xf numFmtId="0" fontId="47" fillId="0" borderId="21" xfId="0" applyFont="1" applyBorder="1" applyAlignment="1">
      <alignment horizontal="center"/>
    </xf>
    <xf numFmtId="0" fontId="47" fillId="0" borderId="22" xfId="0" applyFont="1" applyBorder="1" applyAlignment="1">
      <alignment horizontal="center"/>
    </xf>
    <xf numFmtId="0" fontId="47" fillId="0" borderId="23" xfId="0" applyFont="1" applyBorder="1" applyAlignment="1">
      <alignment horizontal="center"/>
    </xf>
    <xf numFmtId="0" fontId="49" fillId="0" borderId="24" xfId="0" applyFont="1" applyBorder="1" applyAlignment="1">
      <alignment horizontal="left"/>
    </xf>
    <xf numFmtId="0" fontId="47" fillId="0" borderId="0" xfId="0" applyFont="1" applyAlignment="1">
      <alignment horizontal="center"/>
    </xf>
  </cellXfs>
  <cellStyles count="15">
    <cellStyle name="Comma" xfId="1" builtinId="3"/>
    <cellStyle name="Comma 2" xfId="2"/>
    <cellStyle name="Normal" xfId="0" builtinId="0"/>
    <cellStyle name="Normal 10" xfId="3"/>
    <cellStyle name="Normal 2" xfId="4"/>
    <cellStyle name="Normal 2 2" xfId="5"/>
    <cellStyle name="Normal 2 3" xfId="6"/>
    <cellStyle name="Normal 3" xfId="7"/>
    <cellStyle name="Normal 4" xfId="8"/>
    <cellStyle name="Normal 5" xfId="9"/>
    <cellStyle name="Normal 5 2" xfId="10"/>
    <cellStyle name="Normal 6" xfId="11"/>
    <cellStyle name="Normal 6 2" xfId="12"/>
    <cellStyle name="Normal 7" xfId="13"/>
    <cellStyle name="Normal 8"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285750</xdr:colOff>
      <xdr:row>35</xdr:row>
      <xdr:rowOff>209550</xdr:rowOff>
    </xdr:from>
    <xdr:to>
      <xdr:col>14</xdr:col>
      <xdr:colOff>228600</xdr:colOff>
      <xdr:row>38</xdr:row>
      <xdr:rowOff>133350</xdr:rowOff>
    </xdr:to>
    <xdr:sp macro="" textlink="">
      <xdr:nvSpPr>
        <xdr:cNvPr id="7169" name="Rectangle 1">
          <a:extLst>
            <a:ext uri="{FF2B5EF4-FFF2-40B4-BE49-F238E27FC236}">
              <a16:creationId xmlns:a16="http://schemas.microsoft.com/office/drawing/2014/main" xmlns="" id="{00000000-0008-0000-0400-0000011C0000}"/>
            </a:ext>
          </a:extLst>
        </xdr:cNvPr>
        <xdr:cNvSpPr>
          <a:spLocks noChangeArrowheads="1"/>
        </xdr:cNvSpPr>
      </xdr:nvSpPr>
      <xdr:spPr bwMode="auto">
        <a:xfrm>
          <a:off x="11201400" y="16992600"/>
          <a:ext cx="685800" cy="171450"/>
        </a:xfrm>
        <a:prstGeom prst="rect">
          <a:avLst/>
        </a:prstGeom>
        <a:noFill/>
        <a:ln w="0">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13</xdr:col>
      <xdr:colOff>285750</xdr:colOff>
      <xdr:row>35</xdr:row>
      <xdr:rowOff>209550</xdr:rowOff>
    </xdr:from>
    <xdr:to>
      <xdr:col>14</xdr:col>
      <xdr:colOff>228600</xdr:colOff>
      <xdr:row>38</xdr:row>
      <xdr:rowOff>133350</xdr:rowOff>
    </xdr:to>
    <xdr:sp macro="" textlink="">
      <xdr:nvSpPr>
        <xdr:cNvPr id="7170" name="Rectangle 2">
          <a:extLst>
            <a:ext uri="{FF2B5EF4-FFF2-40B4-BE49-F238E27FC236}">
              <a16:creationId xmlns:a16="http://schemas.microsoft.com/office/drawing/2014/main" xmlns="" id="{00000000-0008-0000-0400-0000021C0000}"/>
            </a:ext>
          </a:extLst>
        </xdr:cNvPr>
        <xdr:cNvSpPr>
          <a:spLocks noChangeArrowheads="1"/>
        </xdr:cNvSpPr>
      </xdr:nvSpPr>
      <xdr:spPr bwMode="auto">
        <a:xfrm>
          <a:off x="11201400" y="16992600"/>
          <a:ext cx="685800" cy="171450"/>
        </a:xfrm>
        <a:prstGeom prst="rect">
          <a:avLst/>
        </a:prstGeom>
        <a:noFill/>
        <a:ln w="0">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13</xdr:col>
      <xdr:colOff>285750</xdr:colOff>
      <xdr:row>53</xdr:row>
      <xdr:rowOff>180975</xdr:rowOff>
    </xdr:from>
    <xdr:to>
      <xdr:col>14</xdr:col>
      <xdr:colOff>228600</xdr:colOff>
      <xdr:row>54</xdr:row>
      <xdr:rowOff>104775</xdr:rowOff>
    </xdr:to>
    <xdr:sp macro="" textlink="">
      <xdr:nvSpPr>
        <xdr:cNvPr id="7171" name="Rectangle 3">
          <a:extLst>
            <a:ext uri="{FF2B5EF4-FFF2-40B4-BE49-F238E27FC236}">
              <a16:creationId xmlns:a16="http://schemas.microsoft.com/office/drawing/2014/main" xmlns="" id="{00000000-0008-0000-0400-0000031C0000}"/>
            </a:ext>
          </a:extLst>
        </xdr:cNvPr>
        <xdr:cNvSpPr>
          <a:spLocks noChangeArrowheads="1"/>
        </xdr:cNvSpPr>
      </xdr:nvSpPr>
      <xdr:spPr bwMode="auto">
        <a:xfrm>
          <a:off x="11201400" y="20183475"/>
          <a:ext cx="685800" cy="171450"/>
        </a:xfrm>
        <a:prstGeom prst="rect">
          <a:avLst/>
        </a:prstGeom>
        <a:noFill/>
        <a:ln w="0">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codeName="Sheet1">
    <tabColor rgb="FFFFFF00"/>
    <pageSetUpPr fitToPage="1"/>
  </sheetPr>
  <dimension ref="A1:L866"/>
  <sheetViews>
    <sheetView view="pageBreakPreview" topLeftCell="A5" zoomScale="86" zoomScaleSheetLayoutView="86" workbookViewId="0">
      <pane xSplit="4" ySplit="1" topLeftCell="E713" activePane="bottomRight" state="frozen"/>
      <selection activeCell="A5" sqref="A5"/>
      <selection pane="topRight" activeCell="E5" sqref="E5"/>
      <selection pane="bottomLeft" activeCell="A6" sqref="A6"/>
      <selection pane="bottomRight" activeCell="H685" sqref="H685"/>
    </sheetView>
  </sheetViews>
  <sheetFormatPr defaultColWidth="11.33203125" defaultRowHeight="19.8"/>
  <cols>
    <col min="1" max="1" width="5.33203125" style="23" customWidth="1"/>
    <col min="2" max="2" width="17.6640625" style="23" customWidth="1"/>
    <col min="3" max="3" width="8.33203125" style="36" customWidth="1"/>
    <col min="4" max="4" width="41.6640625" style="277" customWidth="1"/>
    <col min="5" max="5" width="16.33203125" style="35" customWidth="1"/>
    <col min="6" max="6" width="16" style="36" customWidth="1"/>
    <col min="7" max="7" width="12" style="36" customWidth="1"/>
    <col min="8" max="8" width="11.44140625" style="727" customWidth="1"/>
    <col min="9" max="9" width="12.33203125" style="94" customWidth="1"/>
    <col min="10" max="10" width="11.33203125" style="36" customWidth="1"/>
    <col min="11" max="11" width="10.6640625" style="36" customWidth="1"/>
    <col min="12" max="12" width="6.33203125" style="23" customWidth="1"/>
    <col min="13" max="16384" width="11.33203125" style="23"/>
  </cols>
  <sheetData>
    <row r="1" spans="1:12">
      <c r="A1" s="1211" t="s">
        <v>318</v>
      </c>
      <c r="B1" s="1211"/>
      <c r="C1" s="1211"/>
      <c r="D1" s="1211"/>
      <c r="E1" s="1211"/>
      <c r="F1" s="1211"/>
      <c r="G1" s="1211"/>
      <c r="H1" s="1211"/>
      <c r="I1" s="1211"/>
      <c r="J1" s="1211"/>
      <c r="K1" s="1211"/>
      <c r="L1" s="25"/>
    </row>
    <row r="2" spans="1:12">
      <c r="A2" s="1211" t="s">
        <v>319</v>
      </c>
      <c r="B2" s="1212"/>
      <c r="C2" s="1212"/>
      <c r="D2" s="1212"/>
      <c r="E2" s="1212"/>
      <c r="F2" s="1212"/>
      <c r="G2" s="1212"/>
      <c r="H2" s="1212"/>
      <c r="I2" s="1212"/>
      <c r="J2" s="1212"/>
      <c r="K2" s="1212"/>
      <c r="L2" s="25"/>
    </row>
    <row r="3" spans="1:12">
      <c r="A3" s="1211" t="s">
        <v>730</v>
      </c>
      <c r="B3" s="1211"/>
      <c r="C3" s="1211"/>
      <c r="D3" s="1211"/>
      <c r="E3" s="1211"/>
      <c r="F3" s="1211"/>
      <c r="G3" s="1211"/>
      <c r="H3" s="1211"/>
      <c r="I3" s="1211"/>
      <c r="J3" s="1211"/>
      <c r="K3" s="1211"/>
      <c r="L3" s="25"/>
    </row>
    <row r="4" spans="1:12" hidden="1">
      <c r="A4" s="147" t="s">
        <v>320</v>
      </c>
      <c r="B4" s="269"/>
      <c r="C4" s="70"/>
      <c r="D4" s="384"/>
      <c r="E4" s="28"/>
      <c r="F4" s="414"/>
      <c r="G4" s="106"/>
      <c r="H4" s="709"/>
      <c r="I4" s="270"/>
      <c r="J4" s="349"/>
      <c r="K4" s="349"/>
      <c r="L4" s="73"/>
    </row>
    <row r="5" spans="1:12" s="36" customFormat="1" ht="59.4">
      <c r="A5" s="109" t="s">
        <v>23</v>
      </c>
      <c r="B5" s="109" t="s">
        <v>34</v>
      </c>
      <c r="C5" s="109" t="s">
        <v>23</v>
      </c>
      <c r="D5" s="382" t="s">
        <v>24</v>
      </c>
      <c r="E5" s="108" t="s">
        <v>731</v>
      </c>
      <c r="F5" s="381" t="s">
        <v>732</v>
      </c>
      <c r="G5" s="108" t="s">
        <v>316</v>
      </c>
      <c r="H5" s="710" t="s">
        <v>317</v>
      </c>
      <c r="I5" s="108" t="s">
        <v>525</v>
      </c>
      <c r="J5" s="109" t="s">
        <v>314</v>
      </c>
      <c r="K5" s="108" t="s">
        <v>525</v>
      </c>
      <c r="L5" s="383" t="s">
        <v>375</v>
      </c>
    </row>
    <row r="6" spans="1:12" ht="15.6">
      <c r="A6" s="32">
        <v>1</v>
      </c>
      <c r="B6" s="32">
        <v>2</v>
      </c>
      <c r="C6" s="32">
        <v>3</v>
      </c>
      <c r="D6" s="385">
        <v>4</v>
      </c>
      <c r="E6" s="162">
        <v>5</v>
      </c>
      <c r="F6" s="415">
        <v>6</v>
      </c>
      <c r="G6" s="32">
        <v>7</v>
      </c>
      <c r="H6" s="711">
        <v>8</v>
      </c>
      <c r="I6" s="32">
        <v>9</v>
      </c>
      <c r="J6" s="32">
        <v>10</v>
      </c>
      <c r="K6" s="31">
        <v>11</v>
      </c>
      <c r="L6" s="79"/>
    </row>
    <row r="7" spans="1:12">
      <c r="A7" s="265" t="str">
        <f>'Programe Budget 2073-74'!A7</f>
        <v>पहिलो प्राथमिकतामा परेका आयोजनाहरु  (P1)</v>
      </c>
      <c r="B7" s="266"/>
      <c r="C7" s="267"/>
      <c r="D7" s="386"/>
      <c r="E7" s="56"/>
      <c r="F7" s="416"/>
      <c r="G7" s="54"/>
      <c r="H7" s="712"/>
      <c r="I7" s="85"/>
      <c r="J7" s="54"/>
      <c r="K7" s="95"/>
      <c r="L7" s="264"/>
    </row>
    <row r="8" spans="1:12">
      <c r="A8" s="1">
        <f>'Programe Budget 2073-74'!A8</f>
        <v>1</v>
      </c>
      <c r="B8" s="1" t="str">
        <f>'Programe Budget 2073-74'!B8</f>
        <v>312103-3/4</v>
      </c>
      <c r="C8" s="33">
        <f>'Programe Budget 2073-74'!C8</f>
        <v>1</v>
      </c>
      <c r="D8" s="387" t="str">
        <f>'Programe Budget 2073-74'!D8</f>
        <v>माटो व्यवस्थापन, विशेष कृषि उत्पादन कार्यक्रम</v>
      </c>
      <c r="E8" s="59"/>
      <c r="F8" s="417"/>
      <c r="G8" s="57"/>
      <c r="H8" s="713"/>
      <c r="I8" s="57"/>
      <c r="J8" s="57"/>
      <c r="K8" s="214"/>
      <c r="L8" s="252" t="str">
        <f>'Programe Budget 2073-74'!Q8</f>
        <v>ना</v>
      </c>
    </row>
    <row r="9" spans="1:12">
      <c r="A9" s="271"/>
      <c r="B9" s="63"/>
      <c r="C9" s="33">
        <f>'Programe Budget 2073-74'!C9</f>
        <v>1</v>
      </c>
      <c r="D9" s="388" t="str">
        <f>'Programe Budget 2073-74'!D9</f>
        <v>माटो व्यवस्थापन निर्देशनालय, हरिहरभवन</v>
      </c>
      <c r="E9" s="34" t="e">
        <f>#REF!</f>
        <v>#REF!</v>
      </c>
      <c r="F9" s="418" t="e">
        <f t="shared" ref="F9:F67" si="0">E9</f>
        <v>#REF!</v>
      </c>
      <c r="G9" s="30" t="e">
        <f t="shared" ref="G9:G67" si="1">F9/$F$68*100</f>
        <v>#REF!</v>
      </c>
      <c r="H9" s="714">
        <v>80</v>
      </c>
      <c r="I9" s="168" t="e">
        <f>H9*G9/100</f>
        <v>#REF!</v>
      </c>
      <c r="J9" s="45"/>
      <c r="K9" s="355"/>
      <c r="L9" s="252" t="str">
        <f>'Programe Budget 2073-74'!Q9</f>
        <v>नि</v>
      </c>
    </row>
    <row r="10" spans="1:12">
      <c r="A10" s="253"/>
      <c r="B10" s="71"/>
      <c r="C10" s="33">
        <f>'Programe Budget 2073-74'!C10</f>
        <v>2</v>
      </c>
      <c r="D10" s="388" t="str">
        <f>'Programe Budget 2073-74'!D10</f>
        <v>क्षेत्रीय माटो परिक्षण प्रयोगशाला, झुम्का, सुनसरी</v>
      </c>
      <c r="E10" s="34" t="e">
        <f>#REF!</f>
        <v>#REF!</v>
      </c>
      <c r="F10" s="418" t="e">
        <f t="shared" si="0"/>
        <v>#REF!</v>
      </c>
      <c r="G10" s="30" t="e">
        <f t="shared" si="1"/>
        <v>#REF!</v>
      </c>
      <c r="H10" s="714">
        <v>100</v>
      </c>
      <c r="I10" s="168" t="e">
        <f t="shared" ref="I10:I67" si="2">H10*G10/100</f>
        <v>#REF!</v>
      </c>
      <c r="J10" s="57"/>
      <c r="K10" s="214"/>
      <c r="L10" s="252" t="str">
        <f>'Programe Budget 2073-74'!Q10</f>
        <v>नि</v>
      </c>
    </row>
    <row r="11" spans="1:12">
      <c r="A11" s="253"/>
      <c r="B11" s="71"/>
      <c r="C11" s="33">
        <f>'Programe Budget 2073-74'!C11</f>
        <v>3</v>
      </c>
      <c r="D11" s="388" t="str">
        <f>'Programe Budget 2073-74'!D11</f>
        <v>क्षेत्रीय माटो परिक्षण प्रयोगशाला, हेटौंडा</v>
      </c>
      <c r="E11" s="34" t="e">
        <f>#REF!</f>
        <v>#REF!</v>
      </c>
      <c r="F11" s="418" t="e">
        <f t="shared" si="0"/>
        <v>#REF!</v>
      </c>
      <c r="G11" s="30" t="e">
        <f t="shared" si="1"/>
        <v>#REF!</v>
      </c>
      <c r="H11" s="714">
        <v>0</v>
      </c>
      <c r="I11" s="168" t="e">
        <f t="shared" si="2"/>
        <v>#REF!</v>
      </c>
      <c r="J11" s="57"/>
      <c r="K11" s="214"/>
      <c r="L11" s="252" t="str">
        <f>'Programe Budget 2073-74'!Q11</f>
        <v>नि</v>
      </c>
    </row>
    <row r="12" spans="1:12">
      <c r="A12" s="253"/>
      <c r="B12" s="71"/>
      <c r="C12" s="33">
        <f>'Programe Budget 2073-74'!C12</f>
        <v>4</v>
      </c>
      <c r="D12" s="388" t="str">
        <f>'Programe Budget 2073-74'!D12</f>
        <v>क्षेत्रीय माटो परिक्षण प्रयोगशाला, पोखरा</v>
      </c>
      <c r="E12" s="34" t="e">
        <f>#REF!</f>
        <v>#REF!</v>
      </c>
      <c r="F12" s="418" t="e">
        <f t="shared" si="0"/>
        <v>#REF!</v>
      </c>
      <c r="G12" s="30" t="e">
        <f t="shared" si="1"/>
        <v>#REF!</v>
      </c>
      <c r="H12" s="714">
        <v>0</v>
      </c>
      <c r="I12" s="168" t="e">
        <f t="shared" si="2"/>
        <v>#REF!</v>
      </c>
      <c r="J12" s="57"/>
      <c r="K12" s="214"/>
      <c r="L12" s="252" t="str">
        <f>'Programe Budget 2073-74'!Q12</f>
        <v>नि</v>
      </c>
    </row>
    <row r="13" spans="1:12">
      <c r="A13" s="253"/>
      <c r="B13" s="71"/>
      <c r="C13" s="33">
        <f>'Programe Budget 2073-74'!C13</f>
        <v>5</v>
      </c>
      <c r="D13" s="388" t="str">
        <f>'Programe Budget 2073-74'!D13</f>
        <v>क्षेत्रीय माटो परिक्षण प्रयोगशाला, खजुरा, बाँके</v>
      </c>
      <c r="E13" s="34" t="e">
        <f>#REF!</f>
        <v>#REF!</v>
      </c>
      <c r="F13" s="418" t="e">
        <f t="shared" si="0"/>
        <v>#REF!</v>
      </c>
      <c r="G13" s="30" t="e">
        <f t="shared" si="1"/>
        <v>#REF!</v>
      </c>
      <c r="H13" s="714">
        <v>100</v>
      </c>
      <c r="I13" s="168" t="e">
        <f t="shared" si="2"/>
        <v>#REF!</v>
      </c>
      <c r="J13" s="57"/>
      <c r="K13" s="214"/>
      <c r="L13" s="252" t="str">
        <f>'Programe Budget 2073-74'!Q13</f>
        <v>नि</v>
      </c>
    </row>
    <row r="14" spans="1:12">
      <c r="A14" s="253"/>
      <c r="B14" s="71"/>
      <c r="C14" s="33">
        <f>'Programe Budget 2073-74'!C14</f>
        <v>6</v>
      </c>
      <c r="D14" s="388" t="str">
        <f>'Programe Budget 2073-74'!D14</f>
        <v>क्षेत्रीय माटो परिक्षण प्रयोगशाला, सुन्दरपुर</v>
      </c>
      <c r="E14" s="34" t="e">
        <f>#REF!</f>
        <v>#REF!</v>
      </c>
      <c r="F14" s="418" t="e">
        <f t="shared" si="0"/>
        <v>#REF!</v>
      </c>
      <c r="G14" s="30" t="e">
        <f t="shared" si="1"/>
        <v>#REF!</v>
      </c>
      <c r="H14" s="714">
        <v>0</v>
      </c>
      <c r="I14" s="168" t="e">
        <f t="shared" si="2"/>
        <v>#REF!</v>
      </c>
      <c r="J14" s="57"/>
      <c r="K14" s="214"/>
      <c r="L14" s="252" t="str">
        <f>'Programe Budget 2073-74'!Q14</f>
        <v>नि</v>
      </c>
    </row>
    <row r="15" spans="1:12">
      <c r="A15" s="253"/>
      <c r="B15" s="71"/>
      <c r="C15" s="33">
        <f>'Programe Budget 2073-74'!C15</f>
        <v>7</v>
      </c>
      <c r="D15" s="388" t="str">
        <f>'Programe Budget 2073-74'!D15</f>
        <v>माटो परिक्षण प्रयोगशाला, सुरुङ्गा, झापा</v>
      </c>
      <c r="E15" s="34" t="e">
        <f>#REF!</f>
        <v>#REF!</v>
      </c>
      <c r="F15" s="418" t="e">
        <f t="shared" si="0"/>
        <v>#REF!</v>
      </c>
      <c r="G15" s="30" t="e">
        <f t="shared" si="1"/>
        <v>#REF!</v>
      </c>
      <c r="H15" s="714">
        <v>0</v>
      </c>
      <c r="I15" s="168" t="e">
        <f t="shared" si="2"/>
        <v>#REF!</v>
      </c>
      <c r="J15" s="57"/>
      <c r="K15" s="214"/>
      <c r="L15" s="252" t="str">
        <f>'Programe Budget 2073-74'!Q15</f>
        <v>नि</v>
      </c>
    </row>
    <row r="16" spans="1:12">
      <c r="A16" s="253"/>
      <c r="B16" s="71"/>
      <c r="C16" s="33">
        <f>'Programe Budget 2073-74'!C16</f>
        <v>8</v>
      </c>
      <c r="D16" s="388" t="str">
        <f>'Programe Budget 2073-74'!D16</f>
        <v>जिल्ला कृषि विकास कार्यालय, ताप्लेजुड</v>
      </c>
      <c r="E16" s="34" t="e">
        <f>#REF!</f>
        <v>#REF!</v>
      </c>
      <c r="F16" s="418" t="e">
        <f t="shared" si="0"/>
        <v>#REF!</v>
      </c>
      <c r="G16" s="30" t="e">
        <f t="shared" si="1"/>
        <v>#REF!</v>
      </c>
      <c r="H16" s="714">
        <v>50</v>
      </c>
      <c r="I16" s="168" t="e">
        <f t="shared" si="2"/>
        <v>#REF!</v>
      </c>
      <c r="J16" s="57"/>
      <c r="K16" s="214"/>
      <c r="L16" s="252" t="str">
        <f>'Programe Budget 2073-74'!Q16</f>
        <v>वि</v>
      </c>
    </row>
    <row r="17" spans="1:12">
      <c r="A17" s="253"/>
      <c r="B17" s="71"/>
      <c r="C17" s="33">
        <f>'Programe Budget 2073-74'!C17</f>
        <v>9</v>
      </c>
      <c r="D17" s="388" t="str">
        <f>'Programe Budget 2073-74'!D17</f>
        <v>जिल्ला कृषि विकास कार्यालय, झापा</v>
      </c>
      <c r="E17" s="34" t="e">
        <f>#REF!</f>
        <v>#REF!</v>
      </c>
      <c r="F17" s="418" t="e">
        <f t="shared" si="0"/>
        <v>#REF!</v>
      </c>
      <c r="G17" s="30" t="e">
        <f t="shared" si="1"/>
        <v>#REF!</v>
      </c>
      <c r="H17" s="714">
        <v>0</v>
      </c>
      <c r="I17" s="168" t="e">
        <f t="shared" si="2"/>
        <v>#REF!</v>
      </c>
      <c r="J17" s="57"/>
      <c r="K17" s="214"/>
      <c r="L17" s="252" t="str">
        <f>'Programe Budget 2073-74'!Q17</f>
        <v>वि</v>
      </c>
    </row>
    <row r="18" spans="1:12">
      <c r="A18" s="253"/>
      <c r="B18" s="71"/>
      <c r="C18" s="33">
        <f>'Programe Budget 2073-74'!C18</f>
        <v>10</v>
      </c>
      <c r="D18" s="388" t="str">
        <f>'Programe Budget 2073-74'!D18</f>
        <v>जिल्ला कृषि विकास कार्यालय, संखुवासभा</v>
      </c>
      <c r="E18" s="34" t="e">
        <f>#REF!</f>
        <v>#REF!</v>
      </c>
      <c r="F18" s="418" t="e">
        <f t="shared" si="0"/>
        <v>#REF!</v>
      </c>
      <c r="G18" s="30" t="e">
        <f t="shared" si="1"/>
        <v>#REF!</v>
      </c>
      <c r="H18" s="714">
        <v>83.33</v>
      </c>
      <c r="I18" s="168" t="e">
        <f t="shared" si="2"/>
        <v>#REF!</v>
      </c>
      <c r="J18" s="57"/>
      <c r="K18" s="214"/>
      <c r="L18" s="252" t="str">
        <f>'Programe Budget 2073-74'!Q18</f>
        <v>वि</v>
      </c>
    </row>
    <row r="19" spans="1:12">
      <c r="A19" s="253"/>
      <c r="B19" s="71"/>
      <c r="C19" s="33">
        <f>'Programe Budget 2073-74'!C19</f>
        <v>11</v>
      </c>
      <c r="D19" s="388" t="str">
        <f>'Programe Budget 2073-74'!D19</f>
        <v>जिल्ला कृषि विकास कार्यालय, तेह्रथुम</v>
      </c>
      <c r="E19" s="34" t="e">
        <f>#REF!</f>
        <v>#REF!</v>
      </c>
      <c r="F19" s="418" t="e">
        <f t="shared" si="0"/>
        <v>#REF!</v>
      </c>
      <c r="G19" s="30" t="e">
        <f t="shared" si="1"/>
        <v>#REF!</v>
      </c>
      <c r="H19" s="714">
        <v>0</v>
      </c>
      <c r="I19" s="168" t="e">
        <f t="shared" si="2"/>
        <v>#REF!</v>
      </c>
      <c r="J19" s="57"/>
      <c r="K19" s="214"/>
      <c r="L19" s="252" t="str">
        <f>'Programe Budget 2073-74'!Q19</f>
        <v>वि</v>
      </c>
    </row>
    <row r="20" spans="1:12">
      <c r="A20" s="253"/>
      <c r="B20" s="71"/>
      <c r="C20" s="33">
        <f>'Programe Budget 2073-74'!C20</f>
        <v>12</v>
      </c>
      <c r="D20" s="388" t="str">
        <f>'Programe Budget 2073-74'!D20</f>
        <v>जिल्ला कृषि विकास कार्यालय, धनकुटा</v>
      </c>
      <c r="E20" s="34" t="e">
        <f>#REF!</f>
        <v>#REF!</v>
      </c>
      <c r="F20" s="418" t="e">
        <f t="shared" si="0"/>
        <v>#REF!</v>
      </c>
      <c r="G20" s="30" t="e">
        <f t="shared" si="1"/>
        <v>#REF!</v>
      </c>
      <c r="H20" s="714">
        <v>50</v>
      </c>
      <c r="I20" s="168" t="e">
        <f t="shared" si="2"/>
        <v>#REF!</v>
      </c>
      <c r="J20" s="57"/>
      <c r="K20" s="214"/>
      <c r="L20" s="252" t="str">
        <f>'Programe Budget 2073-74'!Q20</f>
        <v>वि</v>
      </c>
    </row>
    <row r="21" spans="1:12">
      <c r="A21" s="253"/>
      <c r="B21" s="71"/>
      <c r="C21" s="33">
        <f>'Programe Budget 2073-74'!C21</f>
        <v>13</v>
      </c>
      <c r="D21" s="388" t="str">
        <f>'Programe Budget 2073-74'!D21</f>
        <v>जिल्ला कृषि विकास कार्यालय, सुनसरी</v>
      </c>
      <c r="E21" s="34" t="e">
        <f>#REF!</f>
        <v>#REF!</v>
      </c>
      <c r="F21" s="418" t="e">
        <f t="shared" si="0"/>
        <v>#REF!</v>
      </c>
      <c r="G21" s="30" t="e">
        <f t="shared" si="1"/>
        <v>#REF!</v>
      </c>
      <c r="H21" s="714">
        <v>52</v>
      </c>
      <c r="I21" s="168" t="e">
        <f t="shared" si="2"/>
        <v>#REF!</v>
      </c>
      <c r="J21" s="57"/>
      <c r="K21" s="214"/>
      <c r="L21" s="252" t="str">
        <f>'Programe Budget 2073-74'!Q21</f>
        <v>वि</v>
      </c>
    </row>
    <row r="22" spans="1:12">
      <c r="A22" s="253"/>
      <c r="B22" s="71"/>
      <c r="C22" s="33">
        <f>'Programe Budget 2073-74'!C22</f>
        <v>14</v>
      </c>
      <c r="D22" s="388" t="str">
        <f>'Programe Budget 2073-74'!D22</f>
        <v>जिल्ला कृषि विकास कार्यालय, मोरङ्ग</v>
      </c>
      <c r="E22" s="34" t="e">
        <f>#REF!</f>
        <v>#REF!</v>
      </c>
      <c r="F22" s="418" t="e">
        <f t="shared" si="0"/>
        <v>#REF!</v>
      </c>
      <c r="G22" s="30" t="e">
        <f t="shared" si="1"/>
        <v>#REF!</v>
      </c>
      <c r="H22" s="714">
        <v>31</v>
      </c>
      <c r="I22" s="168" t="e">
        <f t="shared" si="2"/>
        <v>#REF!</v>
      </c>
      <c r="J22" s="57"/>
      <c r="K22" s="214"/>
      <c r="L22" s="252" t="str">
        <f>'Programe Budget 2073-74'!Q22</f>
        <v>वि</v>
      </c>
    </row>
    <row r="23" spans="1:12">
      <c r="A23" s="253"/>
      <c r="B23" s="71"/>
      <c r="C23" s="33">
        <f>'Programe Budget 2073-74'!C23</f>
        <v>15</v>
      </c>
      <c r="D23" s="388" t="str">
        <f>'Programe Budget 2073-74'!D23</f>
        <v>जिल्ला कृषि विकास कार्यालय, सोलुखुम्बु</v>
      </c>
      <c r="E23" s="34" t="e">
        <f>#REF!</f>
        <v>#REF!</v>
      </c>
      <c r="F23" s="418" t="e">
        <f t="shared" si="0"/>
        <v>#REF!</v>
      </c>
      <c r="G23" s="30" t="e">
        <f t="shared" si="1"/>
        <v>#REF!</v>
      </c>
      <c r="H23" s="714">
        <v>100</v>
      </c>
      <c r="I23" s="168" t="e">
        <f t="shared" si="2"/>
        <v>#REF!</v>
      </c>
      <c r="J23" s="57"/>
      <c r="K23" s="214"/>
      <c r="L23" s="252" t="str">
        <f>'Programe Budget 2073-74'!Q23</f>
        <v>वि</v>
      </c>
    </row>
    <row r="24" spans="1:12">
      <c r="A24" s="253"/>
      <c r="B24" s="71"/>
      <c r="C24" s="33">
        <f>'Programe Budget 2073-74'!C24</f>
        <v>16</v>
      </c>
      <c r="D24" s="388" t="str">
        <f>'Programe Budget 2073-74'!D24</f>
        <v>जिल्ला कृषि विकास कार्यालय, खोटाङ्ग</v>
      </c>
      <c r="E24" s="34" t="e">
        <f>#REF!</f>
        <v>#REF!</v>
      </c>
      <c r="F24" s="418" t="e">
        <f t="shared" si="0"/>
        <v>#REF!</v>
      </c>
      <c r="G24" s="30" t="e">
        <f t="shared" si="1"/>
        <v>#REF!</v>
      </c>
      <c r="H24" s="714">
        <v>40</v>
      </c>
      <c r="I24" s="168" t="e">
        <f t="shared" si="2"/>
        <v>#REF!</v>
      </c>
      <c r="J24" s="57"/>
      <c r="K24" s="214"/>
      <c r="L24" s="252" t="str">
        <f>'Programe Budget 2073-74'!Q24</f>
        <v>वि</v>
      </c>
    </row>
    <row r="25" spans="1:12">
      <c r="A25" s="253"/>
      <c r="B25" s="71"/>
      <c r="C25" s="33">
        <f>'Programe Budget 2073-74'!C25</f>
        <v>17</v>
      </c>
      <c r="D25" s="388" t="str">
        <f>'Programe Budget 2073-74'!D25</f>
        <v>जिल्ला कृषि विकास कार्यालय, ओखलढुङ्गा</v>
      </c>
      <c r="E25" s="34" t="e">
        <f>#REF!</f>
        <v>#REF!</v>
      </c>
      <c r="F25" s="418" t="e">
        <f t="shared" si="0"/>
        <v>#REF!</v>
      </c>
      <c r="G25" s="30" t="e">
        <f t="shared" si="1"/>
        <v>#REF!</v>
      </c>
      <c r="H25" s="714">
        <v>0</v>
      </c>
      <c r="I25" s="168" t="e">
        <f t="shared" si="2"/>
        <v>#REF!</v>
      </c>
      <c r="J25" s="57"/>
      <c r="K25" s="214"/>
      <c r="L25" s="252" t="str">
        <f>'Programe Budget 2073-74'!Q25</f>
        <v>वि</v>
      </c>
    </row>
    <row r="26" spans="1:12">
      <c r="A26" s="253"/>
      <c r="B26" s="71"/>
      <c r="C26" s="33">
        <f>'Programe Budget 2073-74'!C26</f>
        <v>18</v>
      </c>
      <c r="D26" s="388" t="str">
        <f>'Programe Budget 2073-74'!D26</f>
        <v>जिल्ला कृषि विकास कार्यालय, उदयपुर</v>
      </c>
      <c r="E26" s="34" t="e">
        <f>#REF!</f>
        <v>#REF!</v>
      </c>
      <c r="F26" s="418" t="e">
        <f t="shared" si="0"/>
        <v>#REF!</v>
      </c>
      <c r="G26" s="30" t="e">
        <f t="shared" si="1"/>
        <v>#REF!</v>
      </c>
      <c r="H26" s="714">
        <v>0</v>
      </c>
      <c r="I26" s="168" t="e">
        <f t="shared" si="2"/>
        <v>#REF!</v>
      </c>
      <c r="J26" s="57"/>
      <c r="K26" s="214"/>
      <c r="L26" s="252" t="str">
        <f>'Programe Budget 2073-74'!Q26</f>
        <v>वि</v>
      </c>
    </row>
    <row r="27" spans="1:12">
      <c r="A27" s="253"/>
      <c r="B27" s="71"/>
      <c r="C27" s="33">
        <f>'Programe Budget 2073-74'!C27</f>
        <v>19</v>
      </c>
      <c r="D27" s="388" t="str">
        <f>'Programe Budget 2073-74'!D27</f>
        <v>जिल्ला कृषि विकास कार्यालय, सप्तरी</v>
      </c>
      <c r="E27" s="34" t="e">
        <f>#REF!</f>
        <v>#REF!</v>
      </c>
      <c r="F27" s="418" t="e">
        <f t="shared" si="0"/>
        <v>#REF!</v>
      </c>
      <c r="G27" s="30" t="e">
        <f t="shared" si="1"/>
        <v>#REF!</v>
      </c>
      <c r="H27" s="714">
        <v>37.33</v>
      </c>
      <c r="I27" s="168" t="e">
        <f t="shared" si="2"/>
        <v>#REF!</v>
      </c>
      <c r="J27" s="57"/>
      <c r="K27" s="214"/>
      <c r="L27" s="252" t="str">
        <f>'Programe Budget 2073-74'!Q27</f>
        <v>वि</v>
      </c>
    </row>
    <row r="28" spans="1:12">
      <c r="A28" s="253"/>
      <c r="B28" s="71"/>
      <c r="C28" s="33">
        <f>'Programe Budget 2073-74'!C28</f>
        <v>20</v>
      </c>
      <c r="D28" s="388" t="str">
        <f>'Programe Budget 2073-74'!D28</f>
        <v>जिल्ला कृषि विकास कार्यालय, सिराह</v>
      </c>
      <c r="E28" s="34" t="e">
        <f>#REF!</f>
        <v>#REF!</v>
      </c>
      <c r="F28" s="418" t="e">
        <f t="shared" si="0"/>
        <v>#REF!</v>
      </c>
      <c r="G28" s="30" t="e">
        <f t="shared" si="1"/>
        <v>#REF!</v>
      </c>
      <c r="H28" s="714">
        <v>45</v>
      </c>
      <c r="I28" s="168" t="e">
        <f t="shared" si="2"/>
        <v>#REF!</v>
      </c>
      <c r="J28" s="57"/>
      <c r="K28" s="214"/>
      <c r="L28" s="252" t="str">
        <f>'Programe Budget 2073-74'!Q28</f>
        <v>वि</v>
      </c>
    </row>
    <row r="29" spans="1:12">
      <c r="A29" s="253"/>
      <c r="B29" s="71"/>
      <c r="C29" s="33">
        <f>'Programe Budget 2073-74'!C29</f>
        <v>21</v>
      </c>
      <c r="D29" s="388" t="str">
        <f>'Programe Budget 2073-74'!D29</f>
        <v>जिल्ला कृषि विकास कार्यालय, दोलखा</v>
      </c>
      <c r="E29" s="34" t="e">
        <f>#REF!</f>
        <v>#REF!</v>
      </c>
      <c r="F29" s="418" t="e">
        <f t="shared" si="0"/>
        <v>#REF!</v>
      </c>
      <c r="G29" s="30" t="e">
        <f t="shared" si="1"/>
        <v>#REF!</v>
      </c>
      <c r="H29" s="714">
        <v>8</v>
      </c>
      <c r="I29" s="168" t="e">
        <f t="shared" si="2"/>
        <v>#REF!</v>
      </c>
      <c r="J29" s="57"/>
      <c r="K29" s="214"/>
      <c r="L29" s="252" t="str">
        <f>'Programe Budget 2073-74'!Q29</f>
        <v>का</v>
      </c>
    </row>
    <row r="30" spans="1:12">
      <c r="A30" s="253"/>
      <c r="B30" s="71"/>
      <c r="C30" s="33">
        <f>'Programe Budget 2073-74'!C30</f>
        <v>22</v>
      </c>
      <c r="D30" s="388" t="str">
        <f>'Programe Budget 2073-74'!D30</f>
        <v>जिल्ला कृषि विकास कार्यालय, रामेछाप</v>
      </c>
      <c r="E30" s="34" t="e">
        <f>#REF!</f>
        <v>#REF!</v>
      </c>
      <c r="F30" s="418" t="e">
        <f t="shared" si="0"/>
        <v>#REF!</v>
      </c>
      <c r="G30" s="30" t="e">
        <f t="shared" si="1"/>
        <v>#REF!</v>
      </c>
      <c r="H30" s="714">
        <v>0</v>
      </c>
      <c r="I30" s="168" t="e">
        <f t="shared" si="2"/>
        <v>#REF!</v>
      </c>
      <c r="J30" s="57"/>
      <c r="K30" s="214"/>
      <c r="L30" s="252" t="str">
        <f>'Programe Budget 2073-74'!Q30</f>
        <v>का</v>
      </c>
    </row>
    <row r="31" spans="1:12">
      <c r="A31" s="253"/>
      <c r="B31" s="71"/>
      <c r="C31" s="33">
        <f>'Programe Budget 2073-74'!C31</f>
        <v>23</v>
      </c>
      <c r="D31" s="388" t="str">
        <f>'Programe Budget 2073-74'!D31</f>
        <v>जिल्ला कृषि विकास कार्यालय, सिन्धुली</v>
      </c>
      <c r="E31" s="34" t="e">
        <f>#REF!</f>
        <v>#REF!</v>
      </c>
      <c r="F31" s="418" t="e">
        <f t="shared" si="0"/>
        <v>#REF!</v>
      </c>
      <c r="G31" s="30" t="e">
        <f t="shared" si="1"/>
        <v>#REF!</v>
      </c>
      <c r="H31" s="714">
        <v>16.66</v>
      </c>
      <c r="I31" s="168" t="e">
        <f t="shared" si="2"/>
        <v>#REF!</v>
      </c>
      <c r="J31" s="57"/>
      <c r="K31" s="214"/>
      <c r="L31" s="252" t="str">
        <f>'Programe Budget 2073-74'!Q31</f>
        <v>का</v>
      </c>
    </row>
    <row r="32" spans="1:12">
      <c r="A32" s="253"/>
      <c r="B32" s="71"/>
      <c r="C32" s="33">
        <f>'Programe Budget 2073-74'!C32</f>
        <v>24</v>
      </c>
      <c r="D32" s="388" t="str">
        <f>'Programe Budget 2073-74'!D32</f>
        <v>जिल्ला कृषि विकास कार्यालय, धनुषा</v>
      </c>
      <c r="E32" s="34" t="e">
        <f>#REF!</f>
        <v>#REF!</v>
      </c>
      <c r="F32" s="418" t="e">
        <f t="shared" si="0"/>
        <v>#REF!</v>
      </c>
      <c r="G32" s="30" t="e">
        <f t="shared" si="1"/>
        <v>#REF!</v>
      </c>
      <c r="H32" s="714">
        <v>80</v>
      </c>
      <c r="I32" s="168" t="e">
        <f t="shared" si="2"/>
        <v>#REF!</v>
      </c>
      <c r="J32" s="57"/>
      <c r="K32" s="214"/>
      <c r="L32" s="252" t="str">
        <f>'Programe Budget 2073-74'!Q32</f>
        <v>का</v>
      </c>
    </row>
    <row r="33" spans="1:12">
      <c r="A33" s="253"/>
      <c r="B33" s="71"/>
      <c r="C33" s="33">
        <f>'Programe Budget 2073-74'!C33</f>
        <v>25</v>
      </c>
      <c r="D33" s="388" t="str">
        <f>'Programe Budget 2073-74'!D33</f>
        <v>जिल्ला कृषि विकास कार्यालय, महोत्तरी</v>
      </c>
      <c r="E33" s="34" t="e">
        <f>#REF!</f>
        <v>#REF!</v>
      </c>
      <c r="F33" s="418" t="e">
        <f t="shared" si="0"/>
        <v>#REF!</v>
      </c>
      <c r="G33" s="30" t="e">
        <f t="shared" si="1"/>
        <v>#REF!</v>
      </c>
      <c r="H33" s="714">
        <v>16</v>
      </c>
      <c r="I33" s="168" t="e">
        <f t="shared" si="2"/>
        <v>#REF!</v>
      </c>
      <c r="J33" s="57"/>
      <c r="K33" s="214"/>
      <c r="L33" s="252" t="str">
        <f>'Programe Budget 2073-74'!Q33</f>
        <v>का</v>
      </c>
    </row>
    <row r="34" spans="1:12">
      <c r="A34" s="253"/>
      <c r="B34" s="71"/>
      <c r="C34" s="33">
        <f>'Programe Budget 2073-74'!C34</f>
        <v>26</v>
      </c>
      <c r="D34" s="388" t="str">
        <f>'Programe Budget 2073-74'!D34</f>
        <v>जिल्ला कृषि विकास कार्यालय, धादिङ्ग</v>
      </c>
      <c r="E34" s="34" t="e">
        <f>#REF!</f>
        <v>#REF!</v>
      </c>
      <c r="F34" s="418" t="e">
        <f t="shared" si="0"/>
        <v>#REF!</v>
      </c>
      <c r="G34" s="30" t="e">
        <f t="shared" si="1"/>
        <v>#REF!</v>
      </c>
      <c r="H34" s="714">
        <v>0</v>
      </c>
      <c r="I34" s="168" t="e">
        <f t="shared" si="2"/>
        <v>#REF!</v>
      </c>
      <c r="J34" s="57"/>
      <c r="K34" s="214"/>
      <c r="L34" s="252" t="str">
        <f>'Programe Budget 2073-74'!Q34</f>
        <v>का</v>
      </c>
    </row>
    <row r="35" spans="1:12">
      <c r="A35" s="253"/>
      <c r="B35" s="71"/>
      <c r="C35" s="33">
        <f>'Programe Budget 2073-74'!C35</f>
        <v>27</v>
      </c>
      <c r="D35" s="388" t="str">
        <f>'Programe Budget 2073-74'!D35</f>
        <v>जिल्ला कृषि विकास कार्यालय, सिन्धुपालाञ्चोक</v>
      </c>
      <c r="E35" s="34" t="e">
        <f>#REF!</f>
        <v>#REF!</v>
      </c>
      <c r="F35" s="418" t="e">
        <f t="shared" si="0"/>
        <v>#REF!</v>
      </c>
      <c r="G35" s="30" t="e">
        <f t="shared" si="1"/>
        <v>#REF!</v>
      </c>
      <c r="H35" s="714">
        <v>100</v>
      </c>
      <c r="I35" s="168" t="e">
        <f t="shared" si="2"/>
        <v>#REF!</v>
      </c>
      <c r="J35" s="57"/>
      <c r="K35" s="214"/>
      <c r="L35" s="252" t="str">
        <f>'Programe Budget 2073-74'!Q35</f>
        <v>का</v>
      </c>
    </row>
    <row r="36" spans="1:12">
      <c r="A36" s="253"/>
      <c r="B36" s="71"/>
      <c r="C36" s="33">
        <f>'Programe Budget 2073-74'!C36</f>
        <v>28</v>
      </c>
      <c r="D36" s="388" t="str">
        <f>'Programe Budget 2073-74'!D36</f>
        <v>जिल्ला कृषि विकास कार्यालय, काभ्रेपलाञ्चोक</v>
      </c>
      <c r="E36" s="34" t="e">
        <f>#REF!</f>
        <v>#REF!</v>
      </c>
      <c r="F36" s="418" t="e">
        <f t="shared" si="0"/>
        <v>#REF!</v>
      </c>
      <c r="G36" s="30" t="e">
        <f t="shared" si="1"/>
        <v>#REF!</v>
      </c>
      <c r="H36" s="714">
        <v>50</v>
      </c>
      <c r="I36" s="168" t="e">
        <f t="shared" si="2"/>
        <v>#REF!</v>
      </c>
      <c r="J36" s="57"/>
      <c r="K36" s="214"/>
      <c r="L36" s="252" t="str">
        <f>'Programe Budget 2073-74'!Q36</f>
        <v>का</v>
      </c>
    </row>
    <row r="37" spans="1:12">
      <c r="A37" s="253"/>
      <c r="B37" s="71"/>
      <c r="C37" s="33">
        <f>'Programe Budget 2073-74'!C37</f>
        <v>29</v>
      </c>
      <c r="D37" s="388" t="str">
        <f>'Programe Budget 2073-74'!D37</f>
        <v>जिल्ला कृषि विकास कार्यालय, काठमाण्डौं</v>
      </c>
      <c r="E37" s="34" t="e">
        <f>#REF!</f>
        <v>#REF!</v>
      </c>
      <c r="F37" s="418" t="e">
        <f t="shared" si="0"/>
        <v>#REF!</v>
      </c>
      <c r="G37" s="30" t="e">
        <f t="shared" si="1"/>
        <v>#REF!</v>
      </c>
      <c r="H37" s="714">
        <v>33.33</v>
      </c>
      <c r="I37" s="168" t="e">
        <f t="shared" si="2"/>
        <v>#REF!</v>
      </c>
      <c r="J37" s="57"/>
      <c r="K37" s="214"/>
      <c r="L37" s="252" t="str">
        <f>'Programe Budget 2073-74'!Q37</f>
        <v>का</v>
      </c>
    </row>
    <row r="38" spans="1:12">
      <c r="A38" s="253"/>
      <c r="B38" s="71"/>
      <c r="C38" s="33">
        <f>'Programe Budget 2073-74'!C38</f>
        <v>30</v>
      </c>
      <c r="D38" s="388" t="str">
        <f>'Programe Budget 2073-74'!D38</f>
        <v>जिल्ला कृषि विकास कार्यालय, भक्तपुर</v>
      </c>
      <c r="E38" s="34" t="e">
        <f>#REF!</f>
        <v>#REF!</v>
      </c>
      <c r="F38" s="418" t="e">
        <f t="shared" si="0"/>
        <v>#REF!</v>
      </c>
      <c r="G38" s="30" t="e">
        <f t="shared" si="1"/>
        <v>#REF!</v>
      </c>
      <c r="H38" s="714">
        <v>50.93</v>
      </c>
      <c r="I38" s="168" t="e">
        <f t="shared" si="2"/>
        <v>#REF!</v>
      </c>
      <c r="J38" s="57"/>
      <c r="K38" s="214"/>
      <c r="L38" s="252" t="str">
        <f>'Programe Budget 2073-74'!Q38</f>
        <v>का</v>
      </c>
    </row>
    <row r="39" spans="1:12">
      <c r="A39" s="253"/>
      <c r="B39" s="71"/>
      <c r="C39" s="33">
        <f>'Programe Budget 2073-74'!C39</f>
        <v>31</v>
      </c>
      <c r="D39" s="388" t="str">
        <f>'Programe Budget 2073-74'!D39</f>
        <v>जिल्ला कृषि विकास कार्यालय, चितवन</v>
      </c>
      <c r="E39" s="34" t="e">
        <f>#REF!</f>
        <v>#REF!</v>
      </c>
      <c r="F39" s="418" t="e">
        <f t="shared" si="0"/>
        <v>#REF!</v>
      </c>
      <c r="G39" s="30" t="e">
        <f t="shared" si="1"/>
        <v>#REF!</v>
      </c>
      <c r="H39" s="714">
        <v>50</v>
      </c>
      <c r="I39" s="168" t="e">
        <f t="shared" si="2"/>
        <v>#REF!</v>
      </c>
      <c r="J39" s="57"/>
      <c r="K39" s="214"/>
      <c r="L39" s="252" t="str">
        <f>'Programe Budget 2073-74'!Q39</f>
        <v>का</v>
      </c>
    </row>
    <row r="40" spans="1:12">
      <c r="A40" s="253"/>
      <c r="B40" s="71"/>
      <c r="C40" s="33">
        <f>'Programe Budget 2073-74'!C40</f>
        <v>32</v>
      </c>
      <c r="D40" s="388" t="str">
        <f>'Programe Budget 2073-74'!D40</f>
        <v>जिल्ला कृषि विकास कार्यालय, मकवानपुर</v>
      </c>
      <c r="E40" s="34" t="e">
        <f>#REF!</f>
        <v>#REF!</v>
      </c>
      <c r="F40" s="418" t="e">
        <f t="shared" si="0"/>
        <v>#REF!</v>
      </c>
      <c r="G40" s="30" t="e">
        <f t="shared" si="1"/>
        <v>#REF!</v>
      </c>
      <c r="H40" s="714">
        <v>40.08</v>
      </c>
      <c r="I40" s="168" t="e">
        <f t="shared" si="2"/>
        <v>#REF!</v>
      </c>
      <c r="J40" s="57"/>
      <c r="K40" s="214"/>
      <c r="L40" s="252" t="str">
        <f>'Programe Budget 2073-74'!Q40</f>
        <v>का</v>
      </c>
    </row>
    <row r="41" spans="1:12">
      <c r="A41" s="253"/>
      <c r="B41" s="71"/>
      <c r="C41" s="33">
        <f>'Programe Budget 2073-74'!C41</f>
        <v>33</v>
      </c>
      <c r="D41" s="388" t="str">
        <f>'Programe Budget 2073-74'!D41</f>
        <v>जिल्ला कृषि विकास कार्यालय, गोरखा</v>
      </c>
      <c r="E41" s="34" t="e">
        <f>#REF!</f>
        <v>#REF!</v>
      </c>
      <c r="F41" s="418" t="e">
        <f t="shared" si="0"/>
        <v>#REF!</v>
      </c>
      <c r="G41" s="30" t="e">
        <f t="shared" si="1"/>
        <v>#REF!</v>
      </c>
      <c r="H41" s="714">
        <v>10</v>
      </c>
      <c r="I41" s="168" t="e">
        <f t="shared" si="2"/>
        <v>#REF!</v>
      </c>
      <c r="J41" s="57"/>
      <c r="K41" s="214"/>
      <c r="L41" s="252" t="str">
        <f>'Programe Budget 2073-74'!Q41</f>
        <v>का</v>
      </c>
    </row>
    <row r="42" spans="1:12">
      <c r="A42" s="253"/>
      <c r="B42" s="71"/>
      <c r="C42" s="33">
        <f>'Programe Budget 2073-74'!C42</f>
        <v>34</v>
      </c>
      <c r="D42" s="388" t="str">
        <f>'Programe Budget 2073-74'!D42</f>
        <v>जिल्ला कृषि विकास कार्यालय, लमजुङ्ग</v>
      </c>
      <c r="E42" s="34" t="e">
        <f>#REF!</f>
        <v>#REF!</v>
      </c>
      <c r="F42" s="418" t="e">
        <f t="shared" si="0"/>
        <v>#REF!</v>
      </c>
      <c r="G42" s="30" t="e">
        <f t="shared" si="1"/>
        <v>#REF!</v>
      </c>
      <c r="H42" s="714">
        <v>16.66</v>
      </c>
      <c r="I42" s="168" t="e">
        <f t="shared" si="2"/>
        <v>#REF!</v>
      </c>
      <c r="J42" s="57"/>
      <c r="K42" s="214"/>
      <c r="L42" s="252" t="str">
        <f>'Programe Budget 2073-74'!Q42</f>
        <v>का</v>
      </c>
    </row>
    <row r="43" spans="1:12">
      <c r="A43" s="253"/>
      <c r="B43" s="71"/>
      <c r="C43" s="33">
        <f>'Programe Budget 2073-74'!C43</f>
        <v>35</v>
      </c>
      <c r="D43" s="388" t="str">
        <f>'Programe Budget 2073-74'!D43</f>
        <v>जिल्ला कृषि विकास कार्यालय, कास्की</v>
      </c>
      <c r="E43" s="34" t="e">
        <f>#REF!</f>
        <v>#REF!</v>
      </c>
      <c r="F43" s="418" t="e">
        <f t="shared" si="0"/>
        <v>#REF!</v>
      </c>
      <c r="G43" s="30" t="e">
        <f t="shared" si="1"/>
        <v>#REF!</v>
      </c>
      <c r="H43" s="714">
        <v>69.87</v>
      </c>
      <c r="I43" s="168" t="e">
        <f t="shared" si="2"/>
        <v>#REF!</v>
      </c>
      <c r="J43" s="57"/>
      <c r="K43" s="214"/>
      <c r="L43" s="252" t="str">
        <f>'Programe Budget 2073-74'!Q43</f>
        <v>का</v>
      </c>
    </row>
    <row r="44" spans="1:12" ht="20.25" customHeight="1">
      <c r="A44" s="253"/>
      <c r="B44" s="71"/>
      <c r="C44" s="33">
        <f>'Programe Budget 2073-74'!C44</f>
        <v>36</v>
      </c>
      <c r="D44" s="388" t="str">
        <f>'Programe Budget 2073-74'!D44</f>
        <v>जिल्ला कृषि विकास कार्यालय, स्याङ्गजा</v>
      </c>
      <c r="E44" s="34" t="e">
        <f>#REF!</f>
        <v>#REF!</v>
      </c>
      <c r="F44" s="418" t="e">
        <f t="shared" si="0"/>
        <v>#REF!</v>
      </c>
      <c r="G44" s="30" t="e">
        <f t="shared" si="1"/>
        <v>#REF!</v>
      </c>
      <c r="H44" s="714">
        <v>0</v>
      </c>
      <c r="I44" s="168" t="e">
        <f t="shared" si="2"/>
        <v>#REF!</v>
      </c>
      <c r="J44" s="57"/>
      <c r="K44" s="214"/>
      <c r="L44" s="252" t="str">
        <f>'Programe Budget 2073-74'!Q44</f>
        <v>का</v>
      </c>
    </row>
    <row r="45" spans="1:12" ht="20.25" customHeight="1">
      <c r="A45" s="253"/>
      <c r="B45" s="71"/>
      <c r="C45" s="33">
        <f>'Programe Budget 2073-74'!C45</f>
        <v>37</v>
      </c>
      <c r="D45" s="388" t="str">
        <f>'Programe Budget 2073-74'!D45</f>
        <v>जिल्ला कृषि विकास कार्यालय, पर्वत</v>
      </c>
      <c r="E45" s="34" t="e">
        <f>#REF!</f>
        <v>#REF!</v>
      </c>
      <c r="F45" s="418" t="e">
        <f t="shared" si="0"/>
        <v>#REF!</v>
      </c>
      <c r="G45" s="30" t="e">
        <f t="shared" si="1"/>
        <v>#REF!</v>
      </c>
      <c r="H45" s="714">
        <v>100</v>
      </c>
      <c r="I45" s="168" t="e">
        <f t="shared" si="2"/>
        <v>#REF!</v>
      </c>
      <c r="J45" s="57"/>
      <c r="K45" s="214"/>
      <c r="L45" s="252" t="str">
        <f>'Programe Budget 2073-74'!Q45</f>
        <v>का</v>
      </c>
    </row>
    <row r="46" spans="1:12" ht="20.25" customHeight="1">
      <c r="A46" s="253"/>
      <c r="B46" s="71"/>
      <c r="C46" s="33">
        <f>'Programe Budget 2073-74'!C46</f>
        <v>38</v>
      </c>
      <c r="D46" s="388" t="str">
        <f>'Programe Budget 2073-74'!D46</f>
        <v>जिल्ला कृषि विकास कार्यालय, मुस्ताड</v>
      </c>
      <c r="E46" s="34" t="e">
        <f>#REF!</f>
        <v>#REF!</v>
      </c>
      <c r="F46" s="418" t="e">
        <f t="shared" si="0"/>
        <v>#REF!</v>
      </c>
      <c r="G46" s="30" t="e">
        <f t="shared" si="1"/>
        <v>#REF!</v>
      </c>
      <c r="H46" s="714">
        <v>100</v>
      </c>
      <c r="I46" s="168" t="e">
        <f t="shared" si="2"/>
        <v>#REF!</v>
      </c>
      <c r="J46" s="57"/>
      <c r="K46" s="214"/>
      <c r="L46" s="252" t="str">
        <f>'Programe Budget 2073-74'!Q46</f>
        <v>का</v>
      </c>
    </row>
    <row r="47" spans="1:12" ht="20.25" customHeight="1">
      <c r="A47" s="253"/>
      <c r="B47" s="71"/>
      <c r="C47" s="33">
        <f>'Programe Budget 2073-74'!C47</f>
        <v>39</v>
      </c>
      <c r="D47" s="388" t="str">
        <f>'Programe Budget 2073-74'!D47</f>
        <v>जिल्ला कृषि विकास कार्यालय, अर्घाखाँची</v>
      </c>
      <c r="E47" s="34" t="e">
        <f>#REF!</f>
        <v>#REF!</v>
      </c>
      <c r="F47" s="418" t="e">
        <f t="shared" si="0"/>
        <v>#REF!</v>
      </c>
      <c r="G47" s="30" t="e">
        <f t="shared" si="1"/>
        <v>#REF!</v>
      </c>
      <c r="H47" s="714">
        <v>0</v>
      </c>
      <c r="I47" s="168" t="e">
        <f t="shared" si="2"/>
        <v>#REF!</v>
      </c>
      <c r="J47" s="57"/>
      <c r="K47" s="214"/>
      <c r="L47" s="252" t="str">
        <f>'Programe Budget 2073-74'!Q47</f>
        <v>का</v>
      </c>
    </row>
    <row r="48" spans="1:12" ht="20.25" customHeight="1">
      <c r="A48" s="253"/>
      <c r="B48" s="71"/>
      <c r="C48" s="33">
        <f>'Programe Budget 2073-74'!C48</f>
        <v>40</v>
      </c>
      <c r="D48" s="388" t="str">
        <f>'Programe Budget 2073-74'!D48</f>
        <v>जिल्ला कृषि विकास कार्यालय, पाल्पा</v>
      </c>
      <c r="E48" s="34" t="e">
        <f>#REF!</f>
        <v>#REF!</v>
      </c>
      <c r="F48" s="418" t="e">
        <f t="shared" si="0"/>
        <v>#REF!</v>
      </c>
      <c r="G48" s="30" t="e">
        <f t="shared" si="1"/>
        <v>#REF!</v>
      </c>
      <c r="H48" s="714">
        <v>0</v>
      </c>
      <c r="I48" s="168" t="e">
        <f t="shared" si="2"/>
        <v>#REF!</v>
      </c>
      <c r="J48" s="57"/>
      <c r="K48" s="214"/>
      <c r="L48" s="252" t="str">
        <f>'Programe Budget 2073-74'!Q48</f>
        <v>का</v>
      </c>
    </row>
    <row r="49" spans="1:12" ht="20.25" customHeight="1">
      <c r="A49" s="253"/>
      <c r="B49" s="71"/>
      <c r="C49" s="33">
        <f>'Programe Budget 2073-74'!C49</f>
        <v>41</v>
      </c>
      <c r="D49" s="388" t="str">
        <f>'Programe Budget 2073-74'!D49</f>
        <v>जिल्ला कृषि विकास कार्यालय, नवलपरासी</v>
      </c>
      <c r="E49" s="34" t="e">
        <f>#REF!</f>
        <v>#REF!</v>
      </c>
      <c r="F49" s="418" t="e">
        <f t="shared" si="0"/>
        <v>#REF!</v>
      </c>
      <c r="G49" s="30" t="e">
        <f t="shared" si="1"/>
        <v>#REF!</v>
      </c>
      <c r="H49" s="714">
        <v>40.83</v>
      </c>
      <c r="I49" s="168" t="e">
        <f t="shared" si="2"/>
        <v>#REF!</v>
      </c>
      <c r="J49" s="57"/>
      <c r="K49" s="214"/>
      <c r="L49" s="252" t="str">
        <f>'Programe Budget 2073-74'!Q49</f>
        <v>का</v>
      </c>
    </row>
    <row r="50" spans="1:12" ht="20.25" customHeight="1">
      <c r="A50" s="253"/>
      <c r="B50" s="71"/>
      <c r="C50" s="33">
        <f>'Programe Budget 2073-74'!C50</f>
        <v>42</v>
      </c>
      <c r="D50" s="388" t="str">
        <f>'Programe Budget 2073-74'!D50</f>
        <v>जिल्ला कृषि विकास कार्यालय, रूपन्देही</v>
      </c>
      <c r="E50" s="34" t="e">
        <f>#REF!</f>
        <v>#REF!</v>
      </c>
      <c r="F50" s="418" t="e">
        <f t="shared" si="0"/>
        <v>#REF!</v>
      </c>
      <c r="G50" s="30" t="e">
        <f t="shared" si="1"/>
        <v>#REF!</v>
      </c>
      <c r="H50" s="714">
        <v>66.66</v>
      </c>
      <c r="I50" s="168" t="e">
        <f t="shared" si="2"/>
        <v>#REF!</v>
      </c>
      <c r="J50" s="57"/>
      <c r="K50" s="214"/>
      <c r="L50" s="252" t="str">
        <f>'Programe Budget 2073-74'!Q50</f>
        <v>का</v>
      </c>
    </row>
    <row r="51" spans="1:12" ht="20.25" customHeight="1">
      <c r="A51" s="253"/>
      <c r="B51" s="71"/>
      <c r="C51" s="33">
        <f>'Programe Budget 2073-74'!C51</f>
        <v>43</v>
      </c>
      <c r="D51" s="388" t="str">
        <f>'Programe Budget 2073-74'!D51</f>
        <v>जिल्ला कृषि विकास कार्यालय, कपिलबस्तु</v>
      </c>
      <c r="E51" s="34" t="e">
        <f>#REF!</f>
        <v>#REF!</v>
      </c>
      <c r="F51" s="418" t="e">
        <f t="shared" si="0"/>
        <v>#REF!</v>
      </c>
      <c r="G51" s="30" t="e">
        <f t="shared" si="1"/>
        <v>#REF!</v>
      </c>
      <c r="H51" s="714">
        <v>0</v>
      </c>
      <c r="I51" s="168" t="e">
        <f t="shared" si="2"/>
        <v>#REF!</v>
      </c>
      <c r="J51" s="57"/>
      <c r="K51" s="214"/>
      <c r="L51" s="252" t="str">
        <f>'Programe Budget 2073-74'!Q51</f>
        <v>प</v>
      </c>
    </row>
    <row r="52" spans="1:12" ht="20.25" customHeight="1">
      <c r="A52" s="253"/>
      <c r="B52" s="71"/>
      <c r="C52" s="33">
        <f>'Programe Budget 2073-74'!C52</f>
        <v>44</v>
      </c>
      <c r="D52" s="388" t="str">
        <f>'Programe Budget 2073-74'!D52</f>
        <v>जिल्ला कृषि विकास कार्यालय, रूकुम</v>
      </c>
      <c r="E52" s="34" t="e">
        <f>#REF!</f>
        <v>#REF!</v>
      </c>
      <c r="F52" s="418" t="e">
        <f t="shared" si="0"/>
        <v>#REF!</v>
      </c>
      <c r="G52" s="30" t="e">
        <f t="shared" si="1"/>
        <v>#REF!</v>
      </c>
      <c r="H52" s="714">
        <v>0</v>
      </c>
      <c r="I52" s="168" t="e">
        <f t="shared" si="2"/>
        <v>#REF!</v>
      </c>
      <c r="J52" s="57"/>
      <c r="K52" s="214"/>
      <c r="L52" s="252" t="str">
        <f>'Programe Budget 2073-74'!Q52</f>
        <v>प</v>
      </c>
    </row>
    <row r="53" spans="1:12" ht="20.25" customHeight="1">
      <c r="A53" s="253"/>
      <c r="B53" s="71"/>
      <c r="C53" s="33">
        <f>'Programe Budget 2073-74'!C53</f>
        <v>45</v>
      </c>
      <c r="D53" s="388" t="str">
        <f>'Programe Budget 2073-74'!D53</f>
        <v>जिल्ला कृषि विकास कार्यालय, प्यूठान</v>
      </c>
      <c r="E53" s="34" t="e">
        <f>#REF!</f>
        <v>#REF!</v>
      </c>
      <c r="F53" s="418" t="e">
        <f t="shared" si="0"/>
        <v>#REF!</v>
      </c>
      <c r="G53" s="30" t="e">
        <f t="shared" si="1"/>
        <v>#REF!</v>
      </c>
      <c r="H53" s="714">
        <v>0</v>
      </c>
      <c r="I53" s="168" t="e">
        <f t="shared" si="2"/>
        <v>#REF!</v>
      </c>
      <c r="J53" s="57"/>
      <c r="K53" s="214"/>
      <c r="L53" s="252" t="str">
        <f>'Programe Budget 2073-74'!Q53</f>
        <v>प</v>
      </c>
    </row>
    <row r="54" spans="1:12" ht="20.25" customHeight="1">
      <c r="A54" s="253"/>
      <c r="B54" s="71"/>
      <c r="C54" s="33">
        <f>'Programe Budget 2073-74'!C54</f>
        <v>46</v>
      </c>
      <c r="D54" s="388" t="str">
        <f>'Programe Budget 2073-74'!D54</f>
        <v>जिल्ला कृषि विकास कार्यालय, दाङ्ग</v>
      </c>
      <c r="E54" s="34" t="e">
        <f>#REF!</f>
        <v>#REF!</v>
      </c>
      <c r="F54" s="418" t="e">
        <f t="shared" si="0"/>
        <v>#REF!</v>
      </c>
      <c r="G54" s="30" t="e">
        <f t="shared" si="1"/>
        <v>#REF!</v>
      </c>
      <c r="H54" s="714">
        <v>0</v>
      </c>
      <c r="I54" s="168" t="e">
        <f t="shared" si="2"/>
        <v>#REF!</v>
      </c>
      <c r="J54" s="57"/>
      <c r="K54" s="214"/>
      <c r="L54" s="252" t="str">
        <f>'Programe Budget 2073-74'!Q54</f>
        <v>प</v>
      </c>
    </row>
    <row r="55" spans="1:12" ht="20.25" customHeight="1">
      <c r="A55" s="253"/>
      <c r="B55" s="71"/>
      <c r="C55" s="33">
        <f>'Programe Budget 2073-74'!C55</f>
        <v>47</v>
      </c>
      <c r="D55" s="388" t="str">
        <f>'Programe Budget 2073-74'!D55</f>
        <v>जिल्ला कृषि विकास कार्यालय, दैलेख</v>
      </c>
      <c r="E55" s="34" t="e">
        <f>#REF!</f>
        <v>#REF!</v>
      </c>
      <c r="F55" s="418" t="e">
        <f t="shared" si="0"/>
        <v>#REF!</v>
      </c>
      <c r="G55" s="30" t="e">
        <f t="shared" si="1"/>
        <v>#REF!</v>
      </c>
      <c r="H55" s="714">
        <v>0</v>
      </c>
      <c r="I55" s="168" t="e">
        <f t="shared" si="2"/>
        <v>#REF!</v>
      </c>
      <c r="J55" s="57"/>
      <c r="K55" s="214"/>
      <c r="L55" s="252" t="str">
        <f>'Programe Budget 2073-74'!Q55</f>
        <v>प</v>
      </c>
    </row>
    <row r="56" spans="1:12" ht="20.25" customHeight="1">
      <c r="A56" s="253"/>
      <c r="B56" s="71"/>
      <c r="C56" s="33">
        <f>'Programe Budget 2073-74'!C56</f>
        <v>48</v>
      </c>
      <c r="D56" s="388" t="str">
        <f>'Programe Budget 2073-74'!D56</f>
        <v>जिल्ला कृषि विकास कार्यालय, सर्ुर्खेत</v>
      </c>
      <c r="E56" s="34" t="e">
        <f>#REF!</f>
        <v>#REF!</v>
      </c>
      <c r="F56" s="418" t="e">
        <f t="shared" si="0"/>
        <v>#REF!</v>
      </c>
      <c r="G56" s="30" t="e">
        <f t="shared" si="1"/>
        <v>#REF!</v>
      </c>
      <c r="H56" s="714">
        <v>0</v>
      </c>
      <c r="I56" s="168" t="e">
        <f t="shared" si="2"/>
        <v>#REF!</v>
      </c>
      <c r="J56" s="57"/>
      <c r="K56" s="214"/>
      <c r="L56" s="252" t="str">
        <f>'Programe Budget 2073-74'!Q56</f>
        <v>प</v>
      </c>
    </row>
    <row r="57" spans="1:12" ht="20.25" customHeight="1">
      <c r="A57" s="268"/>
      <c r="B57" s="203"/>
      <c r="C57" s="33">
        <f>'Programe Budget 2073-74'!C57</f>
        <v>49</v>
      </c>
      <c r="D57" s="388" t="str">
        <f>'Programe Budget 2073-74'!D57</f>
        <v>जिल्ला कृषि विकास कार्यालय, बाँके</v>
      </c>
      <c r="E57" s="34" t="e">
        <f>#REF!</f>
        <v>#REF!</v>
      </c>
      <c r="F57" s="418" t="e">
        <f t="shared" si="0"/>
        <v>#REF!</v>
      </c>
      <c r="G57" s="30" t="e">
        <f t="shared" si="1"/>
        <v>#REF!</v>
      </c>
      <c r="H57" s="714">
        <v>11.5</v>
      </c>
      <c r="I57" s="168" t="e">
        <f t="shared" si="2"/>
        <v>#REF!</v>
      </c>
      <c r="J57" s="86"/>
      <c r="K57" s="356"/>
      <c r="L57" s="252" t="str">
        <f>'Programe Budget 2073-74'!Q57</f>
        <v>प</v>
      </c>
    </row>
    <row r="58" spans="1:12" ht="20.25" customHeight="1">
      <c r="A58" s="253"/>
      <c r="B58" s="71"/>
      <c r="C58" s="33">
        <f>'Programe Budget 2073-74'!C58</f>
        <v>50</v>
      </c>
      <c r="D58" s="388" t="str">
        <f>'Programe Budget 2073-74'!D58</f>
        <v>जिल्ला कृषि विकास कार्यालय, जुम्ला</v>
      </c>
      <c r="E58" s="34" t="e">
        <f>#REF!</f>
        <v>#REF!</v>
      </c>
      <c r="F58" s="418" t="e">
        <f t="shared" si="0"/>
        <v>#REF!</v>
      </c>
      <c r="G58" s="30" t="e">
        <f t="shared" si="1"/>
        <v>#REF!</v>
      </c>
      <c r="H58" s="714">
        <v>0</v>
      </c>
      <c r="I58" s="168" t="e">
        <f t="shared" si="2"/>
        <v>#REF!</v>
      </c>
      <c r="J58" s="57"/>
      <c r="K58" s="214"/>
      <c r="L58" s="252" t="str">
        <f>'Programe Budget 2073-74'!Q58</f>
        <v>प</v>
      </c>
    </row>
    <row r="59" spans="1:12" ht="20.25" customHeight="1">
      <c r="A59" s="253"/>
      <c r="B59" s="71"/>
      <c r="C59" s="33">
        <f>'Programe Budget 2073-74'!C59</f>
        <v>51</v>
      </c>
      <c r="D59" s="388" t="str">
        <f>'Programe Budget 2073-74'!D59</f>
        <v xml:space="preserve">जिल्ला कृषि विकास कार्यालय, बझाङ्ग </v>
      </c>
      <c r="E59" s="34" t="e">
        <f>#REF!</f>
        <v>#REF!</v>
      </c>
      <c r="F59" s="418" t="e">
        <f t="shared" si="0"/>
        <v>#REF!</v>
      </c>
      <c r="G59" s="30" t="e">
        <f t="shared" si="1"/>
        <v>#REF!</v>
      </c>
      <c r="H59" s="714">
        <v>0</v>
      </c>
      <c r="I59" s="168" t="e">
        <f t="shared" si="2"/>
        <v>#REF!</v>
      </c>
      <c r="J59" s="57"/>
      <c r="K59" s="214"/>
      <c r="L59" s="252" t="str">
        <f>'Programe Budget 2073-74'!Q59</f>
        <v>प</v>
      </c>
    </row>
    <row r="60" spans="1:12" ht="20.25" customHeight="1">
      <c r="A60" s="253"/>
      <c r="B60" s="71"/>
      <c r="C60" s="33">
        <f>'Programe Budget 2073-74'!C60</f>
        <v>52</v>
      </c>
      <c r="D60" s="388" t="str">
        <f>'Programe Budget 2073-74'!D60</f>
        <v>जिल्ला कृषि विकास कार्यालय, बाजुरा</v>
      </c>
      <c r="E60" s="34" t="e">
        <f>#REF!</f>
        <v>#REF!</v>
      </c>
      <c r="F60" s="418" t="e">
        <f t="shared" si="0"/>
        <v>#REF!</v>
      </c>
      <c r="G60" s="30" t="e">
        <f t="shared" si="1"/>
        <v>#REF!</v>
      </c>
      <c r="H60" s="714">
        <v>0</v>
      </c>
      <c r="I60" s="168" t="e">
        <f t="shared" si="2"/>
        <v>#REF!</v>
      </c>
      <c r="J60" s="57"/>
      <c r="K60" s="214"/>
      <c r="L60" s="252" t="str">
        <f>'Programe Budget 2073-74'!Q60</f>
        <v>प</v>
      </c>
    </row>
    <row r="61" spans="1:12" ht="20.25" customHeight="1">
      <c r="A61" s="253"/>
      <c r="B61" s="71"/>
      <c r="C61" s="33">
        <f>'Programe Budget 2073-74'!C61</f>
        <v>53</v>
      </c>
      <c r="D61" s="388" t="str">
        <f>'Programe Budget 2073-74'!D61</f>
        <v>जिल्ला कृषि विकास कार्यालय, अछाम</v>
      </c>
      <c r="E61" s="34" t="e">
        <f>#REF!</f>
        <v>#REF!</v>
      </c>
      <c r="F61" s="418" t="e">
        <f t="shared" si="0"/>
        <v>#REF!</v>
      </c>
      <c r="G61" s="30" t="e">
        <f t="shared" si="1"/>
        <v>#REF!</v>
      </c>
      <c r="H61" s="714">
        <v>0</v>
      </c>
      <c r="I61" s="168" t="e">
        <f t="shared" si="2"/>
        <v>#REF!</v>
      </c>
      <c r="J61" s="57"/>
      <c r="K61" s="214"/>
      <c r="L61" s="252" t="str">
        <f>'Programe Budget 2073-74'!Q61</f>
        <v>प</v>
      </c>
    </row>
    <row r="62" spans="1:12" ht="20.25" customHeight="1">
      <c r="A62" s="253"/>
      <c r="B62" s="71"/>
      <c r="C62" s="33">
        <f>'Programe Budget 2073-74'!C62</f>
        <v>54</v>
      </c>
      <c r="D62" s="388" t="str">
        <f>'Programe Budget 2073-74'!D62</f>
        <v>जिल्ला कृषि विकास कार्यालय, कैलाली</v>
      </c>
      <c r="E62" s="34" t="e">
        <f>#REF!</f>
        <v>#REF!</v>
      </c>
      <c r="F62" s="418" t="e">
        <f t="shared" si="0"/>
        <v>#REF!</v>
      </c>
      <c r="G62" s="30" t="e">
        <f t="shared" si="1"/>
        <v>#REF!</v>
      </c>
      <c r="H62" s="714">
        <v>0</v>
      </c>
      <c r="I62" s="168" t="e">
        <f t="shared" si="2"/>
        <v>#REF!</v>
      </c>
      <c r="J62" s="57"/>
      <c r="K62" s="214"/>
      <c r="L62" s="252" t="str">
        <f>'Programe Budget 2073-74'!Q62</f>
        <v>प</v>
      </c>
    </row>
    <row r="63" spans="1:12" ht="20.25" customHeight="1">
      <c r="A63" s="253"/>
      <c r="B63" s="71"/>
      <c r="C63" s="33">
        <f>'Programe Budget 2073-74'!C63</f>
        <v>55</v>
      </c>
      <c r="D63" s="388" t="str">
        <f>'Programe Budget 2073-74'!D63</f>
        <v>जिल्ला कृषि विकास कार्यालय, दार्चुला</v>
      </c>
      <c r="E63" s="34" t="e">
        <f>#REF!</f>
        <v>#REF!</v>
      </c>
      <c r="F63" s="418" t="e">
        <f t="shared" si="0"/>
        <v>#REF!</v>
      </c>
      <c r="G63" s="30" t="e">
        <f t="shared" si="1"/>
        <v>#REF!</v>
      </c>
      <c r="H63" s="714">
        <v>0</v>
      </c>
      <c r="I63" s="168" t="e">
        <f t="shared" si="2"/>
        <v>#REF!</v>
      </c>
      <c r="J63" s="57"/>
      <c r="K63" s="214"/>
      <c r="L63" s="252" t="str">
        <f>'Programe Budget 2073-74'!Q63</f>
        <v>प</v>
      </c>
    </row>
    <row r="64" spans="1:12" ht="20.25" customHeight="1">
      <c r="A64" s="253"/>
      <c r="B64" s="71"/>
      <c r="C64" s="33">
        <f>'Programe Budget 2073-74'!C64</f>
        <v>56</v>
      </c>
      <c r="D64" s="388" t="str">
        <f>'Programe Budget 2073-74'!D64</f>
        <v>जिल्ला कृषि विकास कार्यालय, बैतडी</v>
      </c>
      <c r="E64" s="34" t="e">
        <f>#REF!</f>
        <v>#REF!</v>
      </c>
      <c r="F64" s="418" t="e">
        <f t="shared" si="0"/>
        <v>#REF!</v>
      </c>
      <c r="G64" s="30" t="e">
        <f t="shared" si="1"/>
        <v>#REF!</v>
      </c>
      <c r="H64" s="714">
        <v>100</v>
      </c>
      <c r="I64" s="168" t="e">
        <f t="shared" si="2"/>
        <v>#REF!</v>
      </c>
      <c r="J64" s="57"/>
      <c r="K64" s="214"/>
      <c r="L64" s="252"/>
    </row>
    <row r="65" spans="1:12" ht="20.25" customHeight="1">
      <c r="A65" s="253"/>
      <c r="B65" s="71"/>
      <c r="C65" s="33">
        <f>'Programe Budget 2073-74'!C65</f>
        <v>57</v>
      </c>
      <c r="D65" s="388" t="str">
        <f>'Programe Budget 2073-74'!D65</f>
        <v>जिल्ला कृषि विकास कार्यालय, वारा</v>
      </c>
      <c r="E65" s="34" t="e">
        <f>#REF!</f>
        <v>#REF!</v>
      </c>
      <c r="F65" s="418" t="e">
        <f t="shared" si="0"/>
        <v>#REF!</v>
      </c>
      <c r="G65" s="30" t="e">
        <f t="shared" si="1"/>
        <v>#REF!</v>
      </c>
      <c r="H65" s="714">
        <v>3.7</v>
      </c>
      <c r="I65" s="168" t="e">
        <f t="shared" si="2"/>
        <v>#REF!</v>
      </c>
      <c r="J65" s="57"/>
      <c r="K65" s="214"/>
      <c r="L65" s="252"/>
    </row>
    <row r="66" spans="1:12" ht="20.25" customHeight="1">
      <c r="A66" s="253"/>
      <c r="B66" s="71"/>
      <c r="C66" s="33">
        <f>'Programe Budget 2073-74'!C66</f>
        <v>58</v>
      </c>
      <c r="D66" s="388" t="str">
        <f>'Programe Budget 2073-74'!D66</f>
        <v>जिल्ला कृषि विकास कार्यालय, पर्सा</v>
      </c>
      <c r="E66" s="34" t="e">
        <f>#REF!</f>
        <v>#REF!</v>
      </c>
      <c r="F66" s="418" t="e">
        <f t="shared" si="0"/>
        <v>#REF!</v>
      </c>
      <c r="G66" s="30" t="e">
        <f t="shared" si="1"/>
        <v>#REF!</v>
      </c>
      <c r="H66" s="714">
        <v>0</v>
      </c>
      <c r="I66" s="168" t="e">
        <f t="shared" si="2"/>
        <v>#REF!</v>
      </c>
      <c r="J66" s="57"/>
      <c r="K66" s="214"/>
      <c r="L66" s="252"/>
    </row>
    <row r="67" spans="1:12" ht="20.25" customHeight="1">
      <c r="A67" s="253"/>
      <c r="B67" s="71"/>
      <c r="C67" s="33">
        <f>'Programe Budget 2073-74'!C67</f>
        <v>59</v>
      </c>
      <c r="D67" s="388" t="str">
        <f>'Programe Budget 2073-74'!D67</f>
        <v>जिल्ला कृषि विकास कार्यालय, कन्चनपुर</v>
      </c>
      <c r="E67" s="34" t="e">
        <f>#REF!</f>
        <v>#REF!</v>
      </c>
      <c r="F67" s="418" t="e">
        <f t="shared" si="0"/>
        <v>#REF!</v>
      </c>
      <c r="G67" s="30" t="e">
        <f t="shared" si="1"/>
        <v>#REF!</v>
      </c>
      <c r="H67" s="714">
        <v>0</v>
      </c>
      <c r="I67" s="168" t="e">
        <f t="shared" si="2"/>
        <v>#REF!</v>
      </c>
      <c r="J67" s="57" t="s">
        <v>753</v>
      </c>
      <c r="K67" s="214"/>
      <c r="L67" s="252" t="str">
        <f>'Programe Budget 2073-74'!Q67</f>
        <v>प</v>
      </c>
    </row>
    <row r="68" spans="1:12" ht="20.25" customHeight="1">
      <c r="A68" s="253"/>
      <c r="B68" s="71"/>
      <c r="C68" s="56" t="e">
        <f>#REF!</f>
        <v>#REF!</v>
      </c>
      <c r="D68" s="389" t="str">
        <f>'Programe Budget 2073-74'!D68</f>
        <v>विशेष कृषि उत्पादन कार्यक्रमको जम्मा</v>
      </c>
      <c r="E68" s="59" t="e">
        <f>SUM(E9:E67)</f>
        <v>#REF!</v>
      </c>
      <c r="F68" s="59" t="e">
        <f>SUM(F9:F67)</f>
        <v>#REF!</v>
      </c>
      <c r="G68" s="417" t="e">
        <f>SUM(G9:G67)</f>
        <v>#REF!</v>
      </c>
      <c r="H68" s="714"/>
      <c r="I68" s="59" t="e">
        <f>SUM(I9:I67)</f>
        <v>#REF!</v>
      </c>
      <c r="J68" s="57"/>
      <c r="K68" s="214"/>
      <c r="L68" s="252">
        <f>'Programe Budget 2073-74'!Q68</f>
        <v>0</v>
      </c>
    </row>
    <row r="69" spans="1:12">
      <c r="A69" s="268"/>
      <c r="B69" s="203"/>
      <c r="C69" s="54"/>
      <c r="D69" s="390" t="s">
        <v>321</v>
      </c>
      <c r="E69" s="59" t="e">
        <f>E692</f>
        <v>#REF!</v>
      </c>
      <c r="F69" s="419" t="e">
        <f>F692</f>
        <v>#REF!</v>
      </c>
      <c r="G69" s="86" t="e">
        <f>F68*100/F69</f>
        <v>#REF!</v>
      </c>
      <c r="H69" s="714"/>
      <c r="I69" s="86" t="e">
        <f>I68*G69/100</f>
        <v>#REF!</v>
      </c>
      <c r="J69" s="86" t="e">
        <f>I69</f>
        <v>#REF!</v>
      </c>
      <c r="K69" s="356"/>
      <c r="L69" s="264"/>
    </row>
    <row r="70" spans="1:12">
      <c r="A70" s="1">
        <f>'Programe Budget 2073-74'!A69</f>
        <v>2</v>
      </c>
      <c r="B70" s="1" t="str">
        <f>'Programe Budget 2073-74'!B69</f>
        <v>312104-3/4</v>
      </c>
      <c r="C70" s="346">
        <f>'Programe Budget 2073-74'!C69</f>
        <v>2</v>
      </c>
      <c r="D70" s="380" t="str">
        <f>'Programe Budget 2073-74'!D69</f>
        <v>साना तथा मझौला कृषक आयस्तर बृद्धि आयोजना (१३)</v>
      </c>
      <c r="F70" s="420"/>
      <c r="G70" s="35"/>
      <c r="H70" s="714"/>
      <c r="I70" s="188"/>
      <c r="J70" s="350"/>
      <c r="K70" s="33"/>
      <c r="L70" s="25" t="str">
        <f>'Programe Budget 2073-74'!Q69</f>
        <v>ना</v>
      </c>
    </row>
    <row r="71" spans="1:12">
      <c r="A71" s="73"/>
      <c r="B71" s="62"/>
      <c r="C71" s="106">
        <f>'Programe Budget 2073-74'!C70</f>
        <v>1</v>
      </c>
      <c r="D71" s="391" t="str">
        <f>'Programe Budget 2073-74'!D70</f>
        <v>साना तथा मझौला कृषक आयस्तर वृद्धि आयोजना</v>
      </c>
      <c r="E71" s="34" t="e">
        <f>#REF!</f>
        <v>#REF!</v>
      </c>
      <c r="F71" s="421" t="e">
        <f t="shared" ref="F71:F83" si="3">E71</f>
        <v>#REF!</v>
      </c>
      <c r="G71" s="87" t="e">
        <f t="shared" ref="G71:G83" si="4">F71/$F$84*100</f>
        <v>#REF!</v>
      </c>
      <c r="H71" s="714">
        <v>86.1</v>
      </c>
      <c r="I71" s="87" t="e">
        <f>H71*G71/100</f>
        <v>#REF!</v>
      </c>
      <c r="J71" s="88"/>
      <c r="K71" s="357"/>
      <c r="L71" s="73" t="str">
        <f>'Programe Budget 2073-74'!Q70</f>
        <v>नि</v>
      </c>
    </row>
    <row r="72" spans="1:12" s="103" customFormat="1" ht="24" customHeight="1">
      <c r="A72" s="25"/>
      <c r="B72" s="71"/>
      <c r="C72" s="33">
        <f>'Programe Budget 2073-74'!C71</f>
        <v>2</v>
      </c>
      <c r="D72" s="392" t="str">
        <f>'Programe Budget 2073-74'!D71</f>
        <v>क्षेत्रीय कृषि निर्देशनालय, सुर्खेत</v>
      </c>
      <c r="E72" s="34" t="e">
        <f>#REF!</f>
        <v>#REF!</v>
      </c>
      <c r="F72" s="422" t="e">
        <f t="shared" si="3"/>
        <v>#REF!</v>
      </c>
      <c r="G72" s="34" t="e">
        <f t="shared" si="4"/>
        <v>#REF!</v>
      </c>
      <c r="H72" s="714">
        <v>100</v>
      </c>
      <c r="I72" s="34" t="e">
        <f t="shared" ref="I72:I83" si="5">H72*G72/100</f>
        <v>#REF!</v>
      </c>
      <c r="J72" s="57"/>
      <c r="K72" s="358"/>
      <c r="L72" s="25" t="str">
        <f>'Programe Budget 2073-74'!Q71</f>
        <v>सु</v>
      </c>
    </row>
    <row r="73" spans="1:12" s="103" customFormat="1" ht="24" customHeight="1">
      <c r="A73" s="73"/>
      <c r="B73" s="62"/>
      <c r="C73" s="106">
        <f>'Programe Budget 2073-74'!C72</f>
        <v>3</v>
      </c>
      <c r="D73" s="391" t="str">
        <f>'Programe Budget 2073-74'!D72</f>
        <v>क्षेत्रीय कृषि निर्देशनालय, दिपायल</v>
      </c>
      <c r="E73" s="34" t="e">
        <f>#REF!</f>
        <v>#REF!</v>
      </c>
      <c r="F73" s="34" t="e">
        <f t="shared" si="3"/>
        <v>#REF!</v>
      </c>
      <c r="G73" s="34" t="e">
        <f t="shared" si="4"/>
        <v>#REF!</v>
      </c>
      <c r="H73" s="714">
        <v>65</v>
      </c>
      <c r="I73" s="87" t="e">
        <f t="shared" si="5"/>
        <v>#REF!</v>
      </c>
      <c r="J73" s="88"/>
      <c r="K73" s="359"/>
      <c r="L73" s="73" t="str">
        <f>'Programe Budget 2073-74'!Q72</f>
        <v>दि</v>
      </c>
    </row>
    <row r="74" spans="1:12" s="103" customFormat="1">
      <c r="A74" s="25"/>
      <c r="B74" s="71"/>
      <c r="C74" s="33">
        <f>'Programe Budget 2073-74'!C73</f>
        <v>4</v>
      </c>
      <c r="D74" s="392" t="str">
        <f>'Programe Budget 2073-74'!D73</f>
        <v>जिल्ला कृषि विकास कार्यालय, दाङ्ग</v>
      </c>
      <c r="E74" s="34" t="e">
        <f>#REF!</f>
        <v>#REF!</v>
      </c>
      <c r="F74" s="422" t="e">
        <f t="shared" si="3"/>
        <v>#REF!</v>
      </c>
      <c r="G74" s="34" t="e">
        <f t="shared" si="4"/>
        <v>#REF!</v>
      </c>
      <c r="H74" s="714">
        <v>100</v>
      </c>
      <c r="I74" s="34" t="e">
        <f t="shared" si="5"/>
        <v>#REF!</v>
      </c>
      <c r="J74" s="57"/>
      <c r="K74" s="358"/>
      <c r="L74" s="25" t="str">
        <f>'Programe Budget 2073-74'!Q73</f>
        <v>सु</v>
      </c>
    </row>
    <row r="75" spans="1:12" s="103" customFormat="1">
      <c r="A75" s="25"/>
      <c r="B75" s="71"/>
      <c r="C75" s="33">
        <f>'Programe Budget 2073-74'!C74</f>
        <v>5</v>
      </c>
      <c r="D75" s="392" t="str">
        <f>'Programe Budget 2073-74'!D74</f>
        <v>जिल्ला कृषि विकास कार्यालय, सर्ुर्खेत</v>
      </c>
      <c r="E75" s="34" t="e">
        <f>#REF!</f>
        <v>#REF!</v>
      </c>
      <c r="F75" s="422" t="e">
        <f t="shared" si="3"/>
        <v>#REF!</v>
      </c>
      <c r="G75" s="34" t="e">
        <f t="shared" si="4"/>
        <v>#REF!</v>
      </c>
      <c r="H75" s="714">
        <v>79</v>
      </c>
      <c r="I75" s="34" t="e">
        <f t="shared" si="5"/>
        <v>#REF!</v>
      </c>
      <c r="J75" s="57"/>
      <c r="K75" s="358"/>
      <c r="L75" s="25" t="str">
        <f>'Programe Budget 2073-74'!Q74</f>
        <v>सु</v>
      </c>
    </row>
    <row r="76" spans="1:12" s="103" customFormat="1">
      <c r="A76" s="25"/>
      <c r="B76" s="71"/>
      <c r="C76" s="33">
        <f>'Programe Budget 2073-74'!C75</f>
        <v>6</v>
      </c>
      <c r="D76" s="392" t="str">
        <f>'Programe Budget 2073-74'!D75</f>
        <v>जिल्ला कृषि विकास कार्यालय, दैलेख</v>
      </c>
      <c r="E76" s="34" t="e">
        <f>#REF!</f>
        <v>#REF!</v>
      </c>
      <c r="F76" s="422" t="e">
        <f t="shared" si="3"/>
        <v>#REF!</v>
      </c>
      <c r="G76" s="34" t="e">
        <f t="shared" si="4"/>
        <v>#REF!</v>
      </c>
      <c r="H76" s="714">
        <v>100</v>
      </c>
      <c r="I76" s="34" t="e">
        <f t="shared" si="5"/>
        <v>#REF!</v>
      </c>
      <c r="J76" s="57"/>
      <c r="K76" s="358"/>
      <c r="L76" s="25" t="str">
        <f>'Programe Budget 2073-74'!Q75</f>
        <v>सु</v>
      </c>
    </row>
    <row r="77" spans="1:12" s="103" customFormat="1">
      <c r="A77" s="25"/>
      <c r="B77" s="71"/>
      <c r="C77" s="33">
        <f>'Programe Budget 2073-74'!C76</f>
        <v>7</v>
      </c>
      <c r="D77" s="392" t="str">
        <f>'Programe Budget 2073-74'!D76</f>
        <v>जिल्ला कृषि विकास कार्यालय, बर्दिया</v>
      </c>
      <c r="E77" s="34" t="e">
        <f>#REF!</f>
        <v>#REF!</v>
      </c>
      <c r="F77" s="422" t="e">
        <f t="shared" si="3"/>
        <v>#REF!</v>
      </c>
      <c r="G77" s="34" t="e">
        <f t="shared" si="4"/>
        <v>#REF!</v>
      </c>
      <c r="H77" s="714">
        <v>100</v>
      </c>
      <c r="I77" s="34" t="e">
        <f t="shared" si="5"/>
        <v>#REF!</v>
      </c>
      <c r="J77" s="57"/>
      <c r="K77" s="358"/>
      <c r="L77" s="25" t="str">
        <f>'Programe Budget 2073-74'!Q76</f>
        <v>सु</v>
      </c>
    </row>
    <row r="78" spans="1:12" s="103" customFormat="1">
      <c r="A78" s="25"/>
      <c r="B78" s="71"/>
      <c r="C78" s="33">
        <f>'Programe Budget 2073-74'!C77</f>
        <v>8</v>
      </c>
      <c r="D78" s="392" t="str">
        <f>'Programe Budget 2073-74'!D77</f>
        <v>जिल्ला कृषि विकास कार्यालय, बाँके</v>
      </c>
      <c r="E78" s="34" t="e">
        <f>#REF!</f>
        <v>#REF!</v>
      </c>
      <c r="F78" s="422" t="e">
        <f t="shared" si="3"/>
        <v>#REF!</v>
      </c>
      <c r="G78" s="34" t="e">
        <f t="shared" si="4"/>
        <v>#REF!</v>
      </c>
      <c r="H78" s="714">
        <v>37</v>
      </c>
      <c r="I78" s="34" t="e">
        <f t="shared" si="5"/>
        <v>#REF!</v>
      </c>
      <c r="J78" s="57"/>
      <c r="K78" s="358"/>
      <c r="L78" s="25" t="str">
        <f>'Programe Budget 2073-74'!Q77</f>
        <v>सु</v>
      </c>
    </row>
    <row r="79" spans="1:12" s="103" customFormat="1">
      <c r="A79" s="79"/>
      <c r="B79" s="63"/>
      <c r="C79" s="31">
        <f>'Programe Budget 2073-74'!C78</f>
        <v>9</v>
      </c>
      <c r="D79" s="388" t="str">
        <f>'Programe Budget 2073-74'!D78</f>
        <v>जिल्ला कृषि विकास कार्यालय, कैलाली</v>
      </c>
      <c r="E79" s="34" t="e">
        <f>#REF!</f>
        <v>#REF!</v>
      </c>
      <c r="F79" s="34" t="e">
        <f t="shared" si="3"/>
        <v>#REF!</v>
      </c>
      <c r="G79" s="34" t="e">
        <f t="shared" si="4"/>
        <v>#REF!</v>
      </c>
      <c r="H79" s="714">
        <v>100</v>
      </c>
      <c r="I79" s="30" t="e">
        <f t="shared" si="5"/>
        <v>#REF!</v>
      </c>
      <c r="J79" s="45"/>
      <c r="K79" s="360"/>
      <c r="L79" s="79" t="str">
        <f>'Programe Budget 2073-74'!Q78</f>
        <v>दि</v>
      </c>
    </row>
    <row r="80" spans="1:12" s="103" customFormat="1">
      <c r="A80" s="25"/>
      <c r="B80" s="71"/>
      <c r="C80" s="33">
        <f>'Programe Budget 2073-74'!C79</f>
        <v>10</v>
      </c>
      <c r="D80" s="392" t="str">
        <f>'Programe Budget 2073-74'!D79</f>
        <v>जिल्ला कृषि विकास कार्यालय, डडेलधुरा</v>
      </c>
      <c r="E80" s="34" t="e">
        <f>#REF!</f>
        <v>#REF!</v>
      </c>
      <c r="F80" s="422" t="e">
        <f t="shared" si="3"/>
        <v>#REF!</v>
      </c>
      <c r="G80" s="34" t="e">
        <f t="shared" si="4"/>
        <v>#REF!</v>
      </c>
      <c r="H80" s="714">
        <v>31</v>
      </c>
      <c r="I80" s="34" t="e">
        <f t="shared" si="5"/>
        <v>#REF!</v>
      </c>
      <c r="J80" s="57"/>
      <c r="K80" s="358"/>
      <c r="L80" s="25" t="str">
        <f>'Programe Budget 2073-74'!Q79</f>
        <v>दि</v>
      </c>
    </row>
    <row r="81" spans="1:12" s="103" customFormat="1" ht="22.5" customHeight="1">
      <c r="A81" s="25"/>
      <c r="B81" s="71"/>
      <c r="C81" s="33">
        <f>'Programe Budget 2073-74'!C80</f>
        <v>11</v>
      </c>
      <c r="D81" s="392" t="str">
        <f>'Programe Budget 2073-74'!D80</f>
        <v>जिल्ला कृषि विकास कार्यालय, डोटी</v>
      </c>
      <c r="E81" s="34" t="e">
        <f>#REF!</f>
        <v>#REF!</v>
      </c>
      <c r="F81" s="422" t="e">
        <f t="shared" si="3"/>
        <v>#REF!</v>
      </c>
      <c r="G81" s="34" t="e">
        <f t="shared" si="4"/>
        <v>#REF!</v>
      </c>
      <c r="H81" s="714">
        <v>70</v>
      </c>
      <c r="I81" s="34" t="e">
        <f t="shared" si="5"/>
        <v>#REF!</v>
      </c>
      <c r="J81" s="57"/>
      <c r="K81" s="358"/>
      <c r="L81" s="25" t="str">
        <f>'Programe Budget 2073-74'!Q80</f>
        <v>दि</v>
      </c>
    </row>
    <row r="82" spans="1:12" s="103" customFormat="1">
      <c r="A82" s="25"/>
      <c r="B82" s="71"/>
      <c r="C82" s="33">
        <f>'Programe Budget 2073-74'!C81</f>
        <v>12</v>
      </c>
      <c r="D82" s="392" t="str">
        <f>'Programe Budget 2073-74'!D81</f>
        <v>जिल्ला कृषि विकास कार्यालय, बैतडी</v>
      </c>
      <c r="E82" s="34" t="e">
        <f>#REF!</f>
        <v>#REF!</v>
      </c>
      <c r="F82" s="422" t="e">
        <f t="shared" si="3"/>
        <v>#REF!</v>
      </c>
      <c r="G82" s="34" t="e">
        <f t="shared" si="4"/>
        <v>#REF!</v>
      </c>
      <c r="H82" s="714">
        <v>54</v>
      </c>
      <c r="I82" s="34" t="e">
        <f t="shared" si="5"/>
        <v>#REF!</v>
      </c>
      <c r="J82" s="57"/>
      <c r="K82" s="358"/>
      <c r="L82" s="25" t="str">
        <f>'Programe Budget 2073-74'!Q81</f>
        <v>दि</v>
      </c>
    </row>
    <row r="83" spans="1:12" s="103" customFormat="1">
      <c r="A83" s="25"/>
      <c r="B83" s="71"/>
      <c r="C83" s="33">
        <f>'Programe Budget 2073-74'!C82</f>
        <v>13</v>
      </c>
      <c r="D83" s="392" t="str">
        <f>'Programe Budget 2073-74'!D82</f>
        <v>जिल्ला कृषि विकास कार्यालय, दार्चुला</v>
      </c>
      <c r="E83" s="34" t="e">
        <f>#REF!</f>
        <v>#REF!</v>
      </c>
      <c r="F83" s="422" t="e">
        <f t="shared" si="3"/>
        <v>#REF!</v>
      </c>
      <c r="G83" s="34" t="e">
        <f t="shared" si="4"/>
        <v>#REF!</v>
      </c>
      <c r="H83" s="714">
        <v>31</v>
      </c>
      <c r="I83" s="34" t="e">
        <f t="shared" si="5"/>
        <v>#REF!</v>
      </c>
      <c r="J83" s="57"/>
      <c r="K83" s="358"/>
      <c r="L83" s="25" t="str">
        <f>'Programe Budget 2073-74'!Q82</f>
        <v>दि</v>
      </c>
    </row>
    <row r="84" spans="1:12">
      <c r="A84" s="25"/>
      <c r="B84" s="71"/>
      <c r="C84" s="33"/>
      <c r="D84" s="387" t="str">
        <f>'Programe Budget 2073-74'!D83</f>
        <v>14 कार्यालयहरूको जम्मा</v>
      </c>
      <c r="E84" s="57" t="e">
        <f>SUM(E71:E83)</f>
        <v>#REF!</v>
      </c>
      <c r="F84" s="57" t="e">
        <f>SUM(F71:F83)</f>
        <v>#REF!</v>
      </c>
      <c r="G84" s="57" t="e">
        <f>SUM(G71:G83)</f>
        <v>#REF!</v>
      </c>
      <c r="H84" s="715"/>
      <c r="I84" s="57" t="e">
        <f>SUM(I71:I83)</f>
        <v>#REF!</v>
      </c>
      <c r="J84" s="57"/>
      <c r="K84" s="214"/>
      <c r="L84" s="25"/>
    </row>
    <row r="85" spans="1:12">
      <c r="A85" s="268"/>
      <c r="B85" s="203"/>
      <c r="C85" s="54"/>
      <c r="D85" s="390" t="s">
        <v>321</v>
      </c>
      <c r="E85" s="59" t="e">
        <f>E692</f>
        <v>#REF!</v>
      </c>
      <c r="F85" s="419" t="e">
        <f>F692</f>
        <v>#REF!</v>
      </c>
      <c r="G85" s="86" t="e">
        <f>F84/F85*100</f>
        <v>#REF!</v>
      </c>
      <c r="H85" s="714"/>
      <c r="I85" s="86" t="e">
        <f>I84*G85/100</f>
        <v>#REF!</v>
      </c>
      <c r="J85" s="86" t="e">
        <f>I85</f>
        <v>#REF!</v>
      </c>
      <c r="K85" s="356"/>
      <c r="L85" s="264"/>
    </row>
    <row r="86" spans="1:12">
      <c r="A86" s="1">
        <f>'Programe Budget 2073-74'!A84</f>
        <v>3</v>
      </c>
      <c r="B86" s="1" t="str">
        <f>'Programe Budget 2073-74'!B84</f>
        <v>312107-3/4</v>
      </c>
      <c r="C86" s="1">
        <f>'Programe Budget 2073-74'!C84</f>
        <v>3</v>
      </c>
      <c r="D86" s="380" t="str">
        <f>'Programe Budget 2073-74'!D84</f>
        <v>बागवानी विकास कार्यक्रम</v>
      </c>
      <c r="E86" s="59"/>
      <c r="F86" s="419"/>
      <c r="G86" s="86"/>
      <c r="H86" s="714"/>
      <c r="I86" s="86"/>
      <c r="J86" s="86"/>
      <c r="K86" s="356"/>
      <c r="L86" s="79" t="str">
        <f>'Programe Budget 2073-74'!Q84</f>
        <v>ना</v>
      </c>
    </row>
    <row r="87" spans="1:12">
      <c r="A87" s="79"/>
      <c r="B87" s="321"/>
      <c r="C87" s="11">
        <f>'Programe Budget 2073-74'!C85</f>
        <v>1</v>
      </c>
      <c r="D87" s="392" t="str">
        <f>'Programe Budget 2073-74'!D85</f>
        <v>फलफूल विकास निर्देशनालय, किर्तीपुर, काठमाण्डौं</v>
      </c>
      <c r="E87" s="34" t="e">
        <f>#REF!</f>
        <v>#REF!</v>
      </c>
      <c r="F87" s="34" t="e">
        <f>E87</f>
        <v>#REF!</v>
      </c>
      <c r="G87" s="34" t="e">
        <f t="shared" ref="G87:G150" si="6">SUM(F87/$F$181*100)</f>
        <v>#REF!</v>
      </c>
      <c r="H87" s="714">
        <v>96.46</v>
      </c>
      <c r="I87" s="30" t="e">
        <f t="shared" ref="I87:I93" si="7">SUM(G87*H87/100)</f>
        <v>#REF!</v>
      </c>
      <c r="J87" s="351"/>
      <c r="K87" s="355"/>
      <c r="L87" s="79" t="str">
        <f>'Programe Budget 2073-74'!Q85</f>
        <v>नि</v>
      </c>
    </row>
    <row r="88" spans="1:12">
      <c r="A88" s="25"/>
      <c r="B88" s="11"/>
      <c r="C88" s="11">
        <f>'Programe Budget 2073-74'!C86</f>
        <v>2</v>
      </c>
      <c r="D88" s="392" t="str">
        <f>'Programe Budget 2073-74'!D86</f>
        <v>राष्ट्रिय सुन्तलाजात फलफूल विकास कार्यक्रम, किर्तीपुर</v>
      </c>
      <c r="E88" s="34" t="e">
        <f>#REF!</f>
        <v>#REF!</v>
      </c>
      <c r="F88" s="34" t="e">
        <f t="shared" ref="F88:F151" si="8">E88</f>
        <v>#REF!</v>
      </c>
      <c r="G88" s="34" t="e">
        <f t="shared" si="6"/>
        <v>#REF!</v>
      </c>
      <c r="H88" s="714">
        <v>90.47</v>
      </c>
      <c r="I88" s="34" t="e">
        <f t="shared" si="7"/>
        <v>#REF!</v>
      </c>
      <c r="J88" s="59"/>
      <c r="K88" s="214"/>
      <c r="L88" s="79" t="str">
        <f>'Programe Budget 2073-74'!Q86</f>
        <v>नि</v>
      </c>
    </row>
    <row r="89" spans="1:12">
      <c r="A89" s="25"/>
      <c r="B89" s="25"/>
      <c r="C89" s="11">
        <f>'Programe Budget 2073-74'!C87</f>
        <v>3</v>
      </c>
      <c r="D89" s="392" t="str">
        <f>'Programe Budget 2073-74'!D87</f>
        <v>कफि तथा चिया विकास शाखा, किर्तिपुर</v>
      </c>
      <c r="E89" s="34" t="e">
        <f>#REF!</f>
        <v>#REF!</v>
      </c>
      <c r="F89" s="34" t="e">
        <f t="shared" si="8"/>
        <v>#REF!</v>
      </c>
      <c r="G89" s="34" t="e">
        <f t="shared" si="6"/>
        <v>#REF!</v>
      </c>
      <c r="H89" s="714">
        <v>100</v>
      </c>
      <c r="I89" s="34" t="e">
        <f t="shared" si="7"/>
        <v>#REF!</v>
      </c>
      <c r="J89" s="59"/>
      <c r="K89" s="214"/>
      <c r="L89" s="79" t="str">
        <f>'Programe Budget 2073-74'!Q87</f>
        <v>नि</v>
      </c>
    </row>
    <row r="90" spans="1:12">
      <c r="A90" s="25"/>
      <c r="B90" s="25"/>
      <c r="C90" s="11">
        <f>'Programe Budget 2073-74'!C88</f>
        <v>4</v>
      </c>
      <c r="D90" s="392" t="str">
        <f>'Programe Budget 2073-74'!D88</f>
        <v>केन्द्रीय वागवानी केन्द्र, किर्तीपुर</v>
      </c>
      <c r="E90" s="34" t="e">
        <f>#REF!</f>
        <v>#REF!</v>
      </c>
      <c r="F90" s="34" t="e">
        <f t="shared" si="8"/>
        <v>#REF!</v>
      </c>
      <c r="G90" s="34" t="e">
        <f t="shared" si="6"/>
        <v>#REF!</v>
      </c>
      <c r="H90" s="714">
        <v>98.53</v>
      </c>
      <c r="I90" s="34" t="e">
        <f t="shared" si="7"/>
        <v>#REF!</v>
      </c>
      <c r="J90" s="59"/>
      <c r="K90" s="214"/>
      <c r="L90" s="79" t="str">
        <f>'Programe Budget 2073-74'!Q88</f>
        <v>नि</v>
      </c>
    </row>
    <row r="91" spans="1:12">
      <c r="A91" s="252"/>
      <c r="B91" s="25"/>
      <c r="C91" s="11">
        <f>'Programe Budget 2073-74'!C89</f>
        <v>5</v>
      </c>
      <c r="D91" s="392" t="str">
        <f>'Programe Budget 2073-74'!D89</f>
        <v>पुष्प विकास केन्द्र, गोदावरी, ललितपुर</v>
      </c>
      <c r="E91" s="34" t="e">
        <f>#REF!</f>
        <v>#REF!</v>
      </c>
      <c r="F91" s="34" t="e">
        <f t="shared" si="8"/>
        <v>#REF!</v>
      </c>
      <c r="G91" s="34" t="e">
        <f t="shared" si="6"/>
        <v>#REF!</v>
      </c>
      <c r="H91" s="714">
        <v>99</v>
      </c>
      <c r="I91" s="34" t="e">
        <f t="shared" si="7"/>
        <v>#REF!</v>
      </c>
      <c r="J91" s="59"/>
      <c r="K91" s="214"/>
      <c r="L91" s="79" t="str">
        <f>'Programe Budget 2073-74'!Q89</f>
        <v>नि</v>
      </c>
    </row>
    <row r="92" spans="1:12">
      <c r="A92" s="25"/>
      <c r="B92" s="25"/>
      <c r="C92" s="11">
        <f>'Programe Budget 2073-74'!C90</f>
        <v>6</v>
      </c>
      <c r="D92" s="392" t="str">
        <f>'Programe Budget 2073-74'!D90</f>
        <v>उष्ण प्रदेशीय वागवानी केन्द्र, नवलपुर, र्सलाही</v>
      </c>
      <c r="E92" s="34" t="e">
        <f>#REF!</f>
        <v>#REF!</v>
      </c>
      <c r="F92" s="34" t="e">
        <f t="shared" si="8"/>
        <v>#REF!</v>
      </c>
      <c r="G92" s="34" t="e">
        <f t="shared" si="6"/>
        <v>#REF!</v>
      </c>
      <c r="H92" s="714">
        <v>83.68</v>
      </c>
      <c r="I92" s="34" t="e">
        <f t="shared" si="7"/>
        <v>#REF!</v>
      </c>
      <c r="J92" s="59"/>
      <c r="K92" s="214"/>
      <c r="L92" s="79" t="str">
        <f>'Programe Budget 2073-74'!Q90</f>
        <v>नि</v>
      </c>
    </row>
    <row r="93" spans="1:12">
      <c r="A93" s="25"/>
      <c r="B93" s="25"/>
      <c r="C93" s="11">
        <f>'Programe Budget 2073-74'!C91</f>
        <v>7</v>
      </c>
      <c r="D93" s="392" t="str">
        <f>'Programe Budget 2073-74'!D91</f>
        <v>शितोष्ण वागवानी विकास केन्द्र, मार्फा, मुस्ताङ्ग</v>
      </c>
      <c r="E93" s="34" t="e">
        <f>#REF!</f>
        <v>#REF!</v>
      </c>
      <c r="F93" s="34" t="e">
        <f t="shared" si="8"/>
        <v>#REF!</v>
      </c>
      <c r="G93" s="34" t="e">
        <f t="shared" si="6"/>
        <v>#REF!</v>
      </c>
      <c r="H93" s="714">
        <v>90.75</v>
      </c>
      <c r="I93" s="34" t="e">
        <f t="shared" si="7"/>
        <v>#REF!</v>
      </c>
      <c r="J93" s="59"/>
      <c r="K93" s="214"/>
      <c r="L93" s="79" t="str">
        <f>'Programe Budget 2073-74'!Q91</f>
        <v>नि</v>
      </c>
    </row>
    <row r="94" spans="1:12">
      <c r="A94" s="25"/>
      <c r="B94" s="25"/>
      <c r="C94" s="11">
        <f>'Programe Budget 2073-74'!C92</f>
        <v>8</v>
      </c>
      <c r="D94" s="392" t="str">
        <f>'Programe Budget 2073-74'!D92</f>
        <v>वागवानी केन्द्र, फाप्लु, सोलुखुम्वु</v>
      </c>
      <c r="E94" s="34" t="e">
        <f>#REF!</f>
        <v>#REF!</v>
      </c>
      <c r="F94" s="34" t="e">
        <f t="shared" si="8"/>
        <v>#REF!</v>
      </c>
      <c r="G94" s="34" t="e">
        <f t="shared" si="6"/>
        <v>#REF!</v>
      </c>
      <c r="H94" s="714">
        <v>86.17</v>
      </c>
      <c r="I94" s="34" t="e">
        <f>SUM(G94*H93/100)</f>
        <v>#REF!</v>
      </c>
      <c r="J94" s="59"/>
      <c r="K94" s="214"/>
      <c r="L94" s="79" t="str">
        <f>'Programe Budget 2073-74'!Q92</f>
        <v>नि</v>
      </c>
    </row>
    <row r="95" spans="1:12">
      <c r="A95" s="25"/>
      <c r="B95" s="25"/>
      <c r="C95" s="11">
        <f>'Programe Budget 2073-74'!C93</f>
        <v>9</v>
      </c>
      <c r="D95" s="392" t="str">
        <f>'Programe Budget 2073-74'!D93</f>
        <v>शितोष्ण बागवानी नर्सरी केन्द्र, दामन, मकवानपुर</v>
      </c>
      <c r="E95" s="34" t="e">
        <f>#REF!</f>
        <v>#REF!</v>
      </c>
      <c r="F95" s="34" t="e">
        <f t="shared" si="8"/>
        <v>#REF!</v>
      </c>
      <c r="G95" s="34" t="e">
        <f t="shared" si="6"/>
        <v>#REF!</v>
      </c>
      <c r="H95" s="714">
        <v>100</v>
      </c>
      <c r="I95" s="34" t="e">
        <f t="shared" ref="I95:I158" si="9">SUM(G95*H95/100)</f>
        <v>#REF!</v>
      </c>
      <c r="J95" s="59"/>
      <c r="K95" s="214"/>
      <c r="L95" s="79" t="str">
        <f>'Programe Budget 2073-74'!Q93</f>
        <v>नि</v>
      </c>
    </row>
    <row r="96" spans="1:12">
      <c r="A96" s="25"/>
      <c r="B96" s="25"/>
      <c r="C96" s="11">
        <f>'Programe Budget 2073-74'!C94</f>
        <v>10</v>
      </c>
      <c r="D96" s="392" t="str">
        <f>'Programe Budget 2073-74'!D94</f>
        <v>शितोष्ण प्रदेशीय फलफूल रुटस्टक विकास केन्द्र, बोच, दोलखा</v>
      </c>
      <c r="E96" s="34" t="e">
        <f>#REF!</f>
        <v>#REF!</v>
      </c>
      <c r="F96" s="34" t="e">
        <f t="shared" si="8"/>
        <v>#REF!</v>
      </c>
      <c r="G96" s="34" t="e">
        <f t="shared" si="6"/>
        <v>#REF!</v>
      </c>
      <c r="H96" s="714">
        <v>92.68</v>
      </c>
      <c r="I96" s="34" t="e">
        <f t="shared" si="9"/>
        <v>#REF!</v>
      </c>
      <c r="J96" s="59"/>
      <c r="K96" s="214"/>
      <c r="L96" s="79" t="str">
        <f>'Programe Budget 2073-74'!Q94</f>
        <v>नि</v>
      </c>
    </row>
    <row r="97" spans="1:12">
      <c r="A97" s="25"/>
      <c r="B97" s="25"/>
      <c r="C97" s="11">
        <f>'Programe Budget 2073-74'!C95</f>
        <v>11</v>
      </c>
      <c r="D97" s="392" t="str">
        <f>'Programe Budget 2073-74'!D95</f>
        <v>उपोष्ण प्रदेशीय वागवानी विकास केन्द्र, त्रिशुली, नुवाकोट</v>
      </c>
      <c r="E97" s="34" t="e">
        <f>#REF!</f>
        <v>#REF!</v>
      </c>
      <c r="F97" s="34" t="e">
        <f t="shared" si="8"/>
        <v>#REF!</v>
      </c>
      <c r="G97" s="34" t="e">
        <f t="shared" si="6"/>
        <v>#REF!</v>
      </c>
      <c r="H97" s="714">
        <v>90</v>
      </c>
      <c r="I97" s="34" t="e">
        <f t="shared" si="9"/>
        <v>#REF!</v>
      </c>
      <c r="J97" s="34"/>
      <c r="K97" s="214"/>
      <c r="L97" s="79" t="str">
        <f>'Programe Budget 2073-74'!Q95</f>
        <v>नि</v>
      </c>
    </row>
    <row r="98" spans="1:12">
      <c r="A98" s="25"/>
      <c r="B98" s="25"/>
      <c r="C98" s="11">
        <f>'Programe Budget 2073-74'!C96</f>
        <v>12</v>
      </c>
      <c r="D98" s="392" t="str">
        <f>'Programe Budget 2073-74'!D96</f>
        <v>उष्ण प्रदेशीय बागवानी नर्सरी विकास केन्द्र, जनकपुर</v>
      </c>
      <c r="E98" s="34" t="e">
        <f>#REF!</f>
        <v>#REF!</v>
      </c>
      <c r="F98" s="34" t="e">
        <f t="shared" si="8"/>
        <v>#REF!</v>
      </c>
      <c r="G98" s="34" t="e">
        <f t="shared" si="6"/>
        <v>#REF!</v>
      </c>
      <c r="H98" s="714">
        <v>100</v>
      </c>
      <c r="I98" s="34" t="e">
        <f t="shared" si="9"/>
        <v>#REF!</v>
      </c>
      <c r="J98" s="34"/>
      <c r="K98" s="214"/>
      <c r="L98" s="79" t="str">
        <f>'Programe Budget 2073-74'!Q96</f>
        <v>नि</v>
      </c>
    </row>
    <row r="99" spans="1:12">
      <c r="A99" s="25"/>
      <c r="B99" s="25"/>
      <c r="C99" s="11">
        <f>'Programe Budget 2073-74'!C97</f>
        <v>13</v>
      </c>
      <c r="D99" s="392" t="str">
        <f>'Programe Budget 2073-74'!D97</f>
        <v>सुन्तलाजात फलफूल विकास केन्द्र, पाल्पा</v>
      </c>
      <c r="E99" s="34" t="e">
        <f>#REF!</f>
        <v>#REF!</v>
      </c>
      <c r="F99" s="34" t="e">
        <f t="shared" si="8"/>
        <v>#REF!</v>
      </c>
      <c r="G99" s="34" t="e">
        <f t="shared" si="6"/>
        <v>#REF!</v>
      </c>
      <c r="H99" s="714">
        <v>99.21</v>
      </c>
      <c r="I99" s="34" t="e">
        <f t="shared" si="9"/>
        <v>#REF!</v>
      </c>
      <c r="J99" s="34"/>
      <c r="K99" s="214"/>
      <c r="L99" s="79" t="str">
        <f>'Programe Budget 2073-74'!Q97</f>
        <v>नि</v>
      </c>
    </row>
    <row r="100" spans="1:12">
      <c r="A100" s="25"/>
      <c r="B100" s="25"/>
      <c r="C100" s="11">
        <f>'Programe Budget 2073-74'!C98</f>
        <v>14</v>
      </c>
      <c r="D100" s="392" t="str">
        <f>'Programe Budget 2073-74'!D98</f>
        <v>कफि विकास केन्द्र, आँपचौर, गुल्मी</v>
      </c>
      <c r="E100" s="34" t="e">
        <f>#REF!</f>
        <v>#REF!</v>
      </c>
      <c r="F100" s="34" t="e">
        <f t="shared" si="8"/>
        <v>#REF!</v>
      </c>
      <c r="G100" s="34" t="e">
        <f t="shared" si="6"/>
        <v>#REF!</v>
      </c>
      <c r="H100" s="714">
        <v>99.73</v>
      </c>
      <c r="I100" s="34" t="e">
        <f t="shared" si="9"/>
        <v>#REF!</v>
      </c>
      <c r="J100" s="34"/>
      <c r="K100" s="214"/>
      <c r="L100" s="79" t="str">
        <f>'Programe Budget 2073-74'!Q98</f>
        <v>नि</v>
      </c>
    </row>
    <row r="101" spans="1:12">
      <c r="A101" s="25"/>
      <c r="B101" s="25"/>
      <c r="C101" s="11">
        <f>'Programe Budget 2073-74'!C99</f>
        <v>15</v>
      </c>
      <c r="D101" s="392" t="str">
        <f>'Programe Budget 2073-74'!D99</f>
        <v>सुख्खा फलफूल विकास केन्द्र, सतबाँझ, बैतडी</v>
      </c>
      <c r="E101" s="34" t="e">
        <f>#REF!</f>
        <v>#REF!</v>
      </c>
      <c r="F101" s="34" t="e">
        <f t="shared" si="8"/>
        <v>#REF!</v>
      </c>
      <c r="G101" s="34" t="e">
        <f t="shared" si="6"/>
        <v>#REF!</v>
      </c>
      <c r="H101" s="714">
        <v>100</v>
      </c>
      <c r="I101" s="34" t="e">
        <f t="shared" si="9"/>
        <v>#REF!</v>
      </c>
      <c r="J101" s="34"/>
      <c r="K101" s="214"/>
      <c r="L101" s="79" t="str">
        <f>'Programe Budget 2073-74'!Q99</f>
        <v>नि</v>
      </c>
    </row>
    <row r="102" spans="1:12">
      <c r="A102" s="25"/>
      <c r="B102" s="25"/>
      <c r="C102" s="11">
        <f>'Programe Budget 2073-74'!C100</f>
        <v>16</v>
      </c>
      <c r="D102" s="392" t="str">
        <f>'Programe Budget 2073-74'!D100</f>
        <v>जैतुन विकास केन्द्र, बाजुरा</v>
      </c>
      <c r="E102" s="34" t="e">
        <f>#REF!</f>
        <v>#REF!</v>
      </c>
      <c r="F102" s="34" t="e">
        <f t="shared" si="8"/>
        <v>#REF!</v>
      </c>
      <c r="G102" s="34" t="e">
        <f t="shared" si="6"/>
        <v>#REF!</v>
      </c>
      <c r="H102" s="714">
        <v>4.8</v>
      </c>
      <c r="I102" s="34" t="e">
        <f t="shared" si="9"/>
        <v>#REF!</v>
      </c>
      <c r="J102" s="34"/>
      <c r="K102" s="214"/>
      <c r="L102" s="79" t="e">
        <f>'Programe Budget 2073-74'!#REF!</f>
        <v>#REF!</v>
      </c>
    </row>
    <row r="103" spans="1:12" s="102" customFormat="1">
      <c r="A103" s="52"/>
      <c r="B103" s="52"/>
      <c r="C103" s="1">
        <f>'Programe Budget 2073-74'!C101</f>
        <v>0</v>
      </c>
      <c r="D103" s="387" t="str">
        <f>'Programe Budget 2073-74'!D101</f>
        <v>स्याउ आत्म निर्भर कार्यक्रम</v>
      </c>
      <c r="E103" s="57" t="e">
        <f>#REF!</f>
        <v>#REF!</v>
      </c>
      <c r="F103" s="57" t="e">
        <f t="shared" si="8"/>
        <v>#REF!</v>
      </c>
      <c r="G103" s="57" t="e">
        <f t="shared" si="6"/>
        <v>#REF!</v>
      </c>
      <c r="H103" s="719"/>
      <c r="I103" s="57" t="e">
        <f t="shared" si="9"/>
        <v>#REF!</v>
      </c>
      <c r="J103" s="57"/>
      <c r="K103" s="361"/>
      <c r="L103" s="782" t="str">
        <f>'Programe Budget 2073-74'!Q113</f>
        <v>प</v>
      </c>
    </row>
    <row r="104" spans="1:12">
      <c r="A104" s="25"/>
      <c r="B104" s="25"/>
      <c r="C104" s="11">
        <f>'Programe Budget 2073-74'!C102</f>
        <v>1</v>
      </c>
      <c r="D104" s="392" t="str">
        <f>'Programe Budget 2073-74'!D102</f>
        <v>फलफूल विकास निर्देशनालय, कीर्तीपुर, काठमाण्डौं</v>
      </c>
      <c r="E104" s="34" t="e">
        <f>#REF!</f>
        <v>#REF!</v>
      </c>
      <c r="F104" s="34" t="e">
        <f t="shared" si="8"/>
        <v>#REF!</v>
      </c>
      <c r="G104" s="34" t="e">
        <f t="shared" si="6"/>
        <v>#REF!</v>
      </c>
      <c r="H104" s="714">
        <v>42</v>
      </c>
      <c r="I104" s="34" t="e">
        <f t="shared" si="9"/>
        <v>#REF!</v>
      </c>
      <c r="J104" s="34"/>
      <c r="K104" s="214"/>
      <c r="L104" s="79"/>
    </row>
    <row r="105" spans="1:12">
      <c r="A105" s="25"/>
      <c r="B105" s="25"/>
      <c r="C105" s="11">
        <f>'Programe Budget 2073-74'!C103</f>
        <v>2</v>
      </c>
      <c r="D105" s="392" t="str">
        <f>'Programe Budget 2073-74'!D103</f>
        <v>जिल्ला कृषि बिकास कार्यालय, मुस्ताङ्ग</v>
      </c>
      <c r="E105" s="34" t="e">
        <f>#REF!</f>
        <v>#REF!</v>
      </c>
      <c r="F105" s="34" t="e">
        <f t="shared" si="8"/>
        <v>#REF!</v>
      </c>
      <c r="G105" s="34" t="e">
        <f t="shared" si="6"/>
        <v>#REF!</v>
      </c>
      <c r="H105" s="714">
        <v>100</v>
      </c>
      <c r="I105" s="34" t="e">
        <f t="shared" si="9"/>
        <v>#REF!</v>
      </c>
      <c r="J105" s="34"/>
      <c r="K105" s="214"/>
      <c r="L105" s="79"/>
    </row>
    <row r="106" spans="1:12">
      <c r="A106" s="25"/>
      <c r="B106" s="25"/>
      <c r="C106" s="11">
        <f>'Programe Budget 2073-74'!C104</f>
        <v>3</v>
      </c>
      <c r="D106" s="392" t="str">
        <f>'Programe Budget 2073-74'!D104</f>
        <v>जिल्ला कृषि बिकास कार्यालय, मनाङ्ग</v>
      </c>
      <c r="E106" s="34" t="e">
        <f>#REF!</f>
        <v>#REF!</v>
      </c>
      <c r="F106" s="34" t="e">
        <f t="shared" si="8"/>
        <v>#REF!</v>
      </c>
      <c r="G106" s="34" t="e">
        <f t="shared" si="6"/>
        <v>#REF!</v>
      </c>
      <c r="H106" s="714">
        <v>100</v>
      </c>
      <c r="I106" s="34" t="e">
        <f t="shared" si="9"/>
        <v>#REF!</v>
      </c>
      <c r="J106" s="34"/>
      <c r="K106" s="214"/>
      <c r="L106" s="79"/>
    </row>
    <row r="107" spans="1:12">
      <c r="A107" s="25"/>
      <c r="B107" s="25"/>
      <c r="C107" s="11">
        <f>'Programe Budget 2073-74'!C105</f>
        <v>4</v>
      </c>
      <c r="D107" s="392" t="str">
        <f>'Programe Budget 2073-74'!D105</f>
        <v>जिल्ला कृषि बिकास कार्यालय, जुम्ला</v>
      </c>
      <c r="E107" s="34" t="e">
        <f>#REF!</f>
        <v>#REF!</v>
      </c>
      <c r="F107" s="34" t="e">
        <f t="shared" si="8"/>
        <v>#REF!</v>
      </c>
      <c r="G107" s="34" t="e">
        <f t="shared" si="6"/>
        <v>#REF!</v>
      </c>
      <c r="H107" s="714">
        <v>100</v>
      </c>
      <c r="I107" s="34" t="e">
        <f t="shared" si="9"/>
        <v>#REF!</v>
      </c>
      <c r="J107" s="34"/>
      <c r="K107" s="214"/>
      <c r="L107" s="79"/>
    </row>
    <row r="108" spans="1:12">
      <c r="A108" s="25"/>
      <c r="B108" s="25"/>
      <c r="C108" s="11">
        <f>'Programe Budget 2073-74'!C106</f>
        <v>5</v>
      </c>
      <c r="D108" s="392" t="str">
        <f>'Programe Budget 2073-74'!D106</f>
        <v>जिल्ला कृषि बिकास कार्यालय, हुम्ला</v>
      </c>
      <c r="E108" s="34" t="e">
        <f>#REF!</f>
        <v>#REF!</v>
      </c>
      <c r="F108" s="34" t="e">
        <f t="shared" si="8"/>
        <v>#REF!</v>
      </c>
      <c r="G108" s="34" t="e">
        <f t="shared" si="6"/>
        <v>#REF!</v>
      </c>
      <c r="H108" s="714">
        <v>100</v>
      </c>
      <c r="I108" s="34" t="e">
        <f t="shared" si="9"/>
        <v>#REF!</v>
      </c>
      <c r="J108" s="34"/>
      <c r="K108" s="214"/>
      <c r="L108" s="79"/>
    </row>
    <row r="109" spans="1:12">
      <c r="A109" s="25"/>
      <c r="B109" s="25"/>
      <c r="C109" s="11">
        <f>'Programe Budget 2073-74'!C107</f>
        <v>6</v>
      </c>
      <c r="D109" s="392" t="str">
        <f>'Programe Budget 2073-74'!D107</f>
        <v>जिल्ला कृषि बिकास कार्यालय, डोल्पा</v>
      </c>
      <c r="E109" s="34" t="e">
        <f>#REF!</f>
        <v>#REF!</v>
      </c>
      <c r="F109" s="34" t="e">
        <f t="shared" si="8"/>
        <v>#REF!</v>
      </c>
      <c r="G109" s="34" t="e">
        <f t="shared" si="6"/>
        <v>#REF!</v>
      </c>
      <c r="H109" s="714">
        <v>100</v>
      </c>
      <c r="I109" s="34" t="e">
        <f t="shared" si="9"/>
        <v>#REF!</v>
      </c>
      <c r="J109" s="34"/>
      <c r="K109" s="214"/>
      <c r="L109" s="79"/>
    </row>
    <row r="110" spans="1:12">
      <c r="A110" s="25"/>
      <c r="B110" s="25"/>
      <c r="C110" s="11">
        <f>'Programe Budget 2073-74'!C108</f>
        <v>7</v>
      </c>
      <c r="D110" s="392" t="str">
        <f>'Programe Budget 2073-74'!D108</f>
        <v>जिल्ला कृषि बिकास कार्यालय, मुगु</v>
      </c>
      <c r="E110" s="34" t="e">
        <f>#REF!</f>
        <v>#REF!</v>
      </c>
      <c r="F110" s="34" t="e">
        <f t="shared" si="8"/>
        <v>#REF!</v>
      </c>
      <c r="G110" s="34" t="e">
        <f t="shared" si="6"/>
        <v>#REF!</v>
      </c>
      <c r="H110" s="714">
        <v>100</v>
      </c>
      <c r="I110" s="34" t="e">
        <f t="shared" si="9"/>
        <v>#REF!</v>
      </c>
      <c r="J110" s="34"/>
      <c r="K110" s="214"/>
      <c r="L110" s="79"/>
    </row>
    <row r="111" spans="1:12">
      <c r="A111" s="25"/>
      <c r="B111" s="25"/>
      <c r="C111" s="11">
        <f>'Programe Budget 2073-74'!C109</f>
        <v>8</v>
      </c>
      <c r="D111" s="392" t="str">
        <f>'Programe Budget 2073-74'!D109</f>
        <v>जिल्ला कृषि बिकास कार्यालय, कालिकोट</v>
      </c>
      <c r="E111" s="34" t="e">
        <f>#REF!</f>
        <v>#REF!</v>
      </c>
      <c r="F111" s="34" t="e">
        <f t="shared" si="8"/>
        <v>#REF!</v>
      </c>
      <c r="G111" s="34" t="e">
        <f t="shared" si="6"/>
        <v>#REF!</v>
      </c>
      <c r="H111" s="714">
        <v>100</v>
      </c>
      <c r="I111" s="34" t="e">
        <f t="shared" si="9"/>
        <v>#REF!</v>
      </c>
      <c r="J111" s="34"/>
      <c r="K111" s="214"/>
      <c r="L111" s="79"/>
    </row>
    <row r="112" spans="1:12">
      <c r="A112" s="25"/>
      <c r="B112" s="25"/>
      <c r="C112" s="11">
        <f>'Programe Budget 2073-74'!C110</f>
        <v>9</v>
      </c>
      <c r="D112" s="392" t="str">
        <f>'Programe Budget 2073-74'!D110</f>
        <v>जिल्ला कृषि बिकास कार्यालय, रूकुम</v>
      </c>
      <c r="E112" s="34" t="e">
        <f>#REF!</f>
        <v>#REF!</v>
      </c>
      <c r="F112" s="34" t="e">
        <f t="shared" si="8"/>
        <v>#REF!</v>
      </c>
      <c r="G112" s="34" t="e">
        <f t="shared" si="6"/>
        <v>#REF!</v>
      </c>
      <c r="H112" s="714">
        <v>100</v>
      </c>
      <c r="I112" s="34" t="e">
        <f t="shared" si="9"/>
        <v>#REF!</v>
      </c>
      <c r="J112" s="34"/>
      <c r="K112" s="214"/>
      <c r="L112" s="79"/>
    </row>
    <row r="113" spans="1:12" s="102" customFormat="1">
      <c r="A113" s="52"/>
      <c r="B113" s="52"/>
      <c r="C113" s="1">
        <f>'Programe Budget 2073-74'!C111</f>
        <v>0</v>
      </c>
      <c r="D113" s="387" t="str">
        <f>'Programe Budget 2073-74'!D111</f>
        <v>सुन्तला बगैँचा सुदृढिकरण कार्यक्रम</v>
      </c>
      <c r="E113" s="57" t="e">
        <f>#REF!</f>
        <v>#REF!</v>
      </c>
      <c r="F113" s="57" t="e">
        <f t="shared" si="8"/>
        <v>#REF!</v>
      </c>
      <c r="G113" s="57" t="e">
        <f t="shared" si="6"/>
        <v>#REF!</v>
      </c>
      <c r="H113" s="719"/>
      <c r="I113" s="57" t="e">
        <f t="shared" si="9"/>
        <v>#REF!</v>
      </c>
      <c r="J113" s="57"/>
      <c r="K113" s="361"/>
      <c r="L113" s="782"/>
    </row>
    <row r="114" spans="1:12">
      <c r="A114" s="25"/>
      <c r="B114" s="25"/>
      <c r="C114" s="11">
        <f>'Programe Budget 2073-74'!C112</f>
        <v>1</v>
      </c>
      <c r="D114" s="392" t="str">
        <f>'Programe Budget 2073-74'!D112</f>
        <v>राष्ट्रिय सुन्तलाजात फलफूल विकास कार्यक्रम, कीर्तीपुर</v>
      </c>
      <c r="E114" s="34" t="e">
        <f>#REF!</f>
        <v>#REF!</v>
      </c>
      <c r="F114" s="34" t="e">
        <f t="shared" si="8"/>
        <v>#REF!</v>
      </c>
      <c r="G114" s="34" t="e">
        <f t="shared" si="6"/>
        <v>#REF!</v>
      </c>
      <c r="H114" s="714">
        <v>94.77</v>
      </c>
      <c r="I114" s="34" t="e">
        <f t="shared" si="9"/>
        <v>#REF!</v>
      </c>
      <c r="J114" s="34"/>
      <c r="K114" s="214"/>
      <c r="L114" s="79"/>
    </row>
    <row r="115" spans="1:12">
      <c r="A115" s="25"/>
      <c r="B115" s="25"/>
      <c r="C115" s="11">
        <f>'Programe Budget 2073-74'!C113</f>
        <v>2</v>
      </c>
      <c r="D115" s="392" t="str">
        <f>'Programe Budget 2073-74'!D113</f>
        <v xml:space="preserve">जिल्ला कृषि बिकास कार्यालय, धादिङ्ग </v>
      </c>
      <c r="E115" s="34" t="e">
        <f>#REF!</f>
        <v>#REF!</v>
      </c>
      <c r="F115" s="34" t="e">
        <f t="shared" si="8"/>
        <v>#REF!</v>
      </c>
      <c r="G115" s="34" t="e">
        <f t="shared" si="6"/>
        <v>#REF!</v>
      </c>
      <c r="H115" s="714">
        <v>2.48</v>
      </c>
      <c r="I115" s="34" t="e">
        <f t="shared" si="9"/>
        <v>#REF!</v>
      </c>
      <c r="J115" s="34"/>
      <c r="K115" s="214"/>
      <c r="L115" s="79"/>
    </row>
    <row r="116" spans="1:12">
      <c r="A116" s="25"/>
      <c r="B116" s="25"/>
      <c r="C116" s="11">
        <f>'Programe Budget 2073-74'!C114</f>
        <v>3</v>
      </c>
      <c r="D116" s="392" t="str">
        <f>'Programe Budget 2073-74'!D114</f>
        <v>जिल्ला कृषि बिकास कार्यालय, गोरखा</v>
      </c>
      <c r="E116" s="34" t="e">
        <f>#REF!</f>
        <v>#REF!</v>
      </c>
      <c r="F116" s="34" t="e">
        <f t="shared" si="8"/>
        <v>#REF!</v>
      </c>
      <c r="G116" s="34" t="e">
        <f t="shared" si="6"/>
        <v>#REF!</v>
      </c>
      <c r="H116" s="714">
        <v>100</v>
      </c>
      <c r="I116" s="34" t="e">
        <f t="shared" si="9"/>
        <v>#REF!</v>
      </c>
      <c r="J116" s="34"/>
      <c r="K116" s="214"/>
      <c r="L116" s="79"/>
    </row>
    <row r="117" spans="1:12">
      <c r="A117" s="25"/>
      <c r="B117" s="25"/>
      <c r="C117" s="11">
        <f>'Programe Budget 2073-74'!C115</f>
        <v>4</v>
      </c>
      <c r="D117" s="392" t="str">
        <f>'Programe Budget 2073-74'!D115</f>
        <v>जिल्ला कृषि बिकास कार्यालय, कास्की</v>
      </c>
      <c r="E117" s="34" t="e">
        <f>#REF!</f>
        <v>#REF!</v>
      </c>
      <c r="F117" s="34" t="e">
        <f t="shared" si="8"/>
        <v>#REF!</v>
      </c>
      <c r="G117" s="34" t="e">
        <f t="shared" si="6"/>
        <v>#REF!</v>
      </c>
      <c r="H117" s="714">
        <v>100</v>
      </c>
      <c r="I117" s="34" t="e">
        <f t="shared" si="9"/>
        <v>#REF!</v>
      </c>
      <c r="J117" s="34"/>
      <c r="K117" s="214"/>
      <c r="L117" s="79"/>
    </row>
    <row r="118" spans="1:12">
      <c r="A118" s="25"/>
      <c r="B118" s="25"/>
      <c r="C118" s="11">
        <f>'Programe Budget 2073-74'!C116</f>
        <v>5</v>
      </c>
      <c r="D118" s="392" t="str">
        <f>'Programe Budget 2073-74'!D116</f>
        <v>जिल्ला कृषि बिकास कार्यालय, लमजुङ्ग</v>
      </c>
      <c r="E118" s="34" t="e">
        <f>#REF!</f>
        <v>#REF!</v>
      </c>
      <c r="F118" s="34" t="e">
        <f t="shared" si="8"/>
        <v>#REF!</v>
      </c>
      <c r="G118" s="34" t="e">
        <f t="shared" si="6"/>
        <v>#REF!</v>
      </c>
      <c r="H118" s="714">
        <v>100</v>
      </c>
      <c r="I118" s="34" t="e">
        <f t="shared" si="9"/>
        <v>#REF!</v>
      </c>
      <c r="J118" s="34"/>
      <c r="K118" s="214"/>
      <c r="L118" s="79"/>
    </row>
    <row r="119" spans="1:12">
      <c r="A119" s="25"/>
      <c r="B119" s="25"/>
      <c r="C119" s="11">
        <f>'Programe Budget 2073-74'!C117</f>
        <v>6</v>
      </c>
      <c r="D119" s="392" t="str">
        <f>'Programe Budget 2073-74'!D117</f>
        <v>जिल्ला कृषि बिकास कार्यालय, म्याग्दी</v>
      </c>
      <c r="E119" s="34" t="e">
        <f>#REF!</f>
        <v>#REF!</v>
      </c>
      <c r="F119" s="34" t="e">
        <f t="shared" si="8"/>
        <v>#REF!</v>
      </c>
      <c r="G119" s="34" t="e">
        <f t="shared" si="6"/>
        <v>#REF!</v>
      </c>
      <c r="H119" s="714">
        <v>100</v>
      </c>
      <c r="I119" s="34" t="e">
        <f t="shared" si="9"/>
        <v>#REF!</v>
      </c>
      <c r="J119" s="34"/>
      <c r="K119" s="214"/>
      <c r="L119" s="79"/>
    </row>
    <row r="120" spans="1:12">
      <c r="A120" s="25"/>
      <c r="B120" s="25"/>
      <c r="C120" s="11">
        <f>'Programe Budget 2073-74'!C118</f>
        <v>7</v>
      </c>
      <c r="D120" s="392" t="str">
        <f>'Programe Budget 2073-74'!D118</f>
        <v>जिल्ला कृषि बिकास कार्यालय, पर्वत</v>
      </c>
      <c r="E120" s="34" t="e">
        <f>#REF!</f>
        <v>#REF!</v>
      </c>
      <c r="F120" s="34" t="e">
        <f t="shared" si="8"/>
        <v>#REF!</v>
      </c>
      <c r="G120" s="34" t="e">
        <f t="shared" si="6"/>
        <v>#REF!</v>
      </c>
      <c r="H120" s="714">
        <v>100</v>
      </c>
      <c r="I120" s="34" t="e">
        <f t="shared" si="9"/>
        <v>#REF!</v>
      </c>
      <c r="J120" s="34"/>
      <c r="K120" s="214"/>
      <c r="L120" s="79"/>
    </row>
    <row r="121" spans="1:12">
      <c r="A121" s="25"/>
      <c r="B121" s="25"/>
      <c r="C121" s="11">
        <f>'Programe Budget 2073-74'!C119</f>
        <v>8</v>
      </c>
      <c r="D121" s="392" t="str">
        <f>'Programe Budget 2073-74'!D119</f>
        <v>जिल्ला कृषि बिकास कार्यालय, स्याङ्गजा</v>
      </c>
      <c r="E121" s="34" t="e">
        <f>#REF!</f>
        <v>#REF!</v>
      </c>
      <c r="F121" s="34" t="e">
        <f t="shared" si="8"/>
        <v>#REF!</v>
      </c>
      <c r="G121" s="34" t="e">
        <f t="shared" si="6"/>
        <v>#REF!</v>
      </c>
      <c r="H121" s="714">
        <v>100</v>
      </c>
      <c r="I121" s="34" t="e">
        <f t="shared" si="9"/>
        <v>#REF!</v>
      </c>
      <c r="J121" s="34"/>
      <c r="K121" s="214"/>
      <c r="L121" s="79"/>
    </row>
    <row r="122" spans="1:12">
      <c r="A122" s="25"/>
      <c r="B122" s="25"/>
      <c r="C122" s="11">
        <f>'Programe Budget 2073-74'!C120</f>
        <v>9</v>
      </c>
      <c r="D122" s="392" t="str">
        <f>'Programe Budget 2073-74'!D120</f>
        <v>जिल्ला कृषि बिकास कार्यालय, तनहुँ</v>
      </c>
      <c r="E122" s="34" t="e">
        <f>#REF!</f>
        <v>#REF!</v>
      </c>
      <c r="F122" s="34" t="e">
        <f t="shared" si="8"/>
        <v>#REF!</v>
      </c>
      <c r="G122" s="34" t="e">
        <f t="shared" si="6"/>
        <v>#REF!</v>
      </c>
      <c r="H122" s="714">
        <v>100</v>
      </c>
      <c r="I122" s="34" t="e">
        <f t="shared" si="9"/>
        <v>#REF!</v>
      </c>
      <c r="J122" s="34"/>
      <c r="K122" s="214"/>
      <c r="L122" s="79"/>
    </row>
    <row r="123" spans="1:12">
      <c r="A123" s="25"/>
      <c r="B123" s="25"/>
      <c r="C123" s="11">
        <f>'Programe Budget 2073-74'!C121</f>
        <v>10</v>
      </c>
      <c r="D123" s="392" t="str">
        <f>'Programe Budget 2073-74'!D121</f>
        <v>जिल्ला कृषि बिकास कार्यालय, बाग्लुङ्ग</v>
      </c>
      <c r="E123" s="34" t="e">
        <f>#REF!</f>
        <v>#REF!</v>
      </c>
      <c r="F123" s="34" t="e">
        <f t="shared" si="8"/>
        <v>#REF!</v>
      </c>
      <c r="G123" s="34" t="e">
        <f t="shared" si="6"/>
        <v>#REF!</v>
      </c>
      <c r="H123" s="714">
        <v>100</v>
      </c>
      <c r="I123" s="34" t="e">
        <f t="shared" si="9"/>
        <v>#REF!</v>
      </c>
      <c r="J123" s="34"/>
      <c r="K123" s="214"/>
      <c r="L123" s="79"/>
    </row>
    <row r="124" spans="1:12">
      <c r="A124" s="25"/>
      <c r="B124" s="25"/>
      <c r="C124" s="11">
        <f>'Programe Budget 2073-74'!C122</f>
        <v>11</v>
      </c>
      <c r="D124" s="392" t="str">
        <f>'Programe Budget 2073-74'!D122</f>
        <v>जिल्ला कृषि बिकास कार्यालय, पाल्पा</v>
      </c>
      <c r="E124" s="34" t="e">
        <f>#REF!</f>
        <v>#REF!</v>
      </c>
      <c r="F124" s="34" t="e">
        <f t="shared" si="8"/>
        <v>#REF!</v>
      </c>
      <c r="G124" s="34" t="e">
        <f t="shared" si="6"/>
        <v>#REF!</v>
      </c>
      <c r="H124" s="714">
        <v>100</v>
      </c>
      <c r="I124" s="34" t="e">
        <f t="shared" si="9"/>
        <v>#REF!</v>
      </c>
      <c r="J124" s="34"/>
      <c r="K124" s="214"/>
      <c r="L124" s="79"/>
    </row>
    <row r="125" spans="1:12">
      <c r="A125" s="25"/>
      <c r="B125" s="25"/>
      <c r="C125" s="11">
        <f>'Programe Budget 2073-74'!C123</f>
        <v>12</v>
      </c>
      <c r="D125" s="392" t="str">
        <f>'Programe Budget 2073-74'!D123</f>
        <v>जिल्ला कृषि बिकास कार्यालय, गुल्मी</v>
      </c>
      <c r="E125" s="34" t="e">
        <f>#REF!</f>
        <v>#REF!</v>
      </c>
      <c r="F125" s="34" t="e">
        <f t="shared" si="8"/>
        <v>#REF!</v>
      </c>
      <c r="G125" s="34" t="e">
        <f t="shared" si="6"/>
        <v>#REF!</v>
      </c>
      <c r="H125" s="714">
        <v>99.72</v>
      </c>
      <c r="I125" s="34" t="e">
        <f t="shared" si="9"/>
        <v>#REF!</v>
      </c>
      <c r="J125" s="34"/>
      <c r="K125" s="214"/>
      <c r="L125" s="79"/>
    </row>
    <row r="126" spans="1:12">
      <c r="A126" s="25"/>
      <c r="B126" s="25"/>
      <c r="C126" s="11">
        <f>'Programe Budget 2073-74'!C124</f>
        <v>13</v>
      </c>
      <c r="D126" s="392" t="str">
        <f>'Programe Budget 2073-74'!D124</f>
        <v>जिल्ला कृषि बिकास कार्यालय, अर्घाखाँची</v>
      </c>
      <c r="E126" s="34" t="e">
        <f>#REF!</f>
        <v>#REF!</v>
      </c>
      <c r="F126" s="34" t="e">
        <f t="shared" si="8"/>
        <v>#REF!</v>
      </c>
      <c r="G126" s="34" t="e">
        <f t="shared" si="6"/>
        <v>#REF!</v>
      </c>
      <c r="H126" s="714">
        <v>97.39</v>
      </c>
      <c r="I126" s="34" t="e">
        <f t="shared" si="9"/>
        <v>#REF!</v>
      </c>
      <c r="J126" s="34"/>
      <c r="K126" s="214"/>
      <c r="L126" s="79"/>
    </row>
    <row r="127" spans="1:12" s="102" customFormat="1">
      <c r="A127" s="52"/>
      <c r="B127" s="52"/>
      <c r="C127" s="1">
        <f>'Programe Budget 2073-74'!C125</f>
        <v>0</v>
      </c>
      <c r="D127" s="387" t="str">
        <f>'Programe Budget 2073-74'!D125</f>
        <v>फलफूल दशक कार्यक्रम</v>
      </c>
      <c r="E127" s="57" t="e">
        <f>#REF!</f>
        <v>#REF!</v>
      </c>
      <c r="F127" s="57" t="e">
        <f t="shared" si="8"/>
        <v>#REF!</v>
      </c>
      <c r="G127" s="57" t="e">
        <f t="shared" si="6"/>
        <v>#REF!</v>
      </c>
      <c r="H127" s="719"/>
      <c r="I127" s="57" t="e">
        <f t="shared" si="9"/>
        <v>#REF!</v>
      </c>
      <c r="J127" s="57"/>
      <c r="K127" s="361"/>
      <c r="L127" s="782"/>
    </row>
    <row r="128" spans="1:12">
      <c r="A128" s="25"/>
      <c r="B128" s="25"/>
      <c r="C128" s="11">
        <f>'Programe Budget 2073-74'!C126</f>
        <v>1</v>
      </c>
      <c r="D128" s="392" t="str">
        <f>'Programe Budget 2073-74'!D126</f>
        <v>फलफूल विकास निर्देशनालय, कीर्तीपुर, काठमाण्डौं</v>
      </c>
      <c r="E128" s="34" t="e">
        <f>#REF!</f>
        <v>#REF!</v>
      </c>
      <c r="F128" s="34" t="e">
        <f t="shared" si="8"/>
        <v>#REF!</v>
      </c>
      <c r="G128" s="34" t="e">
        <f t="shared" si="6"/>
        <v>#REF!</v>
      </c>
      <c r="H128" s="714">
        <v>98</v>
      </c>
      <c r="I128" s="34" t="e">
        <f t="shared" si="9"/>
        <v>#REF!</v>
      </c>
      <c r="J128" s="34"/>
      <c r="K128" s="214"/>
      <c r="L128" s="79"/>
    </row>
    <row r="129" spans="1:12">
      <c r="A129" s="25"/>
      <c r="B129" s="25"/>
      <c r="C129" s="11">
        <f>'Programe Budget 2073-74'!C127</f>
        <v>2</v>
      </c>
      <c r="D129" s="392" t="str">
        <f>'Programe Budget 2073-74'!D127</f>
        <v>जिल्ला कृषि विकास कार्यालय, जुम्ला</v>
      </c>
      <c r="E129" s="34" t="e">
        <f>#REF!</f>
        <v>#REF!</v>
      </c>
      <c r="F129" s="34" t="e">
        <f t="shared" si="8"/>
        <v>#REF!</v>
      </c>
      <c r="G129" s="34" t="e">
        <f t="shared" si="6"/>
        <v>#REF!</v>
      </c>
      <c r="H129" s="714">
        <v>0</v>
      </c>
      <c r="I129" s="34" t="e">
        <f t="shared" si="9"/>
        <v>#REF!</v>
      </c>
      <c r="J129" s="34"/>
      <c r="K129" s="214"/>
      <c r="L129" s="79"/>
    </row>
    <row r="130" spans="1:12">
      <c r="A130" s="25"/>
      <c r="B130" s="25"/>
      <c r="C130" s="11">
        <f>'Programe Budget 2073-74'!C128</f>
        <v>3</v>
      </c>
      <c r="D130" s="392" t="str">
        <f>'Programe Budget 2073-74'!D128</f>
        <v xml:space="preserve">जिल्ला कृषि विकास कार्यालय, हुम्ला </v>
      </c>
      <c r="E130" s="34" t="e">
        <f>#REF!</f>
        <v>#REF!</v>
      </c>
      <c r="F130" s="34" t="e">
        <f t="shared" si="8"/>
        <v>#REF!</v>
      </c>
      <c r="G130" s="34" t="e">
        <f t="shared" si="6"/>
        <v>#REF!</v>
      </c>
      <c r="H130" s="714">
        <v>0</v>
      </c>
      <c r="I130" s="34" t="e">
        <f t="shared" si="9"/>
        <v>#REF!</v>
      </c>
      <c r="J130" s="34"/>
      <c r="K130" s="214"/>
      <c r="L130" s="79"/>
    </row>
    <row r="131" spans="1:12">
      <c r="A131" s="25"/>
      <c r="B131" s="25"/>
      <c r="C131" s="11">
        <f>'Programe Budget 2073-74'!C129</f>
        <v>4</v>
      </c>
      <c r="D131" s="392" t="str">
        <f>'Programe Budget 2073-74'!D129</f>
        <v>जिल्ला कृषि विकास कार्यालय, डोल्पा</v>
      </c>
      <c r="E131" s="34" t="e">
        <f>#REF!</f>
        <v>#REF!</v>
      </c>
      <c r="F131" s="34" t="e">
        <f t="shared" si="8"/>
        <v>#REF!</v>
      </c>
      <c r="G131" s="34" t="e">
        <f t="shared" si="6"/>
        <v>#REF!</v>
      </c>
      <c r="H131" s="714">
        <v>0</v>
      </c>
      <c r="I131" s="34" t="e">
        <f t="shared" si="9"/>
        <v>#REF!</v>
      </c>
      <c r="J131" s="34"/>
      <c r="K131" s="214"/>
      <c r="L131" s="79"/>
    </row>
    <row r="132" spans="1:12">
      <c r="A132" s="25"/>
      <c r="B132" s="25"/>
      <c r="C132" s="11">
        <f>'Programe Budget 2073-74'!C130</f>
        <v>5</v>
      </c>
      <c r="D132" s="392" t="str">
        <f>'Programe Budget 2073-74'!D130</f>
        <v>जिल्ला कृषि विकास कार्यालय,  मुगु</v>
      </c>
      <c r="E132" s="34" t="e">
        <f>#REF!</f>
        <v>#REF!</v>
      </c>
      <c r="F132" s="34" t="e">
        <f t="shared" si="8"/>
        <v>#REF!</v>
      </c>
      <c r="G132" s="34" t="e">
        <f t="shared" si="6"/>
        <v>#REF!</v>
      </c>
      <c r="H132" s="714">
        <v>0</v>
      </c>
      <c r="I132" s="34" t="e">
        <f t="shared" si="9"/>
        <v>#REF!</v>
      </c>
      <c r="J132" s="34"/>
      <c r="K132" s="214"/>
      <c r="L132" s="79"/>
    </row>
    <row r="133" spans="1:12">
      <c r="A133" s="25"/>
      <c r="B133" s="25"/>
      <c r="C133" s="11">
        <f>'Programe Budget 2073-74'!C131</f>
        <v>6</v>
      </c>
      <c r="D133" s="392" t="str">
        <f>'Programe Budget 2073-74'!D131</f>
        <v>जिल्ला कृषि विकास कार्यालय, कालिकोट</v>
      </c>
      <c r="E133" s="34" t="e">
        <f>#REF!</f>
        <v>#REF!</v>
      </c>
      <c r="F133" s="34" t="e">
        <f t="shared" si="8"/>
        <v>#REF!</v>
      </c>
      <c r="G133" s="34" t="e">
        <f t="shared" si="6"/>
        <v>#REF!</v>
      </c>
      <c r="H133" s="714">
        <v>0</v>
      </c>
      <c r="I133" s="34" t="e">
        <f t="shared" si="9"/>
        <v>#REF!</v>
      </c>
      <c r="J133" s="34"/>
      <c r="K133" s="214"/>
      <c r="L133" s="79"/>
    </row>
    <row r="134" spans="1:12">
      <c r="A134" s="25"/>
      <c r="B134" s="25"/>
      <c r="C134" s="11">
        <f>'Programe Budget 2073-74'!C132</f>
        <v>7</v>
      </c>
      <c r="D134" s="392" t="str">
        <f>'Programe Budget 2073-74'!D132</f>
        <v xml:space="preserve">जिल्ला कृषि विकास कार्यालय, मुस्ताङ्ग   </v>
      </c>
      <c r="E134" s="34" t="e">
        <f>#REF!</f>
        <v>#REF!</v>
      </c>
      <c r="F134" s="34" t="e">
        <f t="shared" si="8"/>
        <v>#REF!</v>
      </c>
      <c r="G134" s="34" t="e">
        <f t="shared" si="6"/>
        <v>#REF!</v>
      </c>
      <c r="H134" s="714">
        <v>0</v>
      </c>
      <c r="I134" s="34" t="e">
        <f t="shared" si="9"/>
        <v>#REF!</v>
      </c>
      <c r="J134" s="34"/>
      <c r="K134" s="214"/>
      <c r="L134" s="79"/>
    </row>
    <row r="135" spans="1:12">
      <c r="A135" s="25"/>
      <c r="B135" s="25"/>
      <c r="C135" s="11">
        <f>'Programe Budget 2073-74'!C133</f>
        <v>8</v>
      </c>
      <c r="D135" s="392" t="str">
        <f>'Programe Budget 2073-74'!D133</f>
        <v xml:space="preserve">जिल्ला कृषि विकास कार्यालय, मनाङ्ग </v>
      </c>
      <c r="E135" s="34" t="e">
        <f>#REF!</f>
        <v>#REF!</v>
      </c>
      <c r="F135" s="34" t="e">
        <f t="shared" si="8"/>
        <v>#REF!</v>
      </c>
      <c r="G135" s="34" t="e">
        <f t="shared" si="6"/>
        <v>#REF!</v>
      </c>
      <c r="H135" s="714">
        <v>0</v>
      </c>
      <c r="I135" s="34" t="e">
        <f t="shared" si="9"/>
        <v>#REF!</v>
      </c>
      <c r="J135" s="34"/>
      <c r="K135" s="214"/>
      <c r="L135" s="79"/>
    </row>
    <row r="136" spans="1:12">
      <c r="A136" s="25"/>
      <c r="B136" s="25"/>
      <c r="C136" s="11">
        <f>'Programe Budget 2073-74'!C134</f>
        <v>9</v>
      </c>
      <c r="D136" s="392" t="str">
        <f>'Programe Budget 2073-74'!D134</f>
        <v>जिल्ला कृषि विकास कार्यालय, रसुवा</v>
      </c>
      <c r="E136" s="34" t="e">
        <f>#REF!</f>
        <v>#REF!</v>
      </c>
      <c r="F136" s="34" t="e">
        <f t="shared" si="8"/>
        <v>#REF!</v>
      </c>
      <c r="G136" s="34" t="e">
        <f t="shared" si="6"/>
        <v>#REF!</v>
      </c>
      <c r="H136" s="714">
        <v>0</v>
      </c>
      <c r="I136" s="34" t="e">
        <f t="shared" si="9"/>
        <v>#REF!</v>
      </c>
      <c r="J136" s="34"/>
      <c r="K136" s="214"/>
      <c r="L136" s="79"/>
    </row>
    <row r="137" spans="1:12">
      <c r="A137" s="25"/>
      <c r="B137" s="25"/>
      <c r="C137" s="11">
        <f>'Programe Budget 2073-74'!C135</f>
        <v>10</v>
      </c>
      <c r="D137" s="392" t="str">
        <f>'Programe Budget 2073-74'!D135</f>
        <v>जिल्ला कृषि विकास कार्यालय, सोलु</v>
      </c>
      <c r="E137" s="34" t="e">
        <f>#REF!</f>
        <v>#REF!</v>
      </c>
      <c r="F137" s="34" t="e">
        <f t="shared" si="8"/>
        <v>#REF!</v>
      </c>
      <c r="G137" s="34" t="e">
        <f t="shared" si="6"/>
        <v>#REF!</v>
      </c>
      <c r="H137" s="714">
        <v>0</v>
      </c>
      <c r="I137" s="34" t="e">
        <f t="shared" si="9"/>
        <v>#REF!</v>
      </c>
      <c r="J137" s="34"/>
      <c r="K137" s="214"/>
      <c r="L137" s="79"/>
    </row>
    <row r="138" spans="1:12">
      <c r="A138" s="25"/>
      <c r="B138" s="25"/>
      <c r="C138" s="11">
        <f>'Programe Budget 2073-74'!C136</f>
        <v>11</v>
      </c>
      <c r="D138" s="392" t="str">
        <f>'Programe Budget 2073-74'!D136</f>
        <v>जिल्ला कृषि विकास कार्यालय, वैतडी</v>
      </c>
      <c r="E138" s="34" t="e">
        <f>#REF!</f>
        <v>#REF!</v>
      </c>
      <c r="F138" s="34" t="e">
        <f t="shared" si="8"/>
        <v>#REF!</v>
      </c>
      <c r="G138" s="34" t="e">
        <f t="shared" si="6"/>
        <v>#REF!</v>
      </c>
      <c r="H138" s="714">
        <v>0</v>
      </c>
      <c r="I138" s="34" t="e">
        <f t="shared" si="9"/>
        <v>#REF!</v>
      </c>
      <c r="J138" s="34"/>
      <c r="K138" s="214"/>
      <c r="L138" s="79"/>
    </row>
    <row r="139" spans="1:12">
      <c r="A139" s="25"/>
      <c r="B139" s="25"/>
      <c r="C139" s="11">
        <f>'Programe Budget 2073-74'!C137</f>
        <v>12</v>
      </c>
      <c r="D139" s="392" t="str">
        <f>'Programe Budget 2073-74'!D137</f>
        <v>जिल्ला कृषि विकास कार्यालय, दोलखा</v>
      </c>
      <c r="E139" s="34" t="e">
        <f>#REF!</f>
        <v>#REF!</v>
      </c>
      <c r="F139" s="34" t="e">
        <f t="shared" si="8"/>
        <v>#REF!</v>
      </c>
      <c r="G139" s="34" t="e">
        <f t="shared" si="6"/>
        <v>#REF!</v>
      </c>
      <c r="H139" s="714">
        <v>0</v>
      </c>
      <c r="I139" s="34" t="e">
        <f t="shared" si="9"/>
        <v>#REF!</v>
      </c>
      <c r="J139" s="34"/>
      <c r="K139" s="214"/>
      <c r="L139" s="79"/>
    </row>
    <row r="140" spans="1:12">
      <c r="A140" s="25"/>
      <c r="B140" s="25"/>
      <c r="C140" s="11">
        <f>'Programe Budget 2073-74'!C138</f>
        <v>13</v>
      </c>
      <c r="D140" s="392" t="str">
        <f>'Programe Budget 2073-74'!D138</f>
        <v>जिल्ला कृषि विकास कार्यालय, सिन्धुपाल्चोक</v>
      </c>
      <c r="E140" s="34" t="e">
        <f>#REF!</f>
        <v>#REF!</v>
      </c>
      <c r="F140" s="34" t="e">
        <f t="shared" si="8"/>
        <v>#REF!</v>
      </c>
      <c r="G140" s="34" t="e">
        <f t="shared" si="6"/>
        <v>#REF!</v>
      </c>
      <c r="H140" s="714">
        <v>0</v>
      </c>
      <c r="I140" s="34" t="e">
        <f t="shared" si="9"/>
        <v>#REF!</v>
      </c>
      <c r="J140" s="34"/>
      <c r="K140" s="214"/>
      <c r="L140" s="79"/>
    </row>
    <row r="141" spans="1:12">
      <c r="A141" s="25"/>
      <c r="B141" s="25"/>
      <c r="C141" s="11">
        <f>'Programe Budget 2073-74'!C139</f>
        <v>14</v>
      </c>
      <c r="D141" s="392" t="str">
        <f>'Programe Budget 2073-74'!D139</f>
        <v>जिल्ला कृषि विकास कार्यालय,  ईलाम</v>
      </c>
      <c r="E141" s="34" t="e">
        <f>#REF!</f>
        <v>#REF!</v>
      </c>
      <c r="F141" s="34" t="e">
        <f t="shared" si="8"/>
        <v>#REF!</v>
      </c>
      <c r="G141" s="34" t="e">
        <f t="shared" si="6"/>
        <v>#REF!</v>
      </c>
      <c r="H141" s="714">
        <v>0</v>
      </c>
      <c r="I141" s="34" t="e">
        <f t="shared" si="9"/>
        <v>#REF!</v>
      </c>
      <c r="J141" s="34"/>
      <c r="K141" s="214"/>
      <c r="L141" s="79"/>
    </row>
    <row r="142" spans="1:12">
      <c r="A142" s="25"/>
      <c r="B142" s="25"/>
      <c r="C142" s="11">
        <f>'Programe Budget 2073-74'!C140</f>
        <v>15</v>
      </c>
      <c r="D142" s="392" t="str">
        <f>'Programe Budget 2073-74'!D140</f>
        <v>जिल्ला कृषि विकास कार्यालय, भक्तपुर</v>
      </c>
      <c r="E142" s="34" t="e">
        <f>#REF!</f>
        <v>#REF!</v>
      </c>
      <c r="F142" s="34" t="e">
        <f t="shared" si="8"/>
        <v>#REF!</v>
      </c>
      <c r="G142" s="34" t="e">
        <f t="shared" si="6"/>
        <v>#REF!</v>
      </c>
      <c r="H142" s="714">
        <v>0</v>
      </c>
      <c r="I142" s="34" t="e">
        <f t="shared" si="9"/>
        <v>#REF!</v>
      </c>
      <c r="J142" s="34"/>
      <c r="K142" s="214"/>
      <c r="L142" s="79"/>
    </row>
    <row r="143" spans="1:12">
      <c r="A143" s="25"/>
      <c r="B143" s="25"/>
      <c r="C143" s="11">
        <f>'Programe Budget 2073-74'!C141</f>
        <v>16</v>
      </c>
      <c r="D143" s="392" t="str">
        <f>'Programe Budget 2073-74'!D141</f>
        <v>जिल्ला कृषि विकास कार्यालय, सिन्धुली</v>
      </c>
      <c r="E143" s="34" t="e">
        <f>#REF!</f>
        <v>#REF!</v>
      </c>
      <c r="F143" s="34" t="e">
        <f t="shared" si="8"/>
        <v>#REF!</v>
      </c>
      <c r="G143" s="34" t="e">
        <f t="shared" si="6"/>
        <v>#REF!</v>
      </c>
      <c r="H143" s="714">
        <v>0</v>
      </c>
      <c r="I143" s="34" t="e">
        <f t="shared" si="9"/>
        <v>#REF!</v>
      </c>
      <c r="J143" s="34"/>
      <c r="K143" s="214"/>
      <c r="L143" s="79"/>
    </row>
    <row r="144" spans="1:12">
      <c r="A144" s="25"/>
      <c r="B144" s="25"/>
      <c r="C144" s="11">
        <f>'Programe Budget 2073-74'!C142</f>
        <v>17</v>
      </c>
      <c r="D144" s="392" t="str">
        <f>'Programe Budget 2073-74'!D142</f>
        <v>जिल्ला कृषि विकास कार्यालय, धादिङ्ग</v>
      </c>
      <c r="E144" s="34" t="e">
        <f>#REF!</f>
        <v>#REF!</v>
      </c>
      <c r="F144" s="34" t="e">
        <f t="shared" si="8"/>
        <v>#REF!</v>
      </c>
      <c r="G144" s="34" t="e">
        <f t="shared" si="6"/>
        <v>#REF!</v>
      </c>
      <c r="H144" s="714">
        <v>0</v>
      </c>
      <c r="I144" s="34" t="e">
        <f t="shared" si="9"/>
        <v>#REF!</v>
      </c>
      <c r="J144" s="34"/>
      <c r="K144" s="214"/>
      <c r="L144" s="79"/>
    </row>
    <row r="145" spans="1:12">
      <c r="A145" s="25"/>
      <c r="B145" s="25"/>
      <c r="C145" s="11">
        <f>'Programe Budget 2073-74'!C143</f>
        <v>18</v>
      </c>
      <c r="D145" s="392" t="str">
        <f>'Programe Budget 2073-74'!D143</f>
        <v>जिल्ला कृषि विकास कार्यालय, सल्यान</v>
      </c>
      <c r="E145" s="34" t="e">
        <f>#REF!</f>
        <v>#REF!</v>
      </c>
      <c r="F145" s="34" t="e">
        <f t="shared" si="8"/>
        <v>#REF!</v>
      </c>
      <c r="G145" s="34" t="e">
        <f t="shared" si="6"/>
        <v>#REF!</v>
      </c>
      <c r="H145" s="714">
        <v>0</v>
      </c>
      <c r="I145" s="34" t="e">
        <f t="shared" si="9"/>
        <v>#REF!</v>
      </c>
      <c r="J145" s="34"/>
      <c r="K145" s="214"/>
      <c r="L145" s="79"/>
    </row>
    <row r="146" spans="1:12">
      <c r="A146" s="25"/>
      <c r="B146" s="25"/>
      <c r="C146" s="11">
        <f>'Programe Budget 2073-74'!C144</f>
        <v>19</v>
      </c>
      <c r="D146" s="392" t="str">
        <f>'Programe Budget 2073-74'!D144</f>
        <v>जिल्ला कृषि विकास कार्यालय, दैलेख</v>
      </c>
      <c r="E146" s="34" t="e">
        <f>#REF!</f>
        <v>#REF!</v>
      </c>
      <c r="F146" s="34" t="e">
        <f t="shared" si="8"/>
        <v>#REF!</v>
      </c>
      <c r="G146" s="34" t="e">
        <f t="shared" si="6"/>
        <v>#REF!</v>
      </c>
      <c r="H146" s="714">
        <v>0</v>
      </c>
      <c r="I146" s="34" t="e">
        <f t="shared" si="9"/>
        <v>#REF!</v>
      </c>
      <c r="J146" s="34"/>
      <c r="K146" s="214"/>
      <c r="L146" s="79"/>
    </row>
    <row r="147" spans="1:12">
      <c r="A147" s="25"/>
      <c r="B147" s="25"/>
      <c r="C147" s="11">
        <f>'Programe Budget 2073-74'!C145</f>
        <v>20</v>
      </c>
      <c r="D147" s="392" t="str">
        <f>'Programe Budget 2073-74'!D145</f>
        <v>जिल्ला कृषि विकास कार्यालय, काठमाण्डौ</v>
      </c>
      <c r="E147" s="34" t="e">
        <f>#REF!</f>
        <v>#REF!</v>
      </c>
      <c r="F147" s="34" t="e">
        <f t="shared" si="8"/>
        <v>#REF!</v>
      </c>
      <c r="G147" s="34" t="e">
        <f t="shared" si="6"/>
        <v>#REF!</v>
      </c>
      <c r="H147" s="714">
        <v>0</v>
      </c>
      <c r="I147" s="34" t="e">
        <f t="shared" si="9"/>
        <v>#REF!</v>
      </c>
      <c r="J147" s="34"/>
      <c r="K147" s="214"/>
      <c r="L147" s="79"/>
    </row>
    <row r="148" spans="1:12">
      <c r="A148" s="25"/>
      <c r="B148" s="25"/>
      <c r="C148" s="11">
        <f>'Programe Budget 2073-74'!C146</f>
        <v>21</v>
      </c>
      <c r="D148" s="392" t="str">
        <f>'Programe Budget 2073-74'!D146</f>
        <v>जिल्ला कृषि विकास कार्यालय, मकवानपुर</v>
      </c>
      <c r="E148" s="34" t="e">
        <f>#REF!</f>
        <v>#REF!</v>
      </c>
      <c r="F148" s="34" t="e">
        <f t="shared" si="8"/>
        <v>#REF!</v>
      </c>
      <c r="G148" s="34" t="e">
        <f t="shared" si="6"/>
        <v>#REF!</v>
      </c>
      <c r="H148" s="714">
        <v>0</v>
      </c>
      <c r="I148" s="34" t="e">
        <f t="shared" si="9"/>
        <v>#REF!</v>
      </c>
      <c r="J148" s="34"/>
      <c r="K148" s="214"/>
      <c r="L148" s="79"/>
    </row>
    <row r="149" spans="1:12">
      <c r="A149" s="25"/>
      <c r="B149" s="25"/>
      <c r="C149" s="11">
        <f>'Programe Budget 2073-74'!C147</f>
        <v>22</v>
      </c>
      <c r="D149" s="392" t="str">
        <f>'Programe Budget 2073-74'!D147</f>
        <v>जिल्ला कृषि विकास कार्यालय,  भोजपुर</v>
      </c>
      <c r="E149" s="34" t="e">
        <f>#REF!</f>
        <v>#REF!</v>
      </c>
      <c r="F149" s="34" t="e">
        <f t="shared" si="8"/>
        <v>#REF!</v>
      </c>
      <c r="G149" s="34" t="e">
        <f t="shared" si="6"/>
        <v>#REF!</v>
      </c>
      <c r="H149" s="714">
        <v>0</v>
      </c>
      <c r="I149" s="34" t="e">
        <f t="shared" si="9"/>
        <v>#REF!</v>
      </c>
      <c r="J149" s="34"/>
      <c r="K149" s="214"/>
      <c r="L149" s="79"/>
    </row>
    <row r="150" spans="1:12">
      <c r="A150" s="25"/>
      <c r="B150" s="25"/>
      <c r="C150" s="11">
        <f>'Programe Budget 2073-74'!C148</f>
        <v>23</v>
      </c>
      <c r="D150" s="392" t="str">
        <f>'Programe Budget 2073-74'!D148</f>
        <v>जिल्ला कृषि विकास कार्यालय, उदयपुर</v>
      </c>
      <c r="E150" s="34" t="e">
        <f>#REF!</f>
        <v>#REF!</v>
      </c>
      <c r="F150" s="34" t="e">
        <f t="shared" si="8"/>
        <v>#REF!</v>
      </c>
      <c r="G150" s="34" t="e">
        <f t="shared" si="6"/>
        <v>#REF!</v>
      </c>
      <c r="H150" s="714">
        <v>0</v>
      </c>
      <c r="I150" s="34" t="e">
        <f t="shared" si="9"/>
        <v>#REF!</v>
      </c>
      <c r="J150" s="34"/>
      <c r="K150" s="214"/>
      <c r="L150" s="79"/>
    </row>
    <row r="151" spans="1:12">
      <c r="A151" s="25"/>
      <c r="B151" s="25"/>
      <c r="C151" s="11">
        <f>'Programe Budget 2073-74'!C149</f>
        <v>24</v>
      </c>
      <c r="D151" s="392" t="str">
        <f>'Programe Budget 2073-74'!D149</f>
        <v>जिल्ला कृषि विकास कार्यालय, तेह्रथुम</v>
      </c>
      <c r="E151" s="34" t="e">
        <f>#REF!</f>
        <v>#REF!</v>
      </c>
      <c r="F151" s="34" t="e">
        <f t="shared" si="8"/>
        <v>#REF!</v>
      </c>
      <c r="G151" s="34" t="e">
        <f t="shared" ref="G151:G180" si="10">SUM(F151/$F$181*100)</f>
        <v>#REF!</v>
      </c>
      <c r="H151" s="714">
        <v>0</v>
      </c>
      <c r="I151" s="34" t="e">
        <f t="shared" si="9"/>
        <v>#REF!</v>
      </c>
      <c r="J151" s="34"/>
      <c r="K151" s="214"/>
      <c r="L151" s="79"/>
    </row>
    <row r="152" spans="1:12">
      <c r="A152" s="25"/>
      <c r="B152" s="25"/>
      <c r="C152" s="11">
        <f>'Programe Budget 2073-74'!C150</f>
        <v>25</v>
      </c>
      <c r="D152" s="392" t="str">
        <f>'Programe Budget 2073-74'!D150</f>
        <v>जिल्ला कृषि विकास कार्यालय, धनकुटा</v>
      </c>
      <c r="E152" s="34" t="e">
        <f>#REF!</f>
        <v>#REF!</v>
      </c>
      <c r="F152" s="34" t="e">
        <f t="shared" ref="F152:F180" si="11">E152</f>
        <v>#REF!</v>
      </c>
      <c r="G152" s="34" t="e">
        <f t="shared" si="10"/>
        <v>#REF!</v>
      </c>
      <c r="H152" s="714">
        <v>0</v>
      </c>
      <c r="I152" s="34" t="e">
        <f t="shared" si="9"/>
        <v>#REF!</v>
      </c>
      <c r="J152" s="34"/>
      <c r="K152" s="214"/>
      <c r="L152" s="79"/>
    </row>
    <row r="153" spans="1:12">
      <c r="A153" s="25"/>
      <c r="B153" s="25"/>
      <c r="C153" s="11">
        <f>'Programe Budget 2073-74'!C151</f>
        <v>26</v>
      </c>
      <c r="D153" s="392" t="str">
        <f>'Programe Budget 2073-74'!D151</f>
        <v>जिल्ला कृषि विकास कार्यालय, पाल्पा</v>
      </c>
      <c r="E153" s="34" t="e">
        <f>#REF!</f>
        <v>#REF!</v>
      </c>
      <c r="F153" s="34" t="e">
        <f t="shared" si="11"/>
        <v>#REF!</v>
      </c>
      <c r="G153" s="34" t="e">
        <f t="shared" si="10"/>
        <v>#REF!</v>
      </c>
      <c r="H153" s="714">
        <v>0</v>
      </c>
      <c r="I153" s="34" t="e">
        <f t="shared" si="9"/>
        <v>#REF!</v>
      </c>
      <c r="J153" s="34"/>
      <c r="K153" s="214"/>
      <c r="L153" s="79"/>
    </row>
    <row r="154" spans="1:12">
      <c r="A154" s="25"/>
      <c r="B154" s="25"/>
      <c r="C154" s="11">
        <f>'Programe Budget 2073-74'!C152</f>
        <v>27</v>
      </c>
      <c r="D154" s="392" t="str">
        <f>'Programe Budget 2073-74'!D152</f>
        <v>जिल्ला कृषि विकास कार्यालय, वाग्लुङ्ग</v>
      </c>
      <c r="E154" s="34" t="e">
        <f>#REF!</f>
        <v>#REF!</v>
      </c>
      <c r="F154" s="34" t="e">
        <f t="shared" si="11"/>
        <v>#REF!</v>
      </c>
      <c r="G154" s="34" t="e">
        <f t="shared" si="10"/>
        <v>#REF!</v>
      </c>
      <c r="H154" s="714">
        <v>0</v>
      </c>
      <c r="I154" s="34" t="e">
        <f t="shared" si="9"/>
        <v>#REF!</v>
      </c>
      <c r="J154" s="34"/>
      <c r="K154" s="214"/>
      <c r="L154" s="79"/>
    </row>
    <row r="155" spans="1:12">
      <c r="A155" s="25"/>
      <c r="B155" s="25"/>
      <c r="C155" s="11">
        <f>'Programe Budget 2073-74'!C153</f>
        <v>28</v>
      </c>
      <c r="D155" s="392" t="str">
        <f>'Programe Budget 2073-74'!D153</f>
        <v>जिल्ला कृषि विकास कार्यालय, कास्की</v>
      </c>
      <c r="E155" s="34" t="e">
        <f>#REF!</f>
        <v>#REF!</v>
      </c>
      <c r="F155" s="34" t="e">
        <f t="shared" si="11"/>
        <v>#REF!</v>
      </c>
      <c r="G155" s="34" t="e">
        <f t="shared" si="10"/>
        <v>#REF!</v>
      </c>
      <c r="H155" s="714">
        <v>0</v>
      </c>
      <c r="I155" s="34" t="e">
        <f t="shared" si="9"/>
        <v>#REF!</v>
      </c>
      <c r="J155" s="34"/>
      <c r="K155" s="214"/>
      <c r="L155" s="79"/>
    </row>
    <row r="156" spans="1:12">
      <c r="A156" s="25"/>
      <c r="B156" s="25"/>
      <c r="C156" s="11">
        <f>'Programe Budget 2073-74'!C154</f>
        <v>29</v>
      </c>
      <c r="D156" s="392" t="str">
        <f>'Programe Budget 2073-74'!D154</f>
        <v>जिल्ला कृषि विकास कार्यालय, चितवन</v>
      </c>
      <c r="E156" s="34" t="e">
        <f>#REF!</f>
        <v>#REF!</v>
      </c>
      <c r="F156" s="34" t="e">
        <f t="shared" si="11"/>
        <v>#REF!</v>
      </c>
      <c r="G156" s="34" t="e">
        <f t="shared" si="10"/>
        <v>#REF!</v>
      </c>
      <c r="H156" s="714">
        <v>0</v>
      </c>
      <c r="I156" s="34" t="e">
        <f t="shared" si="9"/>
        <v>#REF!</v>
      </c>
      <c r="J156" s="34"/>
      <c r="K156" s="214"/>
      <c r="L156" s="79"/>
    </row>
    <row r="157" spans="1:12">
      <c r="A157" s="25"/>
      <c r="B157" s="25"/>
      <c r="C157" s="11">
        <f>'Programe Budget 2073-74'!C155</f>
        <v>30</v>
      </c>
      <c r="D157" s="392" t="str">
        <f>'Programe Budget 2073-74'!D155</f>
        <v>जिल्ला कृषि विकास कार्यालय, रामेछाप</v>
      </c>
      <c r="E157" s="34" t="e">
        <f>#REF!</f>
        <v>#REF!</v>
      </c>
      <c r="F157" s="34" t="e">
        <f t="shared" si="11"/>
        <v>#REF!</v>
      </c>
      <c r="G157" s="34" t="e">
        <f t="shared" si="10"/>
        <v>#REF!</v>
      </c>
      <c r="H157" s="714">
        <v>0</v>
      </c>
      <c r="I157" s="34" t="e">
        <f t="shared" si="9"/>
        <v>#REF!</v>
      </c>
      <c r="J157" s="34"/>
      <c r="K157" s="214"/>
      <c r="L157" s="79"/>
    </row>
    <row r="158" spans="1:12">
      <c r="A158" s="25"/>
      <c r="B158" s="25"/>
      <c r="C158" s="11">
        <f>'Programe Budget 2073-74'!C156</f>
        <v>31</v>
      </c>
      <c r="D158" s="392" t="str">
        <f>'Programe Budget 2073-74'!D156</f>
        <v>जिल्ला कृषि विकास कार्यालय,  काभ्रेपलाञ्चोक</v>
      </c>
      <c r="E158" s="34" t="e">
        <f>#REF!</f>
        <v>#REF!</v>
      </c>
      <c r="F158" s="34" t="e">
        <f t="shared" si="11"/>
        <v>#REF!</v>
      </c>
      <c r="G158" s="34" t="e">
        <f t="shared" si="10"/>
        <v>#REF!</v>
      </c>
      <c r="H158" s="714">
        <v>0</v>
      </c>
      <c r="I158" s="34" t="e">
        <f t="shared" si="9"/>
        <v>#REF!</v>
      </c>
      <c r="J158" s="34"/>
      <c r="K158" s="214"/>
      <c r="L158" s="79"/>
    </row>
    <row r="159" spans="1:12">
      <c r="A159" s="25"/>
      <c r="B159" s="25"/>
      <c r="C159" s="11">
        <f>'Programe Budget 2073-74'!C157</f>
        <v>32</v>
      </c>
      <c r="D159" s="392" t="str">
        <f>'Programe Budget 2073-74'!D157</f>
        <v>जिल्ला कृषि विकास कार्यालय, गोरखा</v>
      </c>
      <c r="E159" s="34" t="e">
        <f>#REF!</f>
        <v>#REF!</v>
      </c>
      <c r="F159" s="34" t="e">
        <f t="shared" si="11"/>
        <v>#REF!</v>
      </c>
      <c r="G159" s="34" t="e">
        <f t="shared" si="10"/>
        <v>#REF!</v>
      </c>
      <c r="H159" s="714">
        <v>0</v>
      </c>
      <c r="I159" s="34" t="e">
        <f t="shared" ref="I159:I180" si="12">SUM(G159*H159/100)</f>
        <v>#REF!</v>
      </c>
      <c r="J159" s="34"/>
      <c r="K159" s="214"/>
      <c r="L159" s="79"/>
    </row>
    <row r="160" spans="1:12">
      <c r="A160" s="25"/>
      <c r="B160" s="25"/>
      <c r="C160" s="11">
        <f>'Programe Budget 2073-74'!C158</f>
        <v>33</v>
      </c>
      <c r="D160" s="392" t="str">
        <f>'Programe Budget 2073-74'!D158</f>
        <v xml:space="preserve">जिल्ला कृषि विकास कार्यालय,  तनहँ </v>
      </c>
      <c r="E160" s="34" t="e">
        <f>#REF!</f>
        <v>#REF!</v>
      </c>
      <c r="F160" s="34" t="e">
        <f t="shared" si="11"/>
        <v>#REF!</v>
      </c>
      <c r="G160" s="34" t="e">
        <f t="shared" si="10"/>
        <v>#REF!</v>
      </c>
      <c r="H160" s="714">
        <v>0</v>
      </c>
      <c r="I160" s="34" t="e">
        <f t="shared" si="12"/>
        <v>#REF!</v>
      </c>
      <c r="J160" s="34"/>
      <c r="K160" s="214"/>
      <c r="L160" s="79"/>
    </row>
    <row r="161" spans="1:12">
      <c r="A161" s="25"/>
      <c r="B161" s="25"/>
      <c r="C161" s="11">
        <f>'Programe Budget 2073-74'!C159</f>
        <v>34</v>
      </c>
      <c r="D161" s="392" t="str">
        <f>'Programe Budget 2073-74'!D159</f>
        <v>जिल्ला कृषि विकास कार्यालय, अर्घाखाँची</v>
      </c>
      <c r="E161" s="34" t="e">
        <f>#REF!</f>
        <v>#REF!</v>
      </c>
      <c r="F161" s="34" t="e">
        <f t="shared" si="11"/>
        <v>#REF!</v>
      </c>
      <c r="G161" s="34" t="e">
        <f t="shared" si="10"/>
        <v>#REF!</v>
      </c>
      <c r="H161" s="714">
        <v>0</v>
      </c>
      <c r="I161" s="34" t="e">
        <f t="shared" si="12"/>
        <v>#REF!</v>
      </c>
      <c r="J161" s="34"/>
      <c r="K161" s="214"/>
      <c r="L161" s="79"/>
    </row>
    <row r="162" spans="1:12">
      <c r="A162" s="25"/>
      <c r="B162" s="25"/>
      <c r="C162" s="11">
        <f>'Programe Budget 2073-74'!C160</f>
        <v>35</v>
      </c>
      <c r="D162" s="392" t="str">
        <f>'Programe Budget 2073-74'!D160</f>
        <v>जिल्ला कृषि विकास कार्यालय, डोटी</v>
      </c>
      <c r="E162" s="34" t="e">
        <f>#REF!</f>
        <v>#REF!</v>
      </c>
      <c r="F162" s="34" t="e">
        <f t="shared" si="11"/>
        <v>#REF!</v>
      </c>
      <c r="G162" s="34" t="e">
        <f t="shared" si="10"/>
        <v>#REF!</v>
      </c>
      <c r="H162" s="714">
        <v>0</v>
      </c>
      <c r="I162" s="34" t="e">
        <f t="shared" si="12"/>
        <v>#REF!</v>
      </c>
      <c r="J162" s="34"/>
      <c r="K162" s="214"/>
      <c r="L162" s="79"/>
    </row>
    <row r="163" spans="1:12">
      <c r="A163" s="25"/>
      <c r="B163" s="25"/>
      <c r="C163" s="11">
        <f>'Programe Budget 2073-74'!C161</f>
        <v>36</v>
      </c>
      <c r="D163" s="392" t="str">
        <f>'Programe Budget 2073-74'!D161</f>
        <v>जिल्ला कृषि विकास कार्यालय, डडेलधुरा</v>
      </c>
      <c r="E163" s="34" t="e">
        <f>#REF!</f>
        <v>#REF!</v>
      </c>
      <c r="F163" s="34" t="e">
        <f t="shared" si="11"/>
        <v>#REF!</v>
      </c>
      <c r="G163" s="34" t="e">
        <f t="shared" si="10"/>
        <v>#REF!</v>
      </c>
      <c r="H163" s="714">
        <v>0</v>
      </c>
      <c r="I163" s="34" t="e">
        <f t="shared" si="12"/>
        <v>#REF!</v>
      </c>
      <c r="J163" s="34"/>
      <c r="K163" s="214"/>
      <c r="L163" s="79"/>
    </row>
    <row r="164" spans="1:12">
      <c r="A164" s="25"/>
      <c r="B164" s="25"/>
      <c r="C164" s="11">
        <f>'Programe Budget 2073-74'!C162</f>
        <v>37</v>
      </c>
      <c r="D164" s="392" t="str">
        <f>'Programe Budget 2073-74'!D162</f>
        <v>जिल्ला कृषि विकास कार्यालय,  कैलाली</v>
      </c>
      <c r="E164" s="34" t="e">
        <f>#REF!</f>
        <v>#REF!</v>
      </c>
      <c r="F164" s="34" t="e">
        <f t="shared" si="11"/>
        <v>#REF!</v>
      </c>
      <c r="G164" s="34" t="e">
        <f t="shared" si="10"/>
        <v>#REF!</v>
      </c>
      <c r="H164" s="714">
        <v>0</v>
      </c>
      <c r="I164" s="34" t="e">
        <f t="shared" si="12"/>
        <v>#REF!</v>
      </c>
      <c r="J164" s="34"/>
      <c r="K164" s="214"/>
      <c r="L164" s="79"/>
    </row>
    <row r="165" spans="1:12">
      <c r="A165" s="25"/>
      <c r="B165" s="25"/>
      <c r="C165" s="11">
        <f>'Programe Budget 2073-74'!C163</f>
        <v>38</v>
      </c>
      <c r="D165" s="392" t="str">
        <f>'Programe Budget 2073-74'!D163</f>
        <v>जिल्ला कृषि विकास कार्यालय, स्याङ्गजा</v>
      </c>
      <c r="E165" s="34" t="e">
        <f>#REF!</f>
        <v>#REF!</v>
      </c>
      <c r="F165" s="34" t="e">
        <f t="shared" si="11"/>
        <v>#REF!</v>
      </c>
      <c r="G165" s="34" t="e">
        <f t="shared" si="10"/>
        <v>#REF!</v>
      </c>
      <c r="H165" s="714">
        <v>0</v>
      </c>
      <c r="I165" s="34" t="e">
        <f t="shared" si="12"/>
        <v>#REF!</v>
      </c>
      <c r="J165" s="34"/>
      <c r="K165" s="214"/>
      <c r="L165" s="79"/>
    </row>
    <row r="166" spans="1:12">
      <c r="A166" s="25"/>
      <c r="B166" s="25"/>
      <c r="C166" s="11">
        <f>'Programe Budget 2073-74'!C164</f>
        <v>39</v>
      </c>
      <c r="D166" s="392" t="str">
        <f>'Programe Budget 2073-74'!D164</f>
        <v>जिल्ला कृषि विकास कार्यालय, गुल्मी</v>
      </c>
      <c r="E166" s="34" t="e">
        <f>#REF!</f>
        <v>#REF!</v>
      </c>
      <c r="F166" s="34" t="e">
        <f t="shared" si="11"/>
        <v>#REF!</v>
      </c>
      <c r="G166" s="34" t="e">
        <f t="shared" si="10"/>
        <v>#REF!</v>
      </c>
      <c r="H166" s="714">
        <v>0</v>
      </c>
      <c r="I166" s="34" t="e">
        <f t="shared" si="12"/>
        <v>#REF!</v>
      </c>
      <c r="J166" s="34"/>
      <c r="K166" s="214"/>
      <c r="L166" s="79" t="str">
        <f>'Programe Budget 2073-74'!Q114</f>
        <v>का</v>
      </c>
    </row>
    <row r="167" spans="1:12">
      <c r="A167" s="25"/>
      <c r="B167" s="25"/>
      <c r="C167" s="11">
        <f>'Programe Budget 2073-74'!C165</f>
        <v>40</v>
      </c>
      <c r="D167" s="392" t="str">
        <f>'Programe Budget 2073-74'!D165</f>
        <v>जिल्ला कृषि विकास कार्यालय, नुवाकोट</v>
      </c>
      <c r="E167" s="34" t="e">
        <f>#REF!</f>
        <v>#REF!</v>
      </c>
      <c r="F167" s="34" t="e">
        <f t="shared" si="11"/>
        <v>#REF!</v>
      </c>
      <c r="G167" s="34" t="e">
        <f t="shared" si="10"/>
        <v>#REF!</v>
      </c>
      <c r="H167" s="714">
        <v>0</v>
      </c>
      <c r="I167" s="34" t="e">
        <f t="shared" si="12"/>
        <v>#REF!</v>
      </c>
      <c r="J167" s="34"/>
      <c r="K167" s="214"/>
      <c r="L167" s="79" t="str">
        <f>'Programe Budget 2073-74'!Q115</f>
        <v>प</v>
      </c>
    </row>
    <row r="168" spans="1:12">
      <c r="A168" s="25"/>
      <c r="B168" s="25"/>
      <c r="C168" s="11">
        <f>'Programe Budget 2073-74'!C166</f>
        <v>41</v>
      </c>
      <c r="D168" s="392" t="str">
        <f>'Programe Budget 2073-74'!D166</f>
        <v>जिल्ला कृषि विकास कार्यालय, ललितपुर</v>
      </c>
      <c r="E168" s="34" t="e">
        <f>#REF!</f>
        <v>#REF!</v>
      </c>
      <c r="F168" s="34" t="e">
        <f t="shared" si="11"/>
        <v>#REF!</v>
      </c>
      <c r="G168" s="34" t="e">
        <f t="shared" si="10"/>
        <v>#REF!</v>
      </c>
      <c r="H168" s="714">
        <v>0</v>
      </c>
      <c r="I168" s="34" t="e">
        <f t="shared" si="12"/>
        <v>#REF!</v>
      </c>
      <c r="J168" s="34"/>
      <c r="K168" s="214"/>
      <c r="L168" s="79" t="str">
        <f>'Programe Budget 2073-74'!Q116</f>
        <v>प</v>
      </c>
    </row>
    <row r="169" spans="1:12">
      <c r="A169" s="25"/>
      <c r="B169" s="25"/>
      <c r="C169" s="11">
        <f>'Programe Budget 2073-74'!C167</f>
        <v>42</v>
      </c>
      <c r="D169" s="392" t="str">
        <f>'Programe Budget 2073-74'!D167</f>
        <v>जिल्ला कृषि विकास कार्यालय, वारा</v>
      </c>
      <c r="E169" s="34" t="e">
        <f>#REF!</f>
        <v>#REF!</v>
      </c>
      <c r="F169" s="34" t="e">
        <f t="shared" si="11"/>
        <v>#REF!</v>
      </c>
      <c r="G169" s="34" t="e">
        <f t="shared" si="10"/>
        <v>#REF!</v>
      </c>
      <c r="H169" s="714">
        <v>0</v>
      </c>
      <c r="I169" s="34" t="e">
        <f t="shared" si="12"/>
        <v>#REF!</v>
      </c>
      <c r="J169" s="34"/>
      <c r="K169" s="214"/>
      <c r="L169" s="79" t="str">
        <f>'Programe Budget 2073-74'!Q117</f>
        <v>प</v>
      </c>
    </row>
    <row r="170" spans="1:12">
      <c r="A170" s="25"/>
      <c r="B170" s="25"/>
      <c r="C170" s="11">
        <f>'Programe Budget 2073-74'!C168</f>
        <v>43</v>
      </c>
      <c r="D170" s="392" t="str">
        <f>'Programe Budget 2073-74'!D168</f>
        <v>जिल्ला कृषि विकास कार्यालय, रौतहट</v>
      </c>
      <c r="E170" s="34" t="e">
        <f>#REF!</f>
        <v>#REF!</v>
      </c>
      <c r="F170" s="34" t="e">
        <f t="shared" si="11"/>
        <v>#REF!</v>
      </c>
      <c r="G170" s="34" t="e">
        <f t="shared" si="10"/>
        <v>#REF!</v>
      </c>
      <c r="H170" s="714">
        <v>0</v>
      </c>
      <c r="I170" s="34" t="e">
        <f t="shared" si="12"/>
        <v>#REF!</v>
      </c>
      <c r="J170" s="34"/>
      <c r="K170" s="214"/>
      <c r="L170" s="79" t="str">
        <f>'Programe Budget 2073-74'!Q118</f>
        <v>प</v>
      </c>
    </row>
    <row r="171" spans="1:12">
      <c r="A171" s="25"/>
      <c r="B171" s="25"/>
      <c r="C171" s="11">
        <f>'Programe Budget 2073-74'!C169</f>
        <v>44</v>
      </c>
      <c r="D171" s="392" t="str">
        <f>'Programe Budget 2073-74'!D169</f>
        <v>जिल्ला कृषि विकास कार्यालय, सिराह</v>
      </c>
      <c r="E171" s="34" t="e">
        <f>#REF!</f>
        <v>#REF!</v>
      </c>
      <c r="F171" s="34" t="e">
        <f t="shared" si="11"/>
        <v>#REF!</v>
      </c>
      <c r="G171" s="34" t="e">
        <f t="shared" si="10"/>
        <v>#REF!</v>
      </c>
      <c r="H171" s="714">
        <v>0</v>
      </c>
      <c r="I171" s="34" t="e">
        <f t="shared" si="12"/>
        <v>#REF!</v>
      </c>
      <c r="J171" s="34"/>
      <c r="K171" s="214"/>
      <c r="L171" s="79" t="str">
        <f>'Programe Budget 2073-74'!Q119</f>
        <v>प</v>
      </c>
    </row>
    <row r="172" spans="1:12">
      <c r="A172" s="25"/>
      <c r="B172" s="25"/>
      <c r="C172" s="11">
        <f>'Programe Budget 2073-74'!C170</f>
        <v>45</v>
      </c>
      <c r="D172" s="392" t="str">
        <f>'Programe Budget 2073-74'!D170</f>
        <v>जिल्ला कृषि विकास कार्यालय, सप्तरी</v>
      </c>
      <c r="E172" s="34" t="e">
        <f>#REF!</f>
        <v>#REF!</v>
      </c>
      <c r="F172" s="34" t="e">
        <f t="shared" si="11"/>
        <v>#REF!</v>
      </c>
      <c r="G172" s="34" t="e">
        <f t="shared" si="10"/>
        <v>#REF!</v>
      </c>
      <c r="H172" s="714">
        <v>0</v>
      </c>
      <c r="I172" s="34" t="e">
        <f t="shared" si="12"/>
        <v>#REF!</v>
      </c>
      <c r="J172" s="34"/>
      <c r="K172" s="214"/>
      <c r="L172" s="79" t="str">
        <f>'Programe Budget 2073-74'!Q120</f>
        <v>प</v>
      </c>
    </row>
    <row r="173" spans="1:12">
      <c r="A173" s="25"/>
      <c r="B173" s="25"/>
      <c r="C173" s="11">
        <f>'Programe Budget 2073-74'!C171</f>
        <v>46</v>
      </c>
      <c r="D173" s="392" t="str">
        <f>'Programe Budget 2073-74'!D171</f>
        <v>जिल्ला कृषि विकास कार्यालय, सर्लाही</v>
      </c>
      <c r="E173" s="34" t="e">
        <f>#REF!</f>
        <v>#REF!</v>
      </c>
      <c r="F173" s="34" t="e">
        <f t="shared" si="11"/>
        <v>#REF!</v>
      </c>
      <c r="G173" s="34" t="e">
        <f t="shared" si="10"/>
        <v>#REF!</v>
      </c>
      <c r="H173" s="714">
        <v>0</v>
      </c>
      <c r="I173" s="34" t="e">
        <f t="shared" si="12"/>
        <v>#REF!</v>
      </c>
      <c r="J173" s="57"/>
      <c r="K173" s="214"/>
      <c r="L173" s="79" t="str">
        <f>'Programe Budget 2073-74'!Q121</f>
        <v>प</v>
      </c>
    </row>
    <row r="174" spans="1:12">
      <c r="A174" s="264"/>
      <c r="B174" s="264"/>
      <c r="C174" s="11">
        <f>'Programe Budget 2073-74'!C172</f>
        <v>47</v>
      </c>
      <c r="D174" s="392" t="str">
        <f>'Programe Budget 2073-74'!D172</f>
        <v>जिल्ला कृषि विकास कार्यालय, रुपन्देही</v>
      </c>
      <c r="E174" s="34" t="e">
        <f>#REF!</f>
        <v>#REF!</v>
      </c>
      <c r="F174" s="34" t="e">
        <f t="shared" si="11"/>
        <v>#REF!</v>
      </c>
      <c r="G174" s="34" t="e">
        <f t="shared" si="10"/>
        <v>#REF!</v>
      </c>
      <c r="H174" s="714">
        <v>0</v>
      </c>
      <c r="I174" s="34" t="e">
        <f t="shared" si="12"/>
        <v>#REF!</v>
      </c>
      <c r="J174" s="86"/>
      <c r="K174" s="356"/>
      <c r="L174" s="79" t="str">
        <f>'Programe Budget 2073-74'!Q122</f>
        <v>प</v>
      </c>
    </row>
    <row r="175" spans="1:12">
      <c r="A175" s="25"/>
      <c r="B175" s="25"/>
      <c r="C175" s="11">
        <f>'Programe Budget 2073-74'!C173</f>
        <v>48</v>
      </c>
      <c r="D175" s="392" t="str">
        <f>'Programe Budget 2073-74'!D173</f>
        <v>जिल्ला कृषि विकास कार्यालय, वाँके</v>
      </c>
      <c r="E175" s="34" t="e">
        <f>#REF!</f>
        <v>#REF!</v>
      </c>
      <c r="F175" s="34" t="e">
        <f t="shared" si="11"/>
        <v>#REF!</v>
      </c>
      <c r="G175" s="34" t="e">
        <f t="shared" si="10"/>
        <v>#REF!</v>
      </c>
      <c r="H175" s="714">
        <v>0</v>
      </c>
      <c r="I175" s="34" t="e">
        <f t="shared" si="12"/>
        <v>#REF!</v>
      </c>
      <c r="J175" s="57"/>
      <c r="K175" s="214"/>
      <c r="L175" s="79" t="str">
        <f>'Programe Budget 2073-74'!Q123</f>
        <v>प</v>
      </c>
    </row>
    <row r="176" spans="1:12">
      <c r="A176" s="25"/>
      <c r="B176" s="25"/>
      <c r="C176" s="11">
        <f>'Programe Budget 2073-74'!C174</f>
        <v>49</v>
      </c>
      <c r="D176" s="392" t="str">
        <f>'Programe Budget 2073-74'!D174</f>
        <v>जिल्ला कृषि विकास कार्यालय, वर्दिया</v>
      </c>
      <c r="E176" s="34" t="e">
        <f>#REF!</f>
        <v>#REF!</v>
      </c>
      <c r="F176" s="34" t="e">
        <f t="shared" si="11"/>
        <v>#REF!</v>
      </c>
      <c r="G176" s="34" t="e">
        <f t="shared" si="10"/>
        <v>#REF!</v>
      </c>
      <c r="H176" s="714">
        <v>0</v>
      </c>
      <c r="I176" s="34" t="e">
        <f t="shared" si="12"/>
        <v>#REF!</v>
      </c>
      <c r="J176" s="57"/>
      <c r="K176" s="214"/>
      <c r="L176" s="79" t="str">
        <f>'Programe Budget 2073-74'!Q124</f>
        <v>प</v>
      </c>
    </row>
    <row r="177" spans="1:12">
      <c r="A177" s="25"/>
      <c r="B177" s="25"/>
      <c r="C177" s="11">
        <f>'Programe Budget 2073-74'!C175</f>
        <v>50</v>
      </c>
      <c r="D177" s="392" t="str">
        <f>'Programe Budget 2073-74'!D175</f>
        <v>जिल्ला कृषि विकास कार्यालय, सुर्खेत</v>
      </c>
      <c r="E177" s="34" t="e">
        <f>#REF!</f>
        <v>#REF!</v>
      </c>
      <c r="F177" s="34" t="e">
        <f t="shared" si="11"/>
        <v>#REF!</v>
      </c>
      <c r="G177" s="34" t="e">
        <f t="shared" si="10"/>
        <v>#REF!</v>
      </c>
      <c r="H177" s="714">
        <v>0</v>
      </c>
      <c r="I177" s="34" t="e">
        <f t="shared" si="12"/>
        <v>#REF!</v>
      </c>
      <c r="J177" s="57"/>
      <c r="K177" s="214"/>
      <c r="L177" s="79" t="e">
        <f>'Programe Budget 2073-74'!#REF!</f>
        <v>#REF!</v>
      </c>
    </row>
    <row r="178" spans="1:12">
      <c r="A178" s="25"/>
      <c r="B178" s="25"/>
      <c r="C178" s="11">
        <f>'Programe Budget 2073-74'!C176</f>
        <v>51</v>
      </c>
      <c r="D178" s="392" t="str">
        <f>'Programe Budget 2073-74'!D176</f>
        <v>जिल्ला कृषि विकास कार्यालय, कञ्चनपुर</v>
      </c>
      <c r="E178" s="34" t="e">
        <f>#REF!</f>
        <v>#REF!</v>
      </c>
      <c r="F178" s="34" t="e">
        <f t="shared" si="11"/>
        <v>#REF!</v>
      </c>
      <c r="G178" s="34" t="e">
        <f t="shared" si="10"/>
        <v>#REF!</v>
      </c>
      <c r="H178" s="714">
        <v>0</v>
      </c>
      <c r="I178" s="34" t="e">
        <f t="shared" si="12"/>
        <v>#REF!</v>
      </c>
      <c r="J178" s="57"/>
      <c r="K178" s="214"/>
      <c r="L178" s="79" t="e">
        <f>'Programe Budget 2073-74'!#REF!</f>
        <v>#REF!</v>
      </c>
    </row>
    <row r="179" spans="1:12" s="102" customFormat="1">
      <c r="A179" s="52"/>
      <c r="B179" s="52"/>
      <c r="C179" s="1">
        <f>'Programe Budget 2073-74'!C177</f>
        <v>0</v>
      </c>
      <c r="D179" s="387" t="str">
        <f>'Programe Budget 2073-74'!D177</f>
        <v>जैतुन प्रवर्द्धन कार्यक्रम</v>
      </c>
      <c r="E179" s="57" t="e">
        <f>#REF!</f>
        <v>#REF!</v>
      </c>
      <c r="F179" s="57" t="e">
        <f t="shared" si="11"/>
        <v>#REF!</v>
      </c>
      <c r="G179" s="57" t="e">
        <f t="shared" si="10"/>
        <v>#REF!</v>
      </c>
      <c r="H179" s="719"/>
      <c r="I179" s="57" t="e">
        <f t="shared" si="12"/>
        <v>#REF!</v>
      </c>
      <c r="J179" s="57"/>
      <c r="K179" s="361"/>
      <c r="L179" s="782" t="e">
        <f>'Programe Budget 2073-74'!#REF!</f>
        <v>#REF!</v>
      </c>
    </row>
    <row r="180" spans="1:12">
      <c r="A180" s="25"/>
      <c r="B180" s="25"/>
      <c r="C180" s="11">
        <f>'Programe Budget 2073-74'!C178</f>
        <v>1</v>
      </c>
      <c r="D180" s="392" t="str">
        <f>'Programe Budget 2073-74'!D178</f>
        <v>फलफूल विकास निर्देशनालय, कीर्तीपुर, काठमाण्डौं</v>
      </c>
      <c r="E180" s="34" t="e">
        <f>#REF!</f>
        <v>#REF!</v>
      </c>
      <c r="F180" s="34" t="e">
        <f t="shared" si="11"/>
        <v>#REF!</v>
      </c>
      <c r="G180" s="34" t="e">
        <f t="shared" si="10"/>
        <v>#REF!</v>
      </c>
      <c r="H180" s="714">
        <v>91.2</v>
      </c>
      <c r="I180" s="34" t="e">
        <f t="shared" si="12"/>
        <v>#REF!</v>
      </c>
      <c r="J180" s="57"/>
      <c r="K180" s="214"/>
      <c r="L180" s="79" t="e">
        <f>'Programe Budget 2073-74'!#REF!</f>
        <v>#REF!</v>
      </c>
    </row>
    <row r="181" spans="1:12">
      <c r="A181" s="25"/>
      <c r="B181" s="25"/>
      <c r="C181" s="29"/>
      <c r="D181" s="393" t="str">
        <f>'Programe Budget 2073-74'!D179</f>
        <v>बागवानी विकास कार्यक्रम एकमुष्ट</v>
      </c>
      <c r="E181" s="57" t="e">
        <f>SUM(E87:E180)</f>
        <v>#REF!</v>
      </c>
      <c r="F181" s="423" t="e">
        <f>SUM(F87:F180)</f>
        <v>#REF!</v>
      </c>
      <c r="G181" s="57" t="e">
        <f>SUM(G87:G180)</f>
        <v>#REF!</v>
      </c>
      <c r="H181" s="714"/>
      <c r="I181" s="57" t="e">
        <f>SUM(I87:I180)</f>
        <v>#REF!</v>
      </c>
      <c r="J181" s="57"/>
      <c r="K181" s="214"/>
      <c r="L181" s="25"/>
    </row>
    <row r="182" spans="1:12">
      <c r="A182" s="264"/>
      <c r="B182" s="264"/>
      <c r="C182" s="323"/>
      <c r="D182" s="390" t="s">
        <v>321</v>
      </c>
      <c r="E182" s="57" t="e">
        <f>E692</f>
        <v>#REF!</v>
      </c>
      <c r="F182" s="425" t="e">
        <f>F692</f>
        <v>#REF!</v>
      </c>
      <c r="G182" s="86" t="e">
        <f>F181/F182*100</f>
        <v>#REF!</v>
      </c>
      <c r="H182" s="714"/>
      <c r="I182" s="86" t="e">
        <f>I181*G182/100</f>
        <v>#REF!</v>
      </c>
      <c r="J182" s="86" t="e">
        <f>I182</f>
        <v>#REF!</v>
      </c>
      <c r="K182" s="356"/>
      <c r="L182" s="264"/>
    </row>
    <row r="183" spans="1:12">
      <c r="A183" s="1">
        <f>'Programe Budget 2073-74'!A180</f>
        <v>4</v>
      </c>
      <c r="B183" s="1" t="str">
        <f>'Programe Budget 2073-74'!B180</f>
        <v>312108-3/4</v>
      </c>
      <c r="C183" s="35"/>
      <c r="D183" s="380" t="str">
        <f>'Programe Budget 2073-74'!D180</f>
        <v>आलु, तरकारी तथा मसला बाली विकास कार्यक्रम</v>
      </c>
      <c r="E183" s="34"/>
      <c r="F183" s="422"/>
      <c r="G183" s="34"/>
      <c r="H183" s="714"/>
      <c r="I183" s="34"/>
      <c r="J183" s="57"/>
      <c r="K183" s="214"/>
      <c r="L183" s="25" t="str">
        <f>'Programe Budget 2073-74'!Q180</f>
        <v>ना</v>
      </c>
    </row>
    <row r="184" spans="1:12">
      <c r="A184" s="79"/>
      <c r="B184" s="79"/>
      <c r="C184" s="322">
        <f>'Programe Budget 2073-74'!C181</f>
        <v>1</v>
      </c>
      <c r="D184" s="388" t="str">
        <f>'Programe Budget 2073-74'!D181</f>
        <v>तरकारी विकास निर्देशनालय, खुमलटार</v>
      </c>
      <c r="E184" s="34" t="e">
        <f>#REF!</f>
        <v>#REF!</v>
      </c>
      <c r="F184" s="418" t="e">
        <f>E184</f>
        <v>#REF!</v>
      </c>
      <c r="G184" s="30" t="e">
        <f t="shared" ref="G184:G196" si="13">F184/$F$235*100</f>
        <v>#REF!</v>
      </c>
      <c r="H184" s="716">
        <v>88.8</v>
      </c>
      <c r="I184" s="30" t="e">
        <f>H184*G184/100</f>
        <v>#REF!</v>
      </c>
      <c r="J184" s="45"/>
      <c r="K184" s="355"/>
      <c r="L184" s="79" t="str">
        <f>'Programe Budget 2073-74'!Q181</f>
        <v>नि</v>
      </c>
    </row>
    <row r="185" spans="1:12">
      <c r="A185" s="25"/>
      <c r="B185" s="25"/>
      <c r="C185" s="29">
        <f>'Programe Budget 2073-74'!C182</f>
        <v>2</v>
      </c>
      <c r="D185" s="392" t="str">
        <f>'Programe Budget 2073-74'!D182</f>
        <v>राष्ट्रिय आलु वाली विकास कार्यक्रम, खुमलटार</v>
      </c>
      <c r="E185" s="34" t="e">
        <f>#REF!</f>
        <v>#REF!</v>
      </c>
      <c r="F185" s="422" t="e">
        <f t="shared" ref="F185:F218" si="14">E185</f>
        <v>#REF!</v>
      </c>
      <c r="G185" s="34" t="e">
        <f t="shared" si="13"/>
        <v>#REF!</v>
      </c>
      <c r="H185" s="716">
        <v>68.2</v>
      </c>
      <c r="I185" s="34" t="e">
        <f t="shared" ref="I185:I234" si="15">H185*G185/100</f>
        <v>#REF!</v>
      </c>
      <c r="J185" s="57"/>
      <c r="K185" s="214"/>
      <c r="L185" s="25" t="str">
        <f>'Programe Budget 2073-74'!Q182</f>
        <v>नि</v>
      </c>
    </row>
    <row r="186" spans="1:12">
      <c r="A186" s="25"/>
      <c r="B186" s="25"/>
      <c r="C186" s="29">
        <f>'Programe Budget 2073-74'!C183</f>
        <v>3</v>
      </c>
      <c r="D186" s="392" t="str">
        <f>'Programe Budget 2073-74'!D183</f>
        <v>राष्ट्रिय मसला वाली विकास कार्यक्रम, खुमलटार</v>
      </c>
      <c r="E186" s="34" t="e">
        <f>#REF!</f>
        <v>#REF!</v>
      </c>
      <c r="F186" s="422" t="e">
        <f t="shared" si="14"/>
        <v>#REF!</v>
      </c>
      <c r="G186" s="34" t="e">
        <f t="shared" si="13"/>
        <v>#REF!</v>
      </c>
      <c r="H186" s="716">
        <v>83.4</v>
      </c>
      <c r="I186" s="34" t="e">
        <f t="shared" si="15"/>
        <v>#REF!</v>
      </c>
      <c r="J186" s="57"/>
      <c r="K186" s="214"/>
      <c r="L186" s="25" t="str">
        <f>'Programe Budget 2073-74'!Q183</f>
        <v>नि</v>
      </c>
    </row>
    <row r="187" spans="1:12">
      <c r="A187" s="25"/>
      <c r="B187" s="25"/>
      <c r="C187" s="29">
        <f>'Programe Budget 2073-74'!C184</f>
        <v>4</v>
      </c>
      <c r="D187" s="392" t="str">
        <f>'Programe Budget 2073-74'!D184</f>
        <v xml:space="preserve">केन्द्रीय तरकारी वीउ उत्पादन केन्द्र, खुमलटार </v>
      </c>
      <c r="E187" s="34" t="e">
        <f>#REF!</f>
        <v>#REF!</v>
      </c>
      <c r="F187" s="422" t="e">
        <f t="shared" si="14"/>
        <v>#REF!</v>
      </c>
      <c r="G187" s="34" t="e">
        <f t="shared" si="13"/>
        <v>#REF!</v>
      </c>
      <c r="H187" s="716">
        <v>78.599999999999994</v>
      </c>
      <c r="I187" s="34" t="e">
        <f t="shared" si="15"/>
        <v>#REF!</v>
      </c>
      <c r="J187" s="57"/>
      <c r="K187" s="214"/>
      <c r="L187" s="25" t="str">
        <f>'Programe Budget 2073-74'!Q184</f>
        <v>नि</v>
      </c>
    </row>
    <row r="188" spans="1:12">
      <c r="A188" s="25"/>
      <c r="B188" s="25"/>
      <c r="C188" s="29">
        <f>'Programe Budget 2073-74'!C185</f>
        <v>5</v>
      </c>
      <c r="D188" s="392" t="str">
        <f>'Programe Budget 2073-74'!D185</f>
        <v>तरकारी जर्मप्लाज्म संकलन तथा तरकारी वीउ उत्पादन केन्द्र, डडेलधुरा</v>
      </c>
      <c r="E188" s="34" t="e">
        <f>#REF!</f>
        <v>#REF!</v>
      </c>
      <c r="F188" s="422" t="e">
        <f t="shared" si="14"/>
        <v>#REF!</v>
      </c>
      <c r="G188" s="34" t="e">
        <f t="shared" si="13"/>
        <v>#REF!</v>
      </c>
      <c r="H188" s="716">
        <v>100</v>
      </c>
      <c r="I188" s="34" t="e">
        <f t="shared" si="15"/>
        <v>#REF!</v>
      </c>
      <c r="J188" s="57"/>
      <c r="K188" s="214"/>
      <c r="L188" s="25" t="str">
        <f>'Programe Budget 2073-74'!Q185</f>
        <v>नि</v>
      </c>
    </row>
    <row r="189" spans="1:12">
      <c r="A189" s="25"/>
      <c r="B189" s="25"/>
      <c r="C189" s="29">
        <f>'Programe Budget 2073-74'!C186</f>
        <v>6</v>
      </c>
      <c r="D189" s="392" t="str">
        <f>'Programe Budget 2073-74'!D186</f>
        <v>समशितोष्ण तरकारी वीउ उत्पादन केन्द्र, रुकुम</v>
      </c>
      <c r="E189" s="34" t="e">
        <f>#REF!</f>
        <v>#REF!</v>
      </c>
      <c r="F189" s="422" t="e">
        <f t="shared" si="14"/>
        <v>#REF!</v>
      </c>
      <c r="G189" s="34" t="e">
        <f t="shared" si="13"/>
        <v>#REF!</v>
      </c>
      <c r="H189" s="716">
        <v>100</v>
      </c>
      <c r="I189" s="34" t="e">
        <f t="shared" si="15"/>
        <v>#REF!</v>
      </c>
      <c r="J189" s="57"/>
      <c r="K189" s="214"/>
      <c r="L189" s="25" t="str">
        <f>'Programe Budget 2073-74'!Q186</f>
        <v>नि</v>
      </c>
    </row>
    <row r="190" spans="1:12">
      <c r="A190" s="25"/>
      <c r="B190" s="25"/>
      <c r="C190" s="29">
        <f>'Programe Budget 2073-74'!C187</f>
        <v>7</v>
      </c>
      <c r="D190" s="392" t="str">
        <f>'Programe Budget 2073-74'!D187</f>
        <v>न्यूक्लियस वीउ आलु केन्द्र, निगाले, सिन्धुपाल्चोक</v>
      </c>
      <c r="E190" s="34" t="e">
        <f>#REF!</f>
        <v>#REF!</v>
      </c>
      <c r="F190" s="422" t="e">
        <f t="shared" si="14"/>
        <v>#REF!</v>
      </c>
      <c r="G190" s="34" t="e">
        <f t="shared" si="13"/>
        <v>#REF!</v>
      </c>
      <c r="H190" s="716">
        <v>99</v>
      </c>
      <c r="I190" s="34" t="e">
        <f t="shared" si="15"/>
        <v>#REF!</v>
      </c>
      <c r="J190" s="57"/>
      <c r="K190" s="214"/>
      <c r="L190" s="25" t="str">
        <f>'Programe Budget 2073-74'!Q187</f>
        <v>नि</v>
      </c>
    </row>
    <row r="191" spans="1:12">
      <c r="A191" s="25"/>
      <c r="B191" s="25"/>
      <c r="C191" s="29">
        <f>'Programe Budget 2073-74'!C188</f>
        <v>8</v>
      </c>
      <c r="D191" s="392" t="str">
        <f>'Programe Budget 2073-74'!D188</f>
        <v>अलैंची विकास केन्द्र, फिक्कल, इलाम</v>
      </c>
      <c r="E191" s="34" t="e">
        <f>#REF!</f>
        <v>#REF!</v>
      </c>
      <c r="F191" s="422" t="e">
        <f t="shared" si="14"/>
        <v>#REF!</v>
      </c>
      <c r="G191" s="34" t="e">
        <f t="shared" si="13"/>
        <v>#REF!</v>
      </c>
      <c r="H191" s="716">
        <v>94</v>
      </c>
      <c r="I191" s="34" t="e">
        <f t="shared" si="15"/>
        <v>#REF!</v>
      </c>
      <c r="J191" s="57"/>
      <c r="K191" s="214"/>
      <c r="L191" s="25" t="str">
        <f>'Programe Budget 2073-74'!Q188</f>
        <v>नि</v>
      </c>
    </row>
    <row r="192" spans="1:12" ht="20.25" customHeight="1">
      <c r="A192" s="25"/>
      <c r="B192" s="25"/>
      <c r="C192" s="29">
        <f>'Programe Budget 2073-74'!C189</f>
        <v>9</v>
      </c>
      <c r="D192" s="392" t="str">
        <f>'Programe Budget 2073-74'!D189</f>
        <v>शितोष्ण तरकारी वीउ उत्पादन केन्द्र, डोल्पा</v>
      </c>
      <c r="E192" s="34" t="e">
        <f>#REF!</f>
        <v>#REF!</v>
      </c>
      <c r="F192" s="422" t="e">
        <f t="shared" si="14"/>
        <v>#REF!</v>
      </c>
      <c r="G192" s="34" t="e">
        <f t="shared" si="13"/>
        <v>#REF!</v>
      </c>
      <c r="H192" s="716">
        <v>62.6</v>
      </c>
      <c r="I192" s="34" t="e">
        <f t="shared" si="15"/>
        <v>#REF!</v>
      </c>
      <c r="J192" s="57"/>
      <c r="K192" s="214"/>
      <c r="L192" s="25" t="str">
        <f>'Programe Budget 2073-74'!Q189</f>
        <v>नि</v>
      </c>
    </row>
    <row r="193" spans="1:12" ht="20.25" customHeight="1">
      <c r="A193" s="25"/>
      <c r="B193" s="25"/>
      <c r="C193" s="29">
        <f>'Programe Budget 2073-74'!C190</f>
        <v>10</v>
      </c>
      <c r="D193" s="392" t="str">
        <f>'Programe Budget 2073-74'!D190</f>
        <v>मसला वाली विकास केन्द्र, पाँचखाल, काभ्रेपलाञ्चोक</v>
      </c>
      <c r="E193" s="34" t="e">
        <f>#REF!</f>
        <v>#REF!</v>
      </c>
      <c r="F193" s="422" t="e">
        <f t="shared" si="14"/>
        <v>#REF!</v>
      </c>
      <c r="G193" s="34" t="e">
        <f t="shared" si="13"/>
        <v>#REF!</v>
      </c>
      <c r="H193" s="716">
        <v>100</v>
      </c>
      <c r="I193" s="34" t="e">
        <f t="shared" si="15"/>
        <v>#REF!</v>
      </c>
      <c r="J193" s="57"/>
      <c r="K193" s="214"/>
      <c r="L193" s="25" t="str">
        <f>'Programe Budget 2073-74'!Q190</f>
        <v>नि</v>
      </c>
    </row>
    <row r="194" spans="1:12">
      <c r="A194" s="25"/>
      <c r="B194" s="25"/>
      <c r="C194" s="29">
        <f>'Programe Budget 2073-74'!C191</f>
        <v>11</v>
      </c>
      <c r="D194" s="392" t="str">
        <f>'Programe Budget 2073-74'!D191</f>
        <v>कन्दमुल तरकारी विकास केन्द्र, सिन्धुली</v>
      </c>
      <c r="E194" s="34" t="e">
        <f>#REF!</f>
        <v>#REF!</v>
      </c>
      <c r="F194" s="422" t="e">
        <f t="shared" si="14"/>
        <v>#REF!</v>
      </c>
      <c r="G194" s="34" t="e">
        <f t="shared" si="13"/>
        <v>#REF!</v>
      </c>
      <c r="H194" s="716">
        <v>88.9</v>
      </c>
      <c r="I194" s="34" t="e">
        <f t="shared" si="15"/>
        <v>#REF!</v>
      </c>
      <c r="J194" s="57"/>
      <c r="K194" s="214"/>
      <c r="L194" s="25" t="str">
        <f>'Programe Budget 2073-74'!Q191</f>
        <v>नि</v>
      </c>
    </row>
    <row r="195" spans="1:12">
      <c r="A195" s="25"/>
      <c r="B195" s="25"/>
      <c r="C195" s="29">
        <f>'Programe Budget 2073-74'!C192</f>
        <v>12</v>
      </c>
      <c r="D195" s="392" t="str">
        <f>'Programe Budget 2073-74'!D192</f>
        <v xml:space="preserve">आलु वाली विकास केन्द्र, हुम्ला                         </v>
      </c>
      <c r="E195" s="34" t="e">
        <f>#REF!</f>
        <v>#REF!</v>
      </c>
      <c r="F195" s="422" t="e">
        <f t="shared" si="14"/>
        <v>#REF!</v>
      </c>
      <c r="G195" s="34" t="e">
        <f t="shared" si="13"/>
        <v>#REF!</v>
      </c>
      <c r="H195" s="716">
        <v>97</v>
      </c>
      <c r="I195" s="34" t="e">
        <f t="shared" si="15"/>
        <v>#REF!</v>
      </c>
      <c r="J195" s="57"/>
      <c r="K195" s="214"/>
      <c r="L195" s="25" t="str">
        <f>'Programe Budget 2073-74'!Q192</f>
        <v>नि</v>
      </c>
    </row>
    <row r="196" spans="1:12">
      <c r="A196" s="25"/>
      <c r="B196" s="25"/>
      <c r="C196" s="29">
        <f>'Programe Budget 2073-74'!C193</f>
        <v>13</v>
      </c>
      <c r="D196" s="392" t="str">
        <f>'Programe Budget 2073-74'!D193</f>
        <v>रा.आ.वा.वि.का, बागवानी केन्द्र जौबारी, जोगमाई, इलाम</v>
      </c>
      <c r="E196" s="34" t="e">
        <f>#REF!</f>
        <v>#REF!</v>
      </c>
      <c r="F196" s="422" t="e">
        <f t="shared" si="14"/>
        <v>#REF!</v>
      </c>
      <c r="G196" s="34" t="e">
        <f t="shared" si="13"/>
        <v>#REF!</v>
      </c>
      <c r="H196" s="716">
        <v>78.400000000000006</v>
      </c>
      <c r="I196" s="34" t="e">
        <f t="shared" si="15"/>
        <v>#REF!</v>
      </c>
      <c r="J196" s="352"/>
      <c r="K196" s="214"/>
      <c r="L196" s="25" t="str">
        <f>'Programe Budget 2073-74'!Q193</f>
        <v>नि</v>
      </c>
    </row>
    <row r="197" spans="1:12">
      <c r="A197" s="25"/>
      <c r="B197" s="25"/>
      <c r="C197" s="60" t="str">
        <f>'Programe Budget 2073-74'!C194</f>
        <v xml:space="preserve">ख </v>
      </c>
      <c r="D197" s="387" t="str">
        <f>'Programe Budget 2073-74'!D194</f>
        <v>अलैची रोग व्यवस्थापन तथा नर्सरी स्थापना कार्यक्रम</v>
      </c>
      <c r="E197" s="34"/>
      <c r="F197" s="422"/>
      <c r="G197" s="34"/>
      <c r="H197" s="714"/>
      <c r="I197" s="34"/>
      <c r="J197" s="352"/>
      <c r="K197" s="214"/>
      <c r="L197" s="25">
        <f>'Programe Budget 2073-74'!Q194</f>
        <v>0</v>
      </c>
    </row>
    <row r="198" spans="1:12">
      <c r="A198" s="25"/>
      <c r="B198" s="25"/>
      <c r="C198" s="29">
        <f>'Programe Budget 2073-74'!C195</f>
        <v>14</v>
      </c>
      <c r="D198" s="392" t="str">
        <f>'Programe Budget 2073-74'!D195</f>
        <v>जिल्ला कृषि विकास कार्यालय, ताप्लेजुङ्ग</v>
      </c>
      <c r="E198" s="34" t="e">
        <f>#REF!</f>
        <v>#REF!</v>
      </c>
      <c r="F198" s="422" t="e">
        <f t="shared" si="14"/>
        <v>#REF!</v>
      </c>
      <c r="G198" s="34" t="e">
        <f t="shared" ref="G198:G210" si="16">F198/$F$235*100</f>
        <v>#REF!</v>
      </c>
      <c r="H198" s="714">
        <v>100</v>
      </c>
      <c r="I198" s="34" t="e">
        <f t="shared" si="15"/>
        <v>#REF!</v>
      </c>
      <c r="J198" s="352"/>
      <c r="K198" s="214"/>
      <c r="L198" s="25" t="str">
        <f>'Programe Budget 2073-74'!Q195</f>
        <v>वि</v>
      </c>
    </row>
    <row r="199" spans="1:12">
      <c r="A199" s="25"/>
      <c r="B199" s="25"/>
      <c r="C199" s="29">
        <f>'Programe Budget 2073-74'!C196</f>
        <v>15</v>
      </c>
      <c r="D199" s="392" t="str">
        <f>'Programe Budget 2073-74'!D196</f>
        <v>जिल्ला कृषि विकास कार्यालय, पाँचथर</v>
      </c>
      <c r="E199" s="34" t="e">
        <f>#REF!</f>
        <v>#REF!</v>
      </c>
      <c r="F199" s="422" t="e">
        <f t="shared" si="14"/>
        <v>#REF!</v>
      </c>
      <c r="G199" s="34" t="e">
        <f t="shared" si="16"/>
        <v>#REF!</v>
      </c>
      <c r="H199" s="714">
        <v>100</v>
      </c>
      <c r="I199" s="34" t="e">
        <f t="shared" si="15"/>
        <v>#REF!</v>
      </c>
      <c r="J199" s="352"/>
      <c r="K199" s="214"/>
      <c r="L199" s="25" t="str">
        <f>'Programe Budget 2073-74'!Q196</f>
        <v>वि</v>
      </c>
    </row>
    <row r="200" spans="1:12">
      <c r="A200" s="25"/>
      <c r="B200" s="25"/>
      <c r="C200" s="29">
        <f>'Programe Budget 2073-74'!C197</f>
        <v>16</v>
      </c>
      <c r="D200" s="392" t="str">
        <f>'Programe Budget 2073-74'!D197</f>
        <v>जिल्ला कृषि विकास कार्यालयर्,र् इलाम</v>
      </c>
      <c r="E200" s="34" t="e">
        <f>#REF!</f>
        <v>#REF!</v>
      </c>
      <c r="F200" s="422" t="e">
        <f t="shared" si="14"/>
        <v>#REF!</v>
      </c>
      <c r="G200" s="34" t="e">
        <f t="shared" si="16"/>
        <v>#REF!</v>
      </c>
      <c r="H200" s="714">
        <v>100</v>
      </c>
      <c r="I200" s="34" t="e">
        <f t="shared" si="15"/>
        <v>#REF!</v>
      </c>
      <c r="J200" s="352"/>
      <c r="K200" s="214"/>
      <c r="L200" s="25" t="str">
        <f>'Programe Budget 2073-74'!Q197</f>
        <v>वि</v>
      </c>
    </row>
    <row r="201" spans="1:12">
      <c r="A201" s="25"/>
      <c r="B201" s="25"/>
      <c r="C201" s="29">
        <f>'Programe Budget 2073-74'!C198</f>
        <v>17</v>
      </c>
      <c r="D201" s="392" t="str">
        <f>'Programe Budget 2073-74'!D198</f>
        <v>जिल्ला कृषि विकास कार्यालय, तेह्रथुम</v>
      </c>
      <c r="E201" s="34" t="e">
        <f>#REF!</f>
        <v>#REF!</v>
      </c>
      <c r="F201" s="422" t="e">
        <f t="shared" si="14"/>
        <v>#REF!</v>
      </c>
      <c r="G201" s="34" t="e">
        <f t="shared" si="16"/>
        <v>#REF!</v>
      </c>
      <c r="H201" s="714">
        <v>100</v>
      </c>
      <c r="I201" s="34" t="e">
        <f t="shared" si="15"/>
        <v>#REF!</v>
      </c>
      <c r="J201" s="352"/>
      <c r="K201" s="214"/>
      <c r="L201" s="25" t="str">
        <f>'Programe Budget 2073-74'!Q198</f>
        <v>वि</v>
      </c>
    </row>
    <row r="202" spans="1:12">
      <c r="A202" s="25"/>
      <c r="B202" s="25"/>
      <c r="C202" s="29">
        <f>'Programe Budget 2073-74'!C199</f>
        <v>18</v>
      </c>
      <c r="D202" s="392" t="str">
        <f>'Programe Budget 2073-74'!D199</f>
        <v>जिल्ला कृषि विकास कार्यालय, भोजपुर</v>
      </c>
      <c r="E202" s="34" t="e">
        <f>#REF!</f>
        <v>#REF!</v>
      </c>
      <c r="F202" s="422" t="e">
        <f t="shared" si="14"/>
        <v>#REF!</v>
      </c>
      <c r="G202" s="34" t="e">
        <f t="shared" si="16"/>
        <v>#REF!</v>
      </c>
      <c r="H202" s="714">
        <v>100</v>
      </c>
      <c r="I202" s="34" t="e">
        <f t="shared" si="15"/>
        <v>#REF!</v>
      </c>
      <c r="J202" s="352"/>
      <c r="K202" s="214"/>
      <c r="L202" s="25" t="str">
        <f>'Programe Budget 2073-74'!Q199</f>
        <v>वि</v>
      </c>
    </row>
    <row r="203" spans="1:12">
      <c r="A203" s="25"/>
      <c r="B203" s="25"/>
      <c r="C203" s="29">
        <f>'Programe Budget 2073-74'!C200</f>
        <v>19</v>
      </c>
      <c r="D203" s="392" t="str">
        <f>'Programe Budget 2073-74'!D200</f>
        <v>जिल्ला कृषि विकास कार्यालय, धनकुटा</v>
      </c>
      <c r="E203" s="34" t="e">
        <f>#REF!</f>
        <v>#REF!</v>
      </c>
      <c r="F203" s="422" t="e">
        <f t="shared" si="14"/>
        <v>#REF!</v>
      </c>
      <c r="G203" s="34" t="e">
        <f t="shared" si="16"/>
        <v>#REF!</v>
      </c>
      <c r="H203" s="714">
        <v>100</v>
      </c>
      <c r="I203" s="34" t="e">
        <f t="shared" si="15"/>
        <v>#REF!</v>
      </c>
      <c r="J203" s="352"/>
      <c r="K203" s="214"/>
      <c r="L203" s="25" t="str">
        <f>'Programe Budget 2073-74'!Q200</f>
        <v>वि</v>
      </c>
    </row>
    <row r="204" spans="1:12">
      <c r="A204" s="25"/>
      <c r="B204" s="25"/>
      <c r="C204" s="29">
        <f>'Programe Budget 2073-74'!C201</f>
        <v>20</v>
      </c>
      <c r="D204" s="392" t="str">
        <f>'Programe Budget 2073-74'!D201</f>
        <v>जिल्ला कृषि विकास कार्यालय, सोलुखुम्बु</v>
      </c>
      <c r="E204" s="34" t="e">
        <f>#REF!</f>
        <v>#REF!</v>
      </c>
      <c r="F204" s="422" t="e">
        <f t="shared" si="14"/>
        <v>#REF!</v>
      </c>
      <c r="G204" s="34" t="e">
        <f t="shared" si="16"/>
        <v>#REF!</v>
      </c>
      <c r="H204" s="714">
        <v>100</v>
      </c>
      <c r="I204" s="34" t="e">
        <f t="shared" si="15"/>
        <v>#REF!</v>
      </c>
      <c r="J204" s="352"/>
      <c r="K204" s="214"/>
      <c r="L204" s="25" t="str">
        <f>'Programe Budget 2073-74'!Q201</f>
        <v>वि</v>
      </c>
    </row>
    <row r="205" spans="1:12">
      <c r="A205" s="25"/>
      <c r="B205" s="25"/>
      <c r="C205" s="29">
        <f>'Programe Budget 2073-74'!C202</f>
        <v>21</v>
      </c>
      <c r="D205" s="392" t="str">
        <f>'Programe Budget 2073-74'!D202</f>
        <v>जिल्ला कृषि विकास कार्यालय, खोटाङ्ग</v>
      </c>
      <c r="E205" s="34" t="e">
        <f>#REF!</f>
        <v>#REF!</v>
      </c>
      <c r="F205" s="422" t="e">
        <f t="shared" si="14"/>
        <v>#REF!</v>
      </c>
      <c r="G205" s="34" t="e">
        <f t="shared" si="16"/>
        <v>#REF!</v>
      </c>
      <c r="H205" s="714">
        <v>100</v>
      </c>
      <c r="I205" s="34" t="e">
        <f t="shared" si="15"/>
        <v>#REF!</v>
      </c>
      <c r="J205" s="352"/>
      <c r="K205" s="214"/>
      <c r="L205" s="25" t="str">
        <f>'Programe Budget 2073-74'!Q202</f>
        <v>वि</v>
      </c>
    </row>
    <row r="206" spans="1:12">
      <c r="A206" s="25"/>
      <c r="B206" s="25"/>
      <c r="C206" s="29">
        <f>'Programe Budget 2073-74'!C203</f>
        <v>22</v>
      </c>
      <c r="D206" s="392" t="str">
        <f>'Programe Budget 2073-74'!D203</f>
        <v>जिल्ला कृषि विकास कार्यालय, सिन्धुपालाञ्चोक</v>
      </c>
      <c r="E206" s="34" t="e">
        <f>#REF!</f>
        <v>#REF!</v>
      </c>
      <c r="F206" s="422" t="e">
        <f t="shared" si="14"/>
        <v>#REF!</v>
      </c>
      <c r="G206" s="34" t="e">
        <f t="shared" si="16"/>
        <v>#REF!</v>
      </c>
      <c r="H206" s="714">
        <v>100</v>
      </c>
      <c r="I206" s="34" t="e">
        <f t="shared" si="15"/>
        <v>#REF!</v>
      </c>
      <c r="J206" s="352"/>
      <c r="K206" s="214"/>
      <c r="L206" s="25" t="str">
        <f>'Programe Budget 2073-74'!Q203</f>
        <v>वि</v>
      </c>
    </row>
    <row r="207" spans="1:12">
      <c r="A207" s="25"/>
      <c r="B207" s="25"/>
      <c r="C207" s="29">
        <f>'Programe Budget 2073-74'!C204</f>
        <v>23</v>
      </c>
      <c r="D207" s="392" t="str">
        <f>'Programe Budget 2073-74'!D204</f>
        <v>जिल्ला कृषि विकास कार्यालय, लमजुङ्ग</v>
      </c>
      <c r="E207" s="34" t="e">
        <f>#REF!</f>
        <v>#REF!</v>
      </c>
      <c r="F207" s="422" t="e">
        <f t="shared" si="14"/>
        <v>#REF!</v>
      </c>
      <c r="G207" s="34" t="e">
        <f t="shared" si="16"/>
        <v>#REF!</v>
      </c>
      <c r="H207" s="714">
        <v>100</v>
      </c>
      <c r="I207" s="34" t="e">
        <f t="shared" si="15"/>
        <v>#REF!</v>
      </c>
      <c r="J207" s="352"/>
      <c r="K207" s="214"/>
      <c r="L207" s="25" t="str">
        <f>'Programe Budget 2073-74'!Q204</f>
        <v>वि</v>
      </c>
    </row>
    <row r="208" spans="1:12">
      <c r="A208" s="25"/>
      <c r="B208" s="25"/>
      <c r="C208" s="29">
        <f>'Programe Budget 2073-74'!C205</f>
        <v>24</v>
      </c>
      <c r="D208" s="392" t="str">
        <f>'Programe Budget 2073-74'!D205</f>
        <v>जिल्ला कृषि विकास कार्यालय, गोरखा</v>
      </c>
      <c r="E208" s="34" t="e">
        <f>#REF!</f>
        <v>#REF!</v>
      </c>
      <c r="F208" s="422" t="e">
        <f t="shared" si="14"/>
        <v>#REF!</v>
      </c>
      <c r="G208" s="34" t="e">
        <f t="shared" si="16"/>
        <v>#REF!</v>
      </c>
      <c r="H208" s="714">
        <v>91.4</v>
      </c>
      <c r="I208" s="34" t="e">
        <f t="shared" si="15"/>
        <v>#REF!</v>
      </c>
      <c r="J208" s="352"/>
      <c r="K208" s="214"/>
      <c r="L208" s="25" t="str">
        <f>'Programe Budget 2073-74'!Q205</f>
        <v>का</v>
      </c>
    </row>
    <row r="209" spans="1:12">
      <c r="A209" s="25"/>
      <c r="B209" s="25"/>
      <c r="C209" s="29">
        <f>'Programe Budget 2073-74'!C206</f>
        <v>25</v>
      </c>
      <c r="D209" s="392" t="str">
        <f>'Programe Budget 2073-74'!D206</f>
        <v>जिल्ला कृषि विकास कार्यालय, रोल्पा</v>
      </c>
      <c r="E209" s="34" t="e">
        <f>#REF!</f>
        <v>#REF!</v>
      </c>
      <c r="F209" s="422" t="e">
        <f t="shared" si="14"/>
        <v>#REF!</v>
      </c>
      <c r="G209" s="34" t="e">
        <f t="shared" si="16"/>
        <v>#REF!</v>
      </c>
      <c r="H209" s="714">
        <v>100</v>
      </c>
      <c r="I209" s="34" t="e">
        <f t="shared" si="15"/>
        <v>#REF!</v>
      </c>
      <c r="J209" s="352"/>
      <c r="K209" s="214"/>
      <c r="L209" s="25" t="str">
        <f>'Programe Budget 2073-74'!Q206</f>
        <v>का</v>
      </c>
    </row>
    <row r="210" spans="1:12">
      <c r="A210" s="25"/>
      <c r="B210" s="25"/>
      <c r="C210" s="29">
        <f>'Programe Budget 2073-74'!C207</f>
        <v>26</v>
      </c>
      <c r="D210" s="392" t="str">
        <f>'Programe Budget 2073-74'!D207</f>
        <v>शितोष्ण प्रदेशीय फलफूल रुटस्टक विकास केन्द्र, बोच, दोलखा</v>
      </c>
      <c r="E210" s="34" t="e">
        <f>#REF!</f>
        <v>#REF!</v>
      </c>
      <c r="F210" s="422" t="e">
        <f t="shared" si="14"/>
        <v>#REF!</v>
      </c>
      <c r="G210" s="34" t="e">
        <f t="shared" si="16"/>
        <v>#REF!</v>
      </c>
      <c r="H210" s="714">
        <v>88.9</v>
      </c>
      <c r="I210" s="34" t="e">
        <f t="shared" si="15"/>
        <v>#REF!</v>
      </c>
      <c r="J210" s="352"/>
      <c r="K210" s="214"/>
      <c r="L210" s="25" t="str">
        <f>'Programe Budget 2073-74'!Q207</f>
        <v>का</v>
      </c>
    </row>
    <row r="211" spans="1:12">
      <c r="A211" s="25"/>
      <c r="B211" s="25"/>
      <c r="C211" s="60" t="str">
        <f>'Programe Budget 2073-74'!C208</f>
        <v xml:space="preserve">ग </v>
      </c>
      <c r="D211" s="387" t="str">
        <f>'Programe Budget 2073-74'!D208</f>
        <v xml:space="preserve">वगर खेति कार्यक्रम </v>
      </c>
      <c r="E211" s="34"/>
      <c r="F211" s="422"/>
      <c r="G211" s="34"/>
      <c r="H211" s="714"/>
      <c r="I211" s="34"/>
      <c r="J211" s="352"/>
      <c r="K211" s="214"/>
      <c r="L211" s="25" t="str">
        <f>'Programe Budget 2073-74'!Q208</f>
        <v>प</v>
      </c>
    </row>
    <row r="212" spans="1:12">
      <c r="A212" s="25"/>
      <c r="B212" s="25"/>
      <c r="C212" s="29">
        <f>'Programe Budget 2073-74'!C209</f>
        <v>27</v>
      </c>
      <c r="D212" s="392" t="str">
        <f>'Programe Budget 2073-74'!D209</f>
        <v xml:space="preserve">जि.कृ.वि.का.झापा </v>
      </c>
      <c r="E212" s="34" t="e">
        <f>#REF!</f>
        <v>#REF!</v>
      </c>
      <c r="F212" s="422" t="e">
        <f t="shared" si="14"/>
        <v>#REF!</v>
      </c>
      <c r="G212" s="34" t="e">
        <f>F212/$F$235*100</f>
        <v>#REF!</v>
      </c>
      <c r="H212" s="714">
        <v>100</v>
      </c>
      <c r="I212" s="34" t="e">
        <f t="shared" si="15"/>
        <v>#REF!</v>
      </c>
      <c r="J212" s="352"/>
      <c r="K212" s="214"/>
      <c r="L212" s="25" t="str">
        <f>'Programe Budget 2073-74'!Q209</f>
        <v>प</v>
      </c>
    </row>
    <row r="213" spans="1:12">
      <c r="A213" s="25"/>
      <c r="B213" s="25"/>
      <c r="C213" s="29">
        <f>'Programe Budget 2073-74'!C210</f>
        <v>28</v>
      </c>
      <c r="D213" s="392" t="str">
        <f>'Programe Budget 2073-74'!D210</f>
        <v>जि.कृ.वि.का. सुनसरी</v>
      </c>
      <c r="E213" s="34" t="e">
        <f>#REF!</f>
        <v>#REF!</v>
      </c>
      <c r="F213" s="422" t="e">
        <f t="shared" si="14"/>
        <v>#REF!</v>
      </c>
      <c r="G213" s="34" t="e">
        <f>F213/$F$235*100</f>
        <v>#REF!</v>
      </c>
      <c r="H213" s="714">
        <v>80</v>
      </c>
      <c r="I213" s="34" t="e">
        <f t="shared" si="15"/>
        <v>#REF!</v>
      </c>
      <c r="J213" s="352"/>
      <c r="K213" s="214"/>
      <c r="L213" s="25" t="str">
        <f>'Programe Budget 2073-74'!Q210</f>
        <v>प</v>
      </c>
    </row>
    <row r="214" spans="1:12">
      <c r="A214" s="25"/>
      <c r="B214" s="25"/>
      <c r="C214" s="29">
        <f>'Programe Budget 2073-74'!C211</f>
        <v>29</v>
      </c>
      <c r="D214" s="392" t="str">
        <f>'Programe Budget 2073-74'!D211</f>
        <v>जि.कृ.वि.का. धनुषा</v>
      </c>
      <c r="E214" s="34" t="e">
        <f>#REF!</f>
        <v>#REF!</v>
      </c>
      <c r="F214" s="422" t="e">
        <f t="shared" si="14"/>
        <v>#REF!</v>
      </c>
      <c r="G214" s="34" t="e">
        <f>F214/$F$235*100</f>
        <v>#REF!</v>
      </c>
      <c r="H214" s="714">
        <v>7</v>
      </c>
      <c r="I214" s="34" t="e">
        <f t="shared" si="15"/>
        <v>#REF!</v>
      </c>
      <c r="J214" s="352"/>
      <c r="K214" s="214"/>
      <c r="L214" s="25" t="str">
        <f>'Programe Budget 2073-74'!Q211</f>
        <v>सु</v>
      </c>
    </row>
    <row r="215" spans="1:12">
      <c r="A215" s="25"/>
      <c r="B215" s="25"/>
      <c r="C215" s="29">
        <f>'Programe Budget 2073-74'!C212</f>
        <v>30</v>
      </c>
      <c r="D215" s="392" t="str">
        <f>'Programe Budget 2073-74'!D212</f>
        <v>जि.कृ.वि.का. कपिलबस्तु</v>
      </c>
      <c r="E215" s="34" t="e">
        <f>#REF!</f>
        <v>#REF!</v>
      </c>
      <c r="F215" s="422" t="e">
        <f t="shared" si="14"/>
        <v>#REF!</v>
      </c>
      <c r="G215" s="34" t="e">
        <f>F215/$F$235*100</f>
        <v>#REF!</v>
      </c>
      <c r="H215" s="714">
        <v>100</v>
      </c>
      <c r="I215" s="34" t="e">
        <f t="shared" si="15"/>
        <v>#REF!</v>
      </c>
      <c r="J215" s="352"/>
      <c r="K215" s="214"/>
      <c r="L215" s="25"/>
    </row>
    <row r="216" spans="1:12">
      <c r="A216" s="25"/>
      <c r="B216" s="25"/>
      <c r="C216" s="29">
        <f>'Programe Budget 2073-74'!C213</f>
        <v>31</v>
      </c>
      <c r="D216" s="392" t="str">
        <f>'Programe Budget 2073-74'!D213</f>
        <v>जि.कृ.वि.का. दाङ्ग</v>
      </c>
      <c r="E216" s="34" t="e">
        <f>#REF!</f>
        <v>#REF!</v>
      </c>
      <c r="F216" s="422" t="e">
        <f t="shared" si="14"/>
        <v>#REF!</v>
      </c>
      <c r="G216" s="34" t="e">
        <f>F216/$F$235*100</f>
        <v>#REF!</v>
      </c>
      <c r="H216" s="714">
        <v>7</v>
      </c>
      <c r="I216" s="34" t="e">
        <f t="shared" si="15"/>
        <v>#REF!</v>
      </c>
      <c r="J216" s="352"/>
      <c r="K216" s="214"/>
      <c r="L216" s="25"/>
    </row>
    <row r="217" spans="1:12">
      <c r="A217" s="25"/>
      <c r="B217" s="25"/>
      <c r="C217" s="60" t="str">
        <f>'Programe Budget 2073-74'!C214</f>
        <v xml:space="preserve">घ </v>
      </c>
      <c r="D217" s="387" t="str">
        <f>'Programe Budget 2073-74'!D214</f>
        <v xml:space="preserve">व्यावसायिक तरकारी उत्पदान कार्यक्रम </v>
      </c>
      <c r="E217" s="34"/>
      <c r="F217" s="422"/>
      <c r="G217" s="34"/>
      <c r="H217" s="714"/>
      <c r="I217" s="34"/>
      <c r="J217" s="352"/>
      <c r="K217" s="214"/>
      <c r="L217" s="25"/>
    </row>
    <row r="218" spans="1:12">
      <c r="A218" s="25"/>
      <c r="B218" s="25"/>
      <c r="C218" s="29">
        <f>'Programe Budget 2073-74'!C215</f>
        <v>32</v>
      </c>
      <c r="D218" s="392" t="str">
        <f>'Programe Budget 2073-74'!D215</f>
        <v>जिल्ला कृषि विकास कार्यालय, सिन्धुली</v>
      </c>
      <c r="E218" s="34" t="e">
        <f>#REF!</f>
        <v>#REF!</v>
      </c>
      <c r="F218" s="422" t="e">
        <f t="shared" si="14"/>
        <v>#REF!</v>
      </c>
      <c r="G218" s="34" t="e">
        <f>F218/$F$235*100</f>
        <v>#REF!</v>
      </c>
      <c r="H218" s="714"/>
      <c r="I218" s="34" t="e">
        <f t="shared" si="15"/>
        <v>#REF!</v>
      </c>
      <c r="J218" s="352"/>
      <c r="K218" s="214"/>
      <c r="L218" s="25"/>
    </row>
    <row r="219" spans="1:12">
      <c r="A219" s="25"/>
      <c r="B219" s="25"/>
      <c r="C219" s="60" t="str">
        <f>'Programe Budget 2073-74'!C216</f>
        <v>ङ</v>
      </c>
      <c r="D219" s="387" t="str">
        <f>'Programe Budget 2073-74'!D216</f>
        <v xml:space="preserve">द्वन्द पिडित लक्षित कृषि विशेष कार्यक्रम </v>
      </c>
      <c r="E219" s="34"/>
      <c r="F219" s="422"/>
      <c r="G219" s="34"/>
      <c r="H219" s="714"/>
      <c r="I219" s="34"/>
      <c r="J219" s="352"/>
      <c r="K219" s="214"/>
      <c r="L219" s="25"/>
    </row>
    <row r="220" spans="1:12">
      <c r="A220" s="25"/>
      <c r="B220" s="25"/>
      <c r="C220" s="29">
        <f>'Programe Budget 2073-74'!C217</f>
        <v>1</v>
      </c>
      <c r="D220" s="392" t="str">
        <f>'Programe Budget 2073-74'!D217</f>
        <v>जि.कृ.वि.का. रुकुम</v>
      </c>
      <c r="E220" s="34" t="e">
        <f>#REF!</f>
        <v>#REF!</v>
      </c>
      <c r="F220" s="422" t="e">
        <f t="shared" ref="F220:F229" si="17">E220</f>
        <v>#REF!</v>
      </c>
      <c r="G220" s="34" t="e">
        <f t="shared" ref="G220:G234" si="18">F220/$F$235*100</f>
        <v>#REF!</v>
      </c>
      <c r="H220" s="714">
        <v>16.190000000000001</v>
      </c>
      <c r="I220" s="34" t="e">
        <f t="shared" si="15"/>
        <v>#REF!</v>
      </c>
      <c r="J220" s="352"/>
      <c r="K220" s="214"/>
      <c r="L220" s="25"/>
    </row>
    <row r="221" spans="1:12">
      <c r="A221" s="25"/>
      <c r="B221" s="25"/>
      <c r="C221" s="29">
        <f>'Programe Budget 2073-74'!C218</f>
        <v>2</v>
      </c>
      <c r="D221" s="392" t="str">
        <f>'Programe Budget 2073-74'!D218</f>
        <v>जि.कृ.वि.का. रोल्पा</v>
      </c>
      <c r="E221" s="34" t="e">
        <f>#REF!</f>
        <v>#REF!</v>
      </c>
      <c r="F221" s="422" t="e">
        <f t="shared" si="17"/>
        <v>#REF!</v>
      </c>
      <c r="G221" s="34" t="e">
        <f t="shared" si="18"/>
        <v>#REF!</v>
      </c>
      <c r="H221" s="714">
        <v>16.190000000000001</v>
      </c>
      <c r="I221" s="34" t="e">
        <f t="shared" si="15"/>
        <v>#REF!</v>
      </c>
      <c r="J221" s="352"/>
      <c r="K221" s="214"/>
      <c r="L221" s="25"/>
    </row>
    <row r="222" spans="1:12">
      <c r="A222" s="25"/>
      <c r="B222" s="25"/>
      <c r="C222" s="29">
        <f>'Programe Budget 2073-74'!C219</f>
        <v>3</v>
      </c>
      <c r="D222" s="392" t="str">
        <f>'Programe Budget 2073-74'!D219</f>
        <v>जि.कृ.वि.का. अछाम</v>
      </c>
      <c r="E222" s="34" t="e">
        <f>#REF!</f>
        <v>#REF!</v>
      </c>
      <c r="F222" s="422" t="e">
        <f t="shared" si="17"/>
        <v>#REF!</v>
      </c>
      <c r="G222" s="34" t="e">
        <f t="shared" si="18"/>
        <v>#REF!</v>
      </c>
      <c r="H222" s="714">
        <v>30</v>
      </c>
      <c r="I222" s="34" t="e">
        <f t="shared" si="15"/>
        <v>#REF!</v>
      </c>
      <c r="J222" s="352"/>
      <c r="K222" s="214"/>
      <c r="L222" s="25"/>
    </row>
    <row r="223" spans="1:12">
      <c r="A223" s="25"/>
      <c r="B223" s="25"/>
      <c r="C223" s="29">
        <f>'Programe Budget 2073-74'!C220</f>
        <v>4</v>
      </c>
      <c r="D223" s="392" t="str">
        <f>'Programe Budget 2073-74'!D220</f>
        <v>जि.कृ.वि.का. सल्यान</v>
      </c>
      <c r="E223" s="34" t="e">
        <f>#REF!</f>
        <v>#REF!</v>
      </c>
      <c r="F223" s="422" t="e">
        <f t="shared" si="17"/>
        <v>#REF!</v>
      </c>
      <c r="G223" s="34" t="e">
        <f t="shared" si="18"/>
        <v>#REF!</v>
      </c>
      <c r="H223" s="714">
        <v>30</v>
      </c>
      <c r="I223" s="34" t="e">
        <f t="shared" si="15"/>
        <v>#REF!</v>
      </c>
      <c r="J223" s="352"/>
      <c r="K223" s="214"/>
      <c r="L223" s="25"/>
    </row>
    <row r="224" spans="1:12">
      <c r="A224" s="25"/>
      <c r="B224" s="25"/>
      <c r="C224" s="29">
        <f>'Programe Budget 2073-74'!C221</f>
        <v>5</v>
      </c>
      <c r="D224" s="392" t="str">
        <f>'Programe Budget 2073-74'!D221</f>
        <v>जि.कृ.वि.का. जुम्ला</v>
      </c>
      <c r="E224" s="34" t="e">
        <f>#REF!</f>
        <v>#REF!</v>
      </c>
      <c r="F224" s="422" t="e">
        <f t="shared" si="17"/>
        <v>#REF!</v>
      </c>
      <c r="G224" s="34" t="e">
        <f t="shared" si="18"/>
        <v>#REF!</v>
      </c>
      <c r="H224" s="714">
        <v>16.190000000000001</v>
      </c>
      <c r="I224" s="34" t="e">
        <f t="shared" si="15"/>
        <v>#REF!</v>
      </c>
      <c r="J224" s="352"/>
      <c r="K224" s="214"/>
      <c r="L224" s="25"/>
    </row>
    <row r="225" spans="1:12">
      <c r="A225" s="25"/>
      <c r="B225" s="25"/>
      <c r="C225" s="29">
        <f>'Programe Budget 2073-74'!C222</f>
        <v>6</v>
      </c>
      <c r="D225" s="392" t="str">
        <f>'Programe Budget 2073-74'!D222</f>
        <v>जि.कृ.वि.का. डोटी</v>
      </c>
      <c r="E225" s="34" t="e">
        <f>#REF!</f>
        <v>#REF!</v>
      </c>
      <c r="F225" s="422" t="e">
        <f t="shared" si="17"/>
        <v>#REF!</v>
      </c>
      <c r="G225" s="34" t="e">
        <f t="shared" si="18"/>
        <v>#REF!</v>
      </c>
      <c r="H225" s="714">
        <v>16.190000000000001</v>
      </c>
      <c r="I225" s="34" t="e">
        <f t="shared" si="15"/>
        <v>#REF!</v>
      </c>
      <c r="J225" s="352"/>
      <c r="K225" s="214"/>
      <c r="L225" s="25"/>
    </row>
    <row r="226" spans="1:12">
      <c r="A226" s="25"/>
      <c r="B226" s="25"/>
      <c r="C226" s="29">
        <f>'Programe Budget 2073-74'!C223</f>
        <v>7</v>
      </c>
      <c r="D226" s="392" t="str">
        <f>'Programe Budget 2073-74'!D223</f>
        <v>जि.कृ.वि.का. लमजुङ्ग</v>
      </c>
      <c r="E226" s="34" t="e">
        <f>#REF!</f>
        <v>#REF!</v>
      </c>
      <c r="F226" s="422" t="e">
        <f t="shared" si="17"/>
        <v>#REF!</v>
      </c>
      <c r="G226" s="34" t="e">
        <f t="shared" si="18"/>
        <v>#REF!</v>
      </c>
      <c r="H226" s="714">
        <v>30</v>
      </c>
      <c r="I226" s="34" t="e">
        <f t="shared" si="15"/>
        <v>#REF!</v>
      </c>
      <c r="J226" s="352"/>
      <c r="K226" s="214"/>
      <c r="L226" s="25"/>
    </row>
    <row r="227" spans="1:12">
      <c r="A227" s="25"/>
      <c r="B227" s="25"/>
      <c r="C227" s="29">
        <f>'Programe Budget 2073-74'!C224</f>
        <v>8</v>
      </c>
      <c r="D227" s="392" t="str">
        <f>'Programe Budget 2073-74'!D224</f>
        <v>जि.कृ.वि.का. कन्चनपुर</v>
      </c>
      <c r="E227" s="34" t="e">
        <f>#REF!</f>
        <v>#REF!</v>
      </c>
      <c r="F227" s="422" t="e">
        <f t="shared" si="17"/>
        <v>#REF!</v>
      </c>
      <c r="G227" s="34" t="e">
        <f t="shared" si="18"/>
        <v>#REF!</v>
      </c>
      <c r="H227" s="714">
        <v>16.190000000000001</v>
      </c>
      <c r="I227" s="34" t="e">
        <f t="shared" si="15"/>
        <v>#REF!</v>
      </c>
      <c r="J227" s="352"/>
      <c r="K227" s="214"/>
      <c r="L227" s="25"/>
    </row>
    <row r="228" spans="1:12">
      <c r="A228" s="25"/>
      <c r="B228" s="25"/>
      <c r="C228" s="29">
        <f>'Programe Budget 2073-74'!C225</f>
        <v>9</v>
      </c>
      <c r="D228" s="392" t="str">
        <f>'Programe Budget 2073-74'!D225</f>
        <v>जि.कृ.वि.का. सिन्धुली</v>
      </c>
      <c r="E228" s="34" t="e">
        <f>#REF!</f>
        <v>#REF!</v>
      </c>
      <c r="F228" s="422" t="e">
        <f t="shared" si="17"/>
        <v>#REF!</v>
      </c>
      <c r="G228" s="34" t="e">
        <f t="shared" si="18"/>
        <v>#REF!</v>
      </c>
      <c r="H228" s="714">
        <v>100</v>
      </c>
      <c r="I228" s="34" t="e">
        <f t="shared" si="15"/>
        <v>#REF!</v>
      </c>
      <c r="J228" s="352"/>
      <c r="K228" s="214"/>
      <c r="L228" s="25"/>
    </row>
    <row r="229" spans="1:12">
      <c r="A229" s="25"/>
      <c r="B229" s="25"/>
      <c r="C229" s="29">
        <f>'Programe Budget 2073-74'!C226</f>
        <v>10</v>
      </c>
      <c r="D229" s="392" t="str">
        <f>'Programe Budget 2073-74'!D226</f>
        <v>जि.कृ.वि.का. कैलाली</v>
      </c>
      <c r="E229" s="34" t="e">
        <f>#REF!</f>
        <v>#REF!</v>
      </c>
      <c r="F229" s="422" t="e">
        <f t="shared" si="17"/>
        <v>#REF!</v>
      </c>
      <c r="G229" s="34" t="e">
        <f t="shared" si="18"/>
        <v>#REF!</v>
      </c>
      <c r="H229" s="714">
        <v>30</v>
      </c>
      <c r="I229" s="34" t="e">
        <f t="shared" si="15"/>
        <v>#REF!</v>
      </c>
      <c r="J229" s="352"/>
      <c r="K229" s="214"/>
      <c r="L229" s="25"/>
    </row>
    <row r="230" spans="1:12">
      <c r="A230" s="25"/>
      <c r="B230" s="25"/>
      <c r="C230" s="60" t="str">
        <f>'Programe Budget 2073-74'!C227</f>
        <v xml:space="preserve">च </v>
      </c>
      <c r="D230" s="387" t="str">
        <f>'Programe Budget 2073-74'!D227</f>
        <v xml:space="preserve">राउटे र अन्य सिमान्तकृत समुदाय लक्षित कृषि विशेष कार्यक्रम </v>
      </c>
      <c r="E230" s="34"/>
      <c r="F230" s="422"/>
      <c r="G230" s="34"/>
      <c r="H230" s="714"/>
      <c r="I230" s="34"/>
      <c r="J230" s="352"/>
      <c r="K230" s="214"/>
      <c r="L230" s="25" t="e">
        <f>'Programe Budget 2073-74'!#REF!</f>
        <v>#REF!</v>
      </c>
    </row>
    <row r="231" spans="1:12">
      <c r="A231" s="25"/>
      <c r="B231" s="25"/>
      <c r="C231" s="29">
        <f>'Programe Budget 2073-74'!C228</f>
        <v>1</v>
      </c>
      <c r="D231" s="392" t="str">
        <f>'Programe Budget 2073-74'!D228</f>
        <v>जि.कृ.वि.का. झापा</v>
      </c>
      <c r="E231" s="34" t="e">
        <f>#REF!</f>
        <v>#REF!</v>
      </c>
      <c r="F231" s="422" t="e">
        <f>E231</f>
        <v>#REF!</v>
      </c>
      <c r="G231" s="34" t="e">
        <f t="shared" si="18"/>
        <v>#REF!</v>
      </c>
      <c r="H231" s="714">
        <v>100</v>
      </c>
      <c r="I231" s="34" t="e">
        <f t="shared" si="15"/>
        <v>#REF!</v>
      </c>
      <c r="J231" s="352"/>
      <c r="K231" s="214"/>
      <c r="L231" s="25"/>
    </row>
    <row r="232" spans="1:12">
      <c r="A232" s="25"/>
      <c r="B232" s="25"/>
      <c r="C232" s="29">
        <f>'Programe Budget 2073-74'!C229</f>
        <v>2</v>
      </c>
      <c r="D232" s="392" t="str">
        <f>'Programe Budget 2073-74'!D229</f>
        <v>जि.कृ.वि.का. रामेछाप</v>
      </c>
      <c r="E232" s="34" t="e">
        <f>#REF!</f>
        <v>#REF!</v>
      </c>
      <c r="F232" s="422" t="e">
        <f>E232</f>
        <v>#REF!</v>
      </c>
      <c r="G232" s="34" t="e">
        <f t="shared" si="18"/>
        <v>#REF!</v>
      </c>
      <c r="H232" s="714">
        <v>100</v>
      </c>
      <c r="I232" s="34" t="e">
        <f t="shared" si="15"/>
        <v>#REF!</v>
      </c>
      <c r="J232" s="352"/>
      <c r="K232" s="214"/>
      <c r="L232" s="25"/>
    </row>
    <row r="233" spans="1:12">
      <c r="A233" s="25"/>
      <c r="B233" s="25"/>
      <c r="C233" s="29">
        <f>'Programe Budget 2073-74'!C230</f>
        <v>3</v>
      </c>
      <c r="D233" s="392" t="str">
        <f>'Programe Budget 2073-74'!D230</f>
        <v>जि.कृ.वि.का. मकवानपुर</v>
      </c>
      <c r="E233" s="34" t="e">
        <f>#REF!</f>
        <v>#REF!</v>
      </c>
      <c r="F233" s="422" t="e">
        <f>E233</f>
        <v>#REF!</v>
      </c>
      <c r="G233" s="34" t="e">
        <f t="shared" si="18"/>
        <v>#REF!</v>
      </c>
      <c r="H233" s="714">
        <v>100</v>
      </c>
      <c r="I233" s="34" t="e">
        <f t="shared" si="15"/>
        <v>#REF!</v>
      </c>
      <c r="J233" s="352"/>
      <c r="K233" s="214"/>
      <c r="L233" s="25"/>
    </row>
    <row r="234" spans="1:12">
      <c r="A234" s="25"/>
      <c r="B234" s="25"/>
      <c r="C234" s="29">
        <f>'Programe Budget 2073-74'!C231</f>
        <v>4</v>
      </c>
      <c r="D234" s="392" t="str">
        <f>'Programe Budget 2073-74'!D231</f>
        <v>जि.कृ.वि.का. दैलेख</v>
      </c>
      <c r="E234" s="34" t="e">
        <f>#REF!</f>
        <v>#REF!</v>
      </c>
      <c r="F234" s="422" t="e">
        <f>E234</f>
        <v>#REF!</v>
      </c>
      <c r="G234" s="34" t="e">
        <f t="shared" si="18"/>
        <v>#REF!</v>
      </c>
      <c r="H234" s="714">
        <v>6</v>
      </c>
      <c r="I234" s="34" t="e">
        <f t="shared" si="15"/>
        <v>#REF!</v>
      </c>
      <c r="J234" s="352"/>
      <c r="K234" s="214"/>
      <c r="L234" s="25"/>
    </row>
    <row r="235" spans="1:12" s="102" customFormat="1">
      <c r="A235" s="52"/>
      <c r="B235" s="52"/>
      <c r="C235" s="60">
        <f>'Programe Budget 2073-74'!C232</f>
        <v>32</v>
      </c>
      <c r="D235" s="387" t="s">
        <v>437</v>
      </c>
      <c r="E235" s="57" t="e">
        <f>SUM(E184:E230)</f>
        <v>#REF!</v>
      </c>
      <c r="F235" s="423" t="e">
        <f>SUM(F184:F230)</f>
        <v>#REF!</v>
      </c>
      <c r="G235" s="57" t="e">
        <f>SUM(G184:G230)</f>
        <v>#REF!</v>
      </c>
      <c r="H235" s="714"/>
      <c r="I235" s="57" t="e">
        <f>SUM(I184:I230)</f>
        <v>#REF!</v>
      </c>
      <c r="J235" s="57"/>
      <c r="K235" s="361"/>
      <c r="L235" s="52"/>
    </row>
    <row r="236" spans="1:12">
      <c r="A236" s="264"/>
      <c r="B236" s="264"/>
      <c r="C236" s="54"/>
      <c r="D236" s="390" t="s">
        <v>321</v>
      </c>
      <c r="E236" s="57" t="e">
        <f>E692</f>
        <v>#REF!</v>
      </c>
      <c r="F236" s="425" t="e">
        <f>F692</f>
        <v>#REF!</v>
      </c>
      <c r="G236" s="58" t="e">
        <f>F235/F236*100</f>
        <v>#REF!</v>
      </c>
      <c r="H236" s="714"/>
      <c r="I236" s="86" t="e">
        <f>I235*G236/100</f>
        <v>#REF!</v>
      </c>
      <c r="J236" s="86" t="e">
        <f>I236</f>
        <v>#REF!</v>
      </c>
      <c r="K236" s="356"/>
      <c r="L236" s="264"/>
    </row>
    <row r="237" spans="1:12">
      <c r="A237" s="1">
        <f>'Programe Budget 2073-74'!A233</f>
        <v>5</v>
      </c>
      <c r="B237" s="1" t="str">
        <f>'Programe Budget 2073-74'!B233</f>
        <v>312110-3/4</v>
      </c>
      <c r="C237" s="56"/>
      <c r="D237" s="380" t="str">
        <f>'Programe Budget 2073-74'!D233</f>
        <v xml:space="preserve">मत्स्य विकास कार्यक्रम </v>
      </c>
      <c r="E237" s="34"/>
      <c r="F237" s="422"/>
      <c r="G237" s="34"/>
      <c r="H237" s="714"/>
      <c r="I237" s="34"/>
      <c r="J237" s="34"/>
      <c r="K237" s="214"/>
      <c r="L237" s="25" t="str">
        <f>'Programe Budget 2073-74'!Q233</f>
        <v>ना</v>
      </c>
    </row>
    <row r="238" spans="1:12">
      <c r="A238" s="79"/>
      <c r="B238" s="325"/>
      <c r="C238" s="326">
        <f>'Programe Budget 2073-74'!C234</f>
        <v>1</v>
      </c>
      <c r="D238" s="395" t="str">
        <f>'Programe Budget 2073-74'!D234</f>
        <v>मत्स्य विकास निर्देशनालय, बालाजु</v>
      </c>
      <c r="E238" s="34" t="e">
        <f>#REF!</f>
        <v>#REF!</v>
      </c>
      <c r="F238" s="418" t="e">
        <f>E238</f>
        <v>#REF!</v>
      </c>
      <c r="G238" s="30" t="e">
        <f t="shared" ref="G238:G250" si="19">SUM(F238/$F$251*100)</f>
        <v>#REF!</v>
      </c>
      <c r="H238" s="714">
        <v>93</v>
      </c>
      <c r="I238" s="30" t="e">
        <f t="shared" ref="I238:I250" si="20">SUM(G238*H238/100)</f>
        <v>#REF!</v>
      </c>
      <c r="J238" s="30"/>
      <c r="K238" s="355"/>
      <c r="L238" s="79" t="str">
        <f>'Programe Budget 2073-74'!Q234</f>
        <v>नि</v>
      </c>
    </row>
    <row r="239" spans="1:12">
      <c r="A239" s="25"/>
      <c r="B239" s="11"/>
      <c r="C239" s="107">
        <f>'Programe Budget 2073-74'!C235</f>
        <v>2</v>
      </c>
      <c r="D239" s="396" t="str">
        <f>'Programe Budget 2073-74'!D235</f>
        <v>राष्ट्रिय प्राकृतिक तथा कृत्रिम जलाशय मत्स्य विकास कार्यक्रम, बालाजु</v>
      </c>
      <c r="E239" s="34" t="e">
        <f>#REF!</f>
        <v>#REF!</v>
      </c>
      <c r="F239" s="422" t="e">
        <f t="shared" ref="F239:F250" si="21">E239</f>
        <v>#REF!</v>
      </c>
      <c r="G239" s="34" t="e">
        <f t="shared" si="19"/>
        <v>#REF!</v>
      </c>
      <c r="H239" s="714">
        <v>26.1</v>
      </c>
      <c r="I239" s="34" t="e">
        <f t="shared" si="20"/>
        <v>#REF!</v>
      </c>
      <c r="J239" s="57"/>
      <c r="K239" s="214"/>
      <c r="L239" s="25" t="str">
        <f>'Programe Budget 2073-74'!Q235</f>
        <v>नि</v>
      </c>
    </row>
    <row r="240" spans="1:12">
      <c r="A240" s="25"/>
      <c r="B240" s="11"/>
      <c r="C240" s="107">
        <f>'Programe Budget 2073-74'!C236</f>
        <v>3</v>
      </c>
      <c r="D240" s="396" t="str">
        <f>'Programe Budget 2073-74'!D236</f>
        <v>केन्द्रीय मत्स्य प्रयोगशाला, बालाजु</v>
      </c>
      <c r="E240" s="34" t="e">
        <f>#REF!</f>
        <v>#REF!</v>
      </c>
      <c r="F240" s="422" t="e">
        <f t="shared" si="21"/>
        <v>#REF!</v>
      </c>
      <c r="G240" s="34" t="e">
        <f t="shared" si="19"/>
        <v>#REF!</v>
      </c>
      <c r="H240" s="714">
        <v>80.7</v>
      </c>
      <c r="I240" s="34" t="e">
        <f t="shared" si="20"/>
        <v>#REF!</v>
      </c>
      <c r="J240" s="59"/>
      <c r="K240" s="214"/>
      <c r="L240" s="25" t="str">
        <f>'Programe Budget 2073-74'!Q236</f>
        <v>नि</v>
      </c>
    </row>
    <row r="241" spans="1:12">
      <c r="A241" s="25"/>
      <c r="B241" s="25"/>
      <c r="C241" s="107">
        <f>'Programe Budget 2073-74'!C237</f>
        <v>4</v>
      </c>
      <c r="D241" s="396" t="str">
        <f>'Programe Budget 2073-74'!D237</f>
        <v>मत्स्य विकास तथा तालिम केन्द्र, जनकपुर</v>
      </c>
      <c r="E241" s="34" t="e">
        <f>#REF!</f>
        <v>#REF!</v>
      </c>
      <c r="F241" s="422" t="e">
        <f t="shared" si="21"/>
        <v>#REF!</v>
      </c>
      <c r="G241" s="34" t="e">
        <f t="shared" si="19"/>
        <v>#REF!</v>
      </c>
      <c r="H241" s="714">
        <v>90.7</v>
      </c>
      <c r="I241" s="34" t="e">
        <f t="shared" si="20"/>
        <v>#REF!</v>
      </c>
      <c r="J241" s="59"/>
      <c r="K241" s="214"/>
      <c r="L241" s="25" t="str">
        <f>'Programe Budget 2073-74'!Q237</f>
        <v>नि</v>
      </c>
    </row>
    <row r="242" spans="1:12">
      <c r="A242" s="25"/>
      <c r="B242" s="25"/>
      <c r="C242" s="107">
        <f>'Programe Budget 2073-74'!C238</f>
        <v>5</v>
      </c>
      <c r="D242" s="396" t="str">
        <f>'Programe Budget 2073-74'!D238</f>
        <v>मत्स्य विकास केन्द्र, फत्तेपुर, सप्तरी</v>
      </c>
      <c r="E242" s="34" t="e">
        <f>#REF!</f>
        <v>#REF!</v>
      </c>
      <c r="F242" s="422" t="e">
        <f t="shared" si="21"/>
        <v>#REF!</v>
      </c>
      <c r="G242" s="34" t="e">
        <f t="shared" si="19"/>
        <v>#REF!</v>
      </c>
      <c r="H242" s="714">
        <v>89.5</v>
      </c>
      <c r="I242" s="34" t="e">
        <f t="shared" si="20"/>
        <v>#REF!</v>
      </c>
      <c r="J242" s="59"/>
      <c r="K242" s="214"/>
      <c r="L242" s="25" t="str">
        <f>'Programe Budget 2073-74'!Q238</f>
        <v>नि</v>
      </c>
    </row>
    <row r="243" spans="1:12">
      <c r="A243" s="25"/>
      <c r="B243" s="25"/>
      <c r="C243" s="107">
        <f>'Programe Budget 2073-74'!C239</f>
        <v>6</v>
      </c>
      <c r="D243" s="396" t="str">
        <f>'Programe Budget 2073-74'!D239</f>
        <v>मत्स्य विकास केन्द्र, लाहान, सिराहा</v>
      </c>
      <c r="E243" s="34" t="e">
        <f>#REF!</f>
        <v>#REF!</v>
      </c>
      <c r="F243" s="422" t="e">
        <f t="shared" si="21"/>
        <v>#REF!</v>
      </c>
      <c r="G243" s="34" t="e">
        <f t="shared" si="19"/>
        <v>#REF!</v>
      </c>
      <c r="H243" s="714">
        <v>86.4</v>
      </c>
      <c r="I243" s="34" t="e">
        <f t="shared" si="20"/>
        <v>#REF!</v>
      </c>
      <c r="J243" s="59"/>
      <c r="K243" s="214"/>
      <c r="L243" s="25" t="str">
        <f>'Programe Budget 2073-74'!Q239</f>
        <v>नि</v>
      </c>
    </row>
    <row r="244" spans="1:12">
      <c r="A244" s="25"/>
      <c r="B244" s="25"/>
      <c r="C244" s="107">
        <f>'Programe Budget 2073-74'!C240</f>
        <v>7</v>
      </c>
      <c r="D244" s="396" t="str">
        <f>'Programe Budget 2073-74'!D240</f>
        <v>मत्स्य विकास केन्द्र, हेटौंडा</v>
      </c>
      <c r="E244" s="34" t="e">
        <f>#REF!</f>
        <v>#REF!</v>
      </c>
      <c r="F244" s="422" t="e">
        <f t="shared" si="21"/>
        <v>#REF!</v>
      </c>
      <c r="G244" s="34" t="e">
        <f t="shared" si="19"/>
        <v>#REF!</v>
      </c>
      <c r="H244" s="714">
        <v>90.4</v>
      </c>
      <c r="I244" s="34" t="e">
        <f t="shared" si="20"/>
        <v>#REF!</v>
      </c>
      <c r="J244" s="59"/>
      <c r="K244" s="214"/>
      <c r="L244" s="25" t="str">
        <f>'Programe Budget 2073-74'!Q240</f>
        <v>नि</v>
      </c>
    </row>
    <row r="245" spans="1:12">
      <c r="A245" s="25"/>
      <c r="B245" s="25"/>
      <c r="C245" s="107">
        <f>'Programe Budget 2073-74'!C241</f>
        <v>8</v>
      </c>
      <c r="D245" s="396" t="str">
        <f>'Programe Budget 2073-74'!D241</f>
        <v>मत्स्य विकास केन्द्र, भण्डारा, चितवन</v>
      </c>
      <c r="E245" s="34" t="e">
        <f>#REF!</f>
        <v>#REF!</v>
      </c>
      <c r="F245" s="422" t="e">
        <f t="shared" si="21"/>
        <v>#REF!</v>
      </c>
      <c r="G245" s="34" t="e">
        <f t="shared" si="19"/>
        <v>#REF!</v>
      </c>
      <c r="H245" s="714">
        <v>98.6</v>
      </c>
      <c r="I245" s="34" t="e">
        <f t="shared" si="20"/>
        <v>#REF!</v>
      </c>
      <c r="J245" s="59"/>
      <c r="K245" s="214"/>
      <c r="L245" s="25" t="str">
        <f>'Programe Budget 2073-74'!Q241</f>
        <v>नि</v>
      </c>
    </row>
    <row r="246" spans="1:12">
      <c r="A246" s="25"/>
      <c r="B246" s="25"/>
      <c r="C246" s="107">
        <f>'Programe Budget 2073-74'!C242</f>
        <v>9</v>
      </c>
      <c r="D246" s="396" t="str">
        <f>'Programe Budget 2073-74'!D242</f>
        <v>रिजरभ्वायर मत्स्य विकास केन्द्र, कुलेखानी, मकवानपुर</v>
      </c>
      <c r="E246" s="34" t="e">
        <f>#REF!</f>
        <v>#REF!</v>
      </c>
      <c r="F246" s="422" t="e">
        <f t="shared" si="21"/>
        <v>#REF!</v>
      </c>
      <c r="G246" s="34" t="e">
        <f t="shared" si="19"/>
        <v>#REF!</v>
      </c>
      <c r="H246" s="714">
        <v>75.599999999999994</v>
      </c>
      <c r="I246" s="34" t="e">
        <f t="shared" si="20"/>
        <v>#REF!</v>
      </c>
      <c r="J246" s="59"/>
      <c r="K246" s="214"/>
      <c r="L246" s="25" t="str">
        <f>'Programe Budget 2073-74'!Q242</f>
        <v>नि</v>
      </c>
    </row>
    <row r="247" spans="1:12">
      <c r="A247" s="25"/>
      <c r="B247" s="25"/>
      <c r="C247" s="107">
        <f>'Programe Budget 2073-74'!C243</f>
        <v>10</v>
      </c>
      <c r="D247" s="396" t="str">
        <f>'Programe Budget 2073-74'!D243</f>
        <v>मत्स्य विकास केन्द्र, रुपन्देही भैरहवा</v>
      </c>
      <c r="E247" s="34" t="e">
        <f>#REF!</f>
        <v>#REF!</v>
      </c>
      <c r="F247" s="422" t="e">
        <f t="shared" si="21"/>
        <v>#REF!</v>
      </c>
      <c r="G247" s="34" t="e">
        <f t="shared" si="19"/>
        <v>#REF!</v>
      </c>
      <c r="H247" s="714">
        <v>93</v>
      </c>
      <c r="I247" s="34" t="e">
        <f t="shared" si="20"/>
        <v>#REF!</v>
      </c>
      <c r="J247" s="59"/>
      <c r="K247" s="214"/>
      <c r="L247" s="25" t="str">
        <f>'Programe Budget 2073-74'!Q243</f>
        <v>नि</v>
      </c>
    </row>
    <row r="248" spans="1:12">
      <c r="A248" s="25"/>
      <c r="B248" s="25"/>
      <c r="C248" s="107">
        <f>'Programe Budget 2073-74'!C244</f>
        <v>11</v>
      </c>
      <c r="D248" s="396" t="str">
        <f>'Programe Budget 2073-74'!D244</f>
        <v>चिसो पानी मत्स्य विकास केन्द्र, बेलटारी, स्याङ्गजा</v>
      </c>
      <c r="E248" s="34" t="e">
        <f>#REF!</f>
        <v>#REF!</v>
      </c>
      <c r="F248" s="422" t="e">
        <f t="shared" si="21"/>
        <v>#REF!</v>
      </c>
      <c r="G248" s="34" t="e">
        <f t="shared" si="19"/>
        <v>#REF!</v>
      </c>
      <c r="H248" s="714">
        <v>100</v>
      </c>
      <c r="I248" s="34" t="e">
        <f t="shared" si="20"/>
        <v>#REF!</v>
      </c>
      <c r="J248" s="59"/>
      <c r="K248" s="214"/>
      <c r="L248" s="25" t="str">
        <f>'Programe Budget 2073-74'!Q244</f>
        <v>नि</v>
      </c>
    </row>
    <row r="249" spans="1:12">
      <c r="A249" s="25"/>
      <c r="B249" s="25"/>
      <c r="C249" s="107">
        <f>'Programe Budget 2073-74'!C245</f>
        <v>12</v>
      </c>
      <c r="D249" s="396" t="str">
        <f>'Programe Budget 2073-74'!D245</f>
        <v>मत्स्य विकास केन्द्र, महादेबपुरी, बाँके</v>
      </c>
      <c r="E249" s="34" t="e">
        <f>#REF!</f>
        <v>#REF!</v>
      </c>
      <c r="F249" s="422" t="e">
        <f t="shared" si="21"/>
        <v>#REF!</v>
      </c>
      <c r="G249" s="34" t="e">
        <f t="shared" si="19"/>
        <v>#REF!</v>
      </c>
      <c r="H249" s="714">
        <v>85.2</v>
      </c>
      <c r="I249" s="34" t="e">
        <f t="shared" si="20"/>
        <v>#REF!</v>
      </c>
      <c r="J249" s="57"/>
      <c r="K249" s="214"/>
      <c r="L249" s="25" t="str">
        <f>'Programe Budget 2073-74'!Q245</f>
        <v>नि</v>
      </c>
    </row>
    <row r="250" spans="1:12">
      <c r="A250" s="25"/>
      <c r="B250" s="25"/>
      <c r="C250" s="107">
        <f>'Programe Budget 2073-74'!C246</f>
        <v>13</v>
      </c>
      <c r="D250" s="396" t="str">
        <f>'Programe Budget 2073-74'!D246</f>
        <v>मत्स्य विकास केन्द्र, गेटा, धनगढी</v>
      </c>
      <c r="E250" s="34" t="e">
        <f>#REF!</f>
        <v>#REF!</v>
      </c>
      <c r="F250" s="422" t="e">
        <f t="shared" si="21"/>
        <v>#REF!</v>
      </c>
      <c r="G250" s="34" t="e">
        <f t="shared" si="19"/>
        <v>#REF!</v>
      </c>
      <c r="H250" s="714">
        <v>100</v>
      </c>
      <c r="I250" s="34" t="e">
        <f t="shared" si="20"/>
        <v>#REF!</v>
      </c>
      <c r="J250" s="59"/>
      <c r="K250" s="214"/>
      <c r="L250" s="25" t="str">
        <f>'Programe Budget 2073-74'!Q246</f>
        <v>नि</v>
      </c>
    </row>
    <row r="251" spans="1:12" s="102" customFormat="1">
      <c r="A251" s="52"/>
      <c r="B251" s="52"/>
      <c r="C251" s="347">
        <f>'Programe Budget 2073-74'!C247</f>
        <v>13</v>
      </c>
      <c r="D251" s="397" t="str">
        <f>'Programe Budget 2073-74'!D247</f>
        <v>मत्स्य विकास कार्यक्रमको जम्मा</v>
      </c>
      <c r="E251" s="423" t="e">
        <f>SUM(E238:E250)</f>
        <v>#REF!</v>
      </c>
      <c r="F251" s="423" t="e">
        <f>SUM(F238:F250)</f>
        <v>#REF!</v>
      </c>
      <c r="G251" s="57" t="e">
        <f>SUM(G238:G250)</f>
        <v>#REF!</v>
      </c>
      <c r="H251" s="714"/>
      <c r="I251" s="57" t="e">
        <f>SUM(I238:I250)</f>
        <v>#REF!</v>
      </c>
      <c r="J251" s="57"/>
      <c r="K251" s="361"/>
      <c r="L251" s="52"/>
    </row>
    <row r="252" spans="1:12">
      <c r="A252" s="264"/>
      <c r="B252" s="264"/>
      <c r="C252" s="54"/>
      <c r="D252" s="390" t="s">
        <v>321</v>
      </c>
      <c r="E252" s="57" t="e">
        <f>E692</f>
        <v>#REF!</v>
      </c>
      <c r="F252" s="425" t="e">
        <f>F692</f>
        <v>#REF!</v>
      </c>
      <c r="G252" s="58" t="e">
        <f>F251/F252*100</f>
        <v>#REF!</v>
      </c>
      <c r="H252" s="714"/>
      <c r="I252" s="86" t="e">
        <f>I251*G252/100</f>
        <v>#REF!</v>
      </c>
      <c r="J252" s="86" t="e">
        <f>I252</f>
        <v>#REF!</v>
      </c>
      <c r="K252" s="356"/>
      <c r="L252" s="264"/>
    </row>
    <row r="253" spans="1:12">
      <c r="A253" s="1">
        <f>'Programe Budget 2073-74'!A248</f>
        <v>6</v>
      </c>
      <c r="B253" s="1" t="str">
        <f>'Programe Budget 2073-74'!B248</f>
        <v>312112-3/4</v>
      </c>
      <c r="C253" s="56"/>
      <c r="D253" s="380" t="str">
        <f>'Programe Budget 2073-74'!D248</f>
        <v xml:space="preserve">बाली संरक्षण कार्यक्रम </v>
      </c>
      <c r="E253" s="34"/>
      <c r="F253" s="422"/>
      <c r="G253" s="34"/>
      <c r="H253" s="714"/>
      <c r="I253" s="34"/>
      <c r="J253" s="34"/>
      <c r="K253" s="214"/>
      <c r="L253" s="25" t="str">
        <f>'Programe Budget 2073-74'!Q248</f>
        <v>ना</v>
      </c>
    </row>
    <row r="254" spans="1:12">
      <c r="A254" s="79"/>
      <c r="B254" s="321"/>
      <c r="C254" s="31">
        <f>'Programe Budget 2073-74'!C249</f>
        <v>1</v>
      </c>
      <c r="D254" s="395" t="str">
        <f>'Programe Budget 2073-74'!D249</f>
        <v>वाली संरक्षण निर्देशनालय, हरिहरभवन</v>
      </c>
      <c r="E254" s="34" t="e">
        <f>#REF!</f>
        <v>#REF!</v>
      </c>
      <c r="F254" s="418" t="e">
        <f>E254</f>
        <v>#REF!</v>
      </c>
      <c r="G254" s="30" t="e">
        <f t="shared" ref="G254:G277" si="22">SUM(F254/$F$289*100)</f>
        <v>#REF!</v>
      </c>
      <c r="H254" s="714">
        <v>94.4</v>
      </c>
      <c r="I254" s="30" t="e">
        <f t="shared" ref="I254:I279" si="23">SUM(G254*H254/100)</f>
        <v>#REF!</v>
      </c>
      <c r="J254" s="30"/>
      <c r="K254" s="27"/>
      <c r="L254" s="25" t="str">
        <f>'Programe Budget 2073-74'!Q249</f>
        <v>नि</v>
      </c>
    </row>
    <row r="255" spans="1:12">
      <c r="A255" s="25"/>
      <c r="B255" s="11"/>
      <c r="C255" s="33">
        <f>'Programe Budget 2073-74'!C250</f>
        <v>2</v>
      </c>
      <c r="D255" s="396" t="str">
        <f>'Programe Budget 2073-74'!D250</f>
        <v>पोष्ट हार्भेष्ट व्यवस्थापन निर्देशनालय, श्रीमहल, पुल्चोक</v>
      </c>
      <c r="E255" s="34" t="e">
        <f>#REF!</f>
        <v>#REF!</v>
      </c>
      <c r="F255" s="422" t="e">
        <f t="shared" ref="F255:F277" si="24">E255</f>
        <v>#REF!</v>
      </c>
      <c r="G255" s="30" t="e">
        <f t="shared" si="22"/>
        <v>#REF!</v>
      </c>
      <c r="H255" s="714">
        <v>44.26</v>
      </c>
      <c r="I255" s="34" t="e">
        <f>SUM(G255*H255/100)</f>
        <v>#REF!</v>
      </c>
      <c r="J255" s="34"/>
      <c r="K255" s="214"/>
      <c r="L255" s="25" t="str">
        <f>'Programe Budget 2073-74'!Q250</f>
        <v>नि</v>
      </c>
    </row>
    <row r="256" spans="1:12">
      <c r="A256" s="25"/>
      <c r="B256" s="25"/>
      <c r="C256" s="33">
        <f>'Programe Budget 2073-74'!C251</f>
        <v>3</v>
      </c>
      <c r="D256" s="396" t="str">
        <f>'Programe Budget 2073-74'!D251</f>
        <v>विषादी पञ्जीकरण तथा व्यवस्थापन शाखा, हरिहरभवन</v>
      </c>
      <c r="E256" s="34" t="e">
        <f>#REF!</f>
        <v>#REF!</v>
      </c>
      <c r="F256" s="422" t="e">
        <f t="shared" si="24"/>
        <v>#REF!</v>
      </c>
      <c r="G256" s="30" t="e">
        <f t="shared" si="22"/>
        <v>#REF!</v>
      </c>
      <c r="H256" s="714">
        <v>62.13</v>
      </c>
      <c r="I256" s="34" t="e">
        <f>SUM(G256*H256/100)</f>
        <v>#REF!</v>
      </c>
      <c r="J256" s="34"/>
      <c r="K256" s="214"/>
      <c r="L256" s="25" t="str">
        <f>'Programe Budget 2073-74'!Q251</f>
        <v>नि</v>
      </c>
    </row>
    <row r="257" spans="1:12">
      <c r="A257" s="25"/>
      <c r="B257" s="25"/>
      <c r="C257" s="33">
        <f>'Programe Budget 2073-74'!C252</f>
        <v>4</v>
      </c>
      <c r="D257" s="396" t="str">
        <f>'Programe Budget 2073-74'!D252</f>
        <v>क्षेत्रीय वाली संरक्षण प्रयोगशाला, बिराटनगर</v>
      </c>
      <c r="E257" s="34" t="e">
        <f>#REF!</f>
        <v>#REF!</v>
      </c>
      <c r="F257" s="422" t="e">
        <f t="shared" si="24"/>
        <v>#REF!</v>
      </c>
      <c r="G257" s="30" t="e">
        <f t="shared" si="22"/>
        <v>#REF!</v>
      </c>
      <c r="H257" s="714">
        <v>81.400000000000006</v>
      </c>
      <c r="I257" s="34" t="e">
        <f t="shared" si="23"/>
        <v>#REF!</v>
      </c>
      <c r="J257" s="34"/>
      <c r="K257" s="214"/>
      <c r="L257" s="25" t="str">
        <f>'Programe Budget 2073-74'!Q252</f>
        <v>नि</v>
      </c>
    </row>
    <row r="258" spans="1:12">
      <c r="A258" s="25"/>
      <c r="B258" s="25"/>
      <c r="C258" s="33">
        <f>'Programe Budget 2073-74'!C253</f>
        <v>5</v>
      </c>
      <c r="D258" s="396" t="str">
        <f>'Programe Budget 2073-74'!D253</f>
        <v>क्षेत्रीय वाली संरक्षण प्रयोगशाला, हरिहरभवन</v>
      </c>
      <c r="E258" s="34" t="e">
        <f>#REF!</f>
        <v>#REF!</v>
      </c>
      <c r="F258" s="422" t="e">
        <f t="shared" si="24"/>
        <v>#REF!</v>
      </c>
      <c r="G258" s="30" t="e">
        <f t="shared" si="22"/>
        <v>#REF!</v>
      </c>
      <c r="H258" s="714">
        <v>98.5</v>
      </c>
      <c r="I258" s="34" t="e">
        <f t="shared" si="23"/>
        <v>#REF!</v>
      </c>
      <c r="J258" s="34"/>
      <c r="K258" s="214"/>
      <c r="L258" s="25" t="str">
        <f>'Programe Budget 2073-74'!Q253</f>
        <v>नि</v>
      </c>
    </row>
    <row r="259" spans="1:12">
      <c r="A259" s="25"/>
      <c r="B259" s="25"/>
      <c r="C259" s="33">
        <f>'Programe Budget 2073-74'!C254</f>
        <v>6</v>
      </c>
      <c r="D259" s="396" t="str">
        <f>'Programe Budget 2073-74'!D254</f>
        <v>क्षेत्रीय वाली संरक्षण प्रयोगशाला, पोखरा</v>
      </c>
      <c r="E259" s="34" t="e">
        <f>#REF!</f>
        <v>#REF!</v>
      </c>
      <c r="F259" s="422" t="e">
        <f t="shared" si="24"/>
        <v>#REF!</v>
      </c>
      <c r="G259" s="30" t="e">
        <f t="shared" si="22"/>
        <v>#REF!</v>
      </c>
      <c r="H259" s="714">
        <v>100</v>
      </c>
      <c r="I259" s="34" t="e">
        <f t="shared" si="23"/>
        <v>#REF!</v>
      </c>
      <c r="J259" s="34"/>
      <c r="K259" s="214"/>
      <c r="L259" s="25" t="str">
        <f>'Programe Budget 2073-74'!Q254</f>
        <v>नि</v>
      </c>
    </row>
    <row r="260" spans="1:12">
      <c r="A260" s="25"/>
      <c r="B260" s="25"/>
      <c r="C260" s="33">
        <f>'Programe Budget 2073-74'!C255</f>
        <v>7</v>
      </c>
      <c r="D260" s="396" t="str">
        <f>'Programe Budget 2073-74'!D255</f>
        <v>क्षेत्रीय वाली संरक्षण प्रयोगशाला, खजुरा, बाँके</v>
      </c>
      <c r="E260" s="34" t="e">
        <f>#REF!</f>
        <v>#REF!</v>
      </c>
      <c r="F260" s="422" t="e">
        <f t="shared" si="24"/>
        <v>#REF!</v>
      </c>
      <c r="G260" s="30" t="e">
        <f t="shared" si="22"/>
        <v>#REF!</v>
      </c>
      <c r="H260" s="714">
        <v>100</v>
      </c>
      <c r="I260" s="34" t="e">
        <f t="shared" si="23"/>
        <v>#REF!</v>
      </c>
      <c r="J260" s="34"/>
      <c r="K260" s="214"/>
      <c r="L260" s="25" t="str">
        <f>'Programe Budget 2073-74'!Q255</f>
        <v>नि</v>
      </c>
    </row>
    <row r="261" spans="1:12">
      <c r="A261" s="25"/>
      <c r="B261" s="25"/>
      <c r="C261" s="33">
        <f>'Programe Budget 2073-74'!C256</f>
        <v>8</v>
      </c>
      <c r="D261" s="396" t="str">
        <f>'Programe Budget 2073-74'!D256</f>
        <v>क्षेत्रीय वाली संरक्षण प्रयोगशाला, सुन्दरपुर, कन्चनपुर</v>
      </c>
      <c r="E261" s="34" t="e">
        <f>#REF!</f>
        <v>#REF!</v>
      </c>
      <c r="F261" s="422" t="e">
        <f t="shared" si="24"/>
        <v>#REF!</v>
      </c>
      <c r="G261" s="30" t="e">
        <f t="shared" si="22"/>
        <v>#REF!</v>
      </c>
      <c r="H261" s="714">
        <v>72.78</v>
      </c>
      <c r="I261" s="34" t="e">
        <f t="shared" si="23"/>
        <v>#REF!</v>
      </c>
      <c r="J261" s="34"/>
      <c r="K261" s="214"/>
      <c r="L261" s="25" t="str">
        <f>'Programe Budget 2073-74'!Q256</f>
        <v>नि</v>
      </c>
    </row>
    <row r="262" spans="1:12">
      <c r="A262" s="25"/>
      <c r="B262" s="25"/>
      <c r="C262" s="33">
        <f>'Programe Budget 2073-74'!C257</f>
        <v>9</v>
      </c>
      <c r="D262" s="396" t="str">
        <f>'Programe Budget 2073-74'!D257</f>
        <v>राष्ट्रिय प्लाण्ट क्वारेन्टीन कार्यक्रम, हरिहरभवन</v>
      </c>
      <c r="E262" s="34" t="e">
        <f>#REF!</f>
        <v>#REF!</v>
      </c>
      <c r="F262" s="422" t="e">
        <f t="shared" si="24"/>
        <v>#REF!</v>
      </c>
      <c r="G262" s="30" t="e">
        <f t="shared" si="22"/>
        <v>#REF!</v>
      </c>
      <c r="H262" s="714">
        <v>84.1</v>
      </c>
      <c r="I262" s="34" t="e">
        <f t="shared" si="23"/>
        <v>#REF!</v>
      </c>
      <c r="J262" s="34"/>
      <c r="K262" s="214"/>
      <c r="L262" s="25" t="str">
        <f>'Programe Budget 2073-74'!Q257</f>
        <v>नि</v>
      </c>
    </row>
    <row r="263" spans="1:12">
      <c r="A263" s="25"/>
      <c r="B263" s="25"/>
      <c r="C263" s="33">
        <f>'Programe Budget 2073-74'!C258</f>
        <v>10</v>
      </c>
      <c r="D263" s="396" t="str">
        <f>'Programe Budget 2073-74'!D258</f>
        <v>क्षेत्रीय प्लाण्ट क्वारेन्टीन कार्यालय, काकडभिट्टा</v>
      </c>
      <c r="E263" s="34" t="e">
        <f>#REF!</f>
        <v>#REF!</v>
      </c>
      <c r="F263" s="422" t="e">
        <f t="shared" si="24"/>
        <v>#REF!</v>
      </c>
      <c r="G263" s="30" t="e">
        <f t="shared" si="22"/>
        <v>#REF!</v>
      </c>
      <c r="H263" s="714">
        <v>100</v>
      </c>
      <c r="I263" s="34" t="e">
        <f t="shared" si="23"/>
        <v>#REF!</v>
      </c>
      <c r="J263" s="34"/>
      <c r="K263" s="214"/>
      <c r="L263" s="25" t="str">
        <f>'Programe Budget 2073-74'!Q258</f>
        <v>नि</v>
      </c>
    </row>
    <row r="264" spans="1:12">
      <c r="A264" s="25"/>
      <c r="B264" s="25"/>
      <c r="C264" s="33">
        <f>'Programe Budget 2073-74'!C259</f>
        <v>11</v>
      </c>
      <c r="D264" s="396" t="str">
        <f>'Programe Budget 2073-74'!D259</f>
        <v>क्षेत्रीय प्लाण्ट क्वारेन्टीन कार्यालय, बिरगन्ज</v>
      </c>
      <c r="E264" s="34" t="e">
        <f>#REF!</f>
        <v>#REF!</v>
      </c>
      <c r="F264" s="422" t="e">
        <f t="shared" si="24"/>
        <v>#REF!</v>
      </c>
      <c r="G264" s="30" t="e">
        <f t="shared" si="22"/>
        <v>#REF!</v>
      </c>
      <c r="H264" s="714">
        <v>100</v>
      </c>
      <c r="I264" s="34" t="e">
        <f t="shared" si="23"/>
        <v>#REF!</v>
      </c>
      <c r="J264" s="34"/>
      <c r="K264" s="214"/>
      <c r="L264" s="25" t="str">
        <f>'Programe Budget 2073-74'!Q259</f>
        <v>नि</v>
      </c>
    </row>
    <row r="265" spans="1:12">
      <c r="A265" s="25"/>
      <c r="B265" s="25"/>
      <c r="C265" s="33">
        <f>'Programe Budget 2073-74'!C260</f>
        <v>12</v>
      </c>
      <c r="D265" s="396" t="str">
        <f>'Programe Budget 2073-74'!D260</f>
        <v>क्षेत्रीय प्लाण्ट क्वारेन्टीन कार्यालय, रुपन्देही</v>
      </c>
      <c r="E265" s="34" t="e">
        <f>#REF!</f>
        <v>#REF!</v>
      </c>
      <c r="F265" s="422" t="e">
        <f t="shared" si="24"/>
        <v>#REF!</v>
      </c>
      <c r="G265" s="30" t="e">
        <f t="shared" si="22"/>
        <v>#REF!</v>
      </c>
      <c r="H265" s="714">
        <v>100</v>
      </c>
      <c r="I265" s="34" t="e">
        <f t="shared" si="23"/>
        <v>#REF!</v>
      </c>
      <c r="J265" s="34"/>
      <c r="K265" s="214"/>
      <c r="L265" s="25" t="str">
        <f>'Programe Budget 2073-74'!Q260</f>
        <v>नि</v>
      </c>
    </row>
    <row r="266" spans="1:12">
      <c r="A266" s="25"/>
      <c r="B266" s="25"/>
      <c r="C266" s="33">
        <f>'Programe Budget 2073-74'!C261</f>
        <v>13</v>
      </c>
      <c r="D266" s="396" t="str">
        <f>'Programe Budget 2073-74'!D261</f>
        <v>क्षेत्रीय प्लाण्ट क्वारेन्टीन कार्यालय, नेपालगन्ज</v>
      </c>
      <c r="E266" s="34" t="e">
        <f>#REF!</f>
        <v>#REF!</v>
      </c>
      <c r="F266" s="422" t="e">
        <f t="shared" si="24"/>
        <v>#REF!</v>
      </c>
      <c r="G266" s="30" t="e">
        <f t="shared" si="22"/>
        <v>#REF!</v>
      </c>
      <c r="H266" s="714">
        <v>100</v>
      </c>
      <c r="I266" s="34" t="e">
        <f t="shared" si="23"/>
        <v>#REF!</v>
      </c>
      <c r="J266" s="34"/>
      <c r="K266" s="214"/>
      <c r="L266" s="25" t="str">
        <f>'Programe Budget 2073-74'!Q261</f>
        <v>नि</v>
      </c>
    </row>
    <row r="267" spans="1:12">
      <c r="A267" s="25"/>
      <c r="B267" s="25"/>
      <c r="C267" s="33">
        <f>'Programe Budget 2073-74'!C262</f>
        <v>14</v>
      </c>
      <c r="D267" s="396" t="str">
        <f>'Programe Budget 2073-74'!D262</f>
        <v>क्षेत्रीय प्लाण्ट क्वारेन्टीन कार्यालय, गड्डाचौकी, कन्चनपुर</v>
      </c>
      <c r="E267" s="34" t="e">
        <f>#REF!</f>
        <v>#REF!</v>
      </c>
      <c r="F267" s="422" t="e">
        <f t="shared" si="24"/>
        <v>#REF!</v>
      </c>
      <c r="G267" s="30" t="e">
        <f t="shared" si="22"/>
        <v>#REF!</v>
      </c>
      <c r="H267" s="714">
        <v>100</v>
      </c>
      <c r="I267" s="34" t="e">
        <f t="shared" si="23"/>
        <v>#REF!</v>
      </c>
      <c r="J267" s="34"/>
      <c r="K267" s="214"/>
      <c r="L267" s="25" t="str">
        <f>'Programe Budget 2073-74'!Q262</f>
        <v>नि</v>
      </c>
    </row>
    <row r="268" spans="1:12">
      <c r="A268" s="25"/>
      <c r="B268" s="25"/>
      <c r="C268" s="33">
        <f>'Programe Budget 2073-74'!C263</f>
        <v>15</v>
      </c>
      <c r="D268" s="396" t="str">
        <f>'Programe Budget 2073-74'!D263</f>
        <v>प्लान्ट क्वारेन्टीन चेकपोष्ट, बिराटनगर</v>
      </c>
      <c r="E268" s="34" t="e">
        <f>#REF!</f>
        <v>#REF!</v>
      </c>
      <c r="F268" s="422" t="e">
        <f t="shared" si="24"/>
        <v>#REF!</v>
      </c>
      <c r="G268" s="30" t="e">
        <f t="shared" si="22"/>
        <v>#REF!</v>
      </c>
      <c r="H268" s="714">
        <v>100</v>
      </c>
      <c r="I268" s="34" t="e">
        <f t="shared" si="23"/>
        <v>#REF!</v>
      </c>
      <c r="J268" s="34"/>
      <c r="K268" s="214"/>
      <c r="L268" s="25" t="str">
        <f>'Programe Budget 2073-74'!Q263</f>
        <v>नि</v>
      </c>
    </row>
    <row r="269" spans="1:12">
      <c r="A269" s="25"/>
      <c r="B269" s="25"/>
      <c r="C269" s="33">
        <f>'Programe Budget 2073-74'!C264</f>
        <v>16</v>
      </c>
      <c r="D269" s="396" t="str">
        <f>'Programe Budget 2073-74'!D264</f>
        <v>प्लान्ट क्वारेन्टीन चेकपोष्ट, भण्टाबारी, सुनसरी</v>
      </c>
      <c r="E269" s="34" t="e">
        <f>#REF!</f>
        <v>#REF!</v>
      </c>
      <c r="F269" s="422" t="e">
        <f t="shared" si="24"/>
        <v>#REF!</v>
      </c>
      <c r="G269" s="30" t="e">
        <f t="shared" si="22"/>
        <v>#REF!</v>
      </c>
      <c r="H269" s="714">
        <v>100</v>
      </c>
      <c r="I269" s="34" t="e">
        <f t="shared" si="23"/>
        <v>#REF!</v>
      </c>
      <c r="J269" s="34"/>
      <c r="K269" s="214"/>
      <c r="L269" s="25" t="str">
        <f>'Programe Budget 2073-74'!Q264</f>
        <v>नि</v>
      </c>
    </row>
    <row r="270" spans="1:12">
      <c r="A270" s="25"/>
      <c r="B270" s="25"/>
      <c r="C270" s="33">
        <f>'Programe Budget 2073-74'!C265</f>
        <v>17</v>
      </c>
      <c r="D270" s="396" t="str">
        <f>'Programe Budget 2073-74'!D265</f>
        <v>प्लान्ट क्वारेन्टीन चेकपोष्ट, जलेश्वर, महोतरी</v>
      </c>
      <c r="E270" s="34" t="e">
        <f>#REF!</f>
        <v>#REF!</v>
      </c>
      <c r="F270" s="422" t="e">
        <f t="shared" si="24"/>
        <v>#REF!</v>
      </c>
      <c r="G270" s="30" t="e">
        <f t="shared" si="22"/>
        <v>#REF!</v>
      </c>
      <c r="H270" s="714">
        <v>100</v>
      </c>
      <c r="I270" s="34" t="e">
        <f t="shared" si="23"/>
        <v>#REF!</v>
      </c>
      <c r="J270" s="34"/>
      <c r="K270" s="214"/>
      <c r="L270" s="25" t="str">
        <f>'Programe Budget 2073-74'!Q265</f>
        <v>नि</v>
      </c>
    </row>
    <row r="271" spans="1:12">
      <c r="A271" s="25"/>
      <c r="B271" s="25"/>
      <c r="C271" s="33">
        <f>'Programe Budget 2073-74'!C266</f>
        <v>18</v>
      </c>
      <c r="D271" s="396" t="str">
        <f>'Programe Budget 2073-74'!D266</f>
        <v>प्लान्ट क्वारेन्टीन चेकपोष्ट, मलङ्गवा, र्सलाही</v>
      </c>
      <c r="E271" s="34" t="e">
        <f>#REF!</f>
        <v>#REF!</v>
      </c>
      <c r="F271" s="422" t="e">
        <f t="shared" si="24"/>
        <v>#REF!</v>
      </c>
      <c r="G271" s="30" t="e">
        <f t="shared" si="22"/>
        <v>#REF!</v>
      </c>
      <c r="H271" s="714">
        <v>100</v>
      </c>
      <c r="I271" s="34" t="e">
        <f t="shared" si="23"/>
        <v>#REF!</v>
      </c>
      <c r="J271" s="34"/>
      <c r="K271" s="214"/>
      <c r="L271" s="25" t="str">
        <f>'Programe Budget 2073-74'!Q266</f>
        <v>नि</v>
      </c>
    </row>
    <row r="272" spans="1:12">
      <c r="A272" s="25"/>
      <c r="B272" s="25"/>
      <c r="C272" s="33">
        <f>'Programe Budget 2073-74'!C267</f>
        <v>19</v>
      </c>
      <c r="D272" s="396" t="str">
        <f>'Programe Budget 2073-74'!D267</f>
        <v>प्लान्ट क्वारेन्टीन चेकपोष्ट, तातोपानी, सिन्धुपाल्चोक</v>
      </c>
      <c r="E272" s="34" t="e">
        <f>#REF!</f>
        <v>#REF!</v>
      </c>
      <c r="F272" s="422" t="e">
        <f t="shared" si="24"/>
        <v>#REF!</v>
      </c>
      <c r="G272" s="30" t="e">
        <f t="shared" si="22"/>
        <v>#REF!</v>
      </c>
      <c r="H272" s="714">
        <v>80</v>
      </c>
      <c r="I272" s="34" t="e">
        <f t="shared" si="23"/>
        <v>#REF!</v>
      </c>
      <c r="J272" s="34"/>
      <c r="K272" s="214"/>
      <c r="L272" s="25" t="str">
        <f>'Programe Budget 2073-74'!Q267</f>
        <v>नि</v>
      </c>
    </row>
    <row r="273" spans="1:12">
      <c r="A273" s="25"/>
      <c r="B273" s="25"/>
      <c r="C273" s="33">
        <f>'Programe Budget 2073-74'!C268</f>
        <v>20</v>
      </c>
      <c r="D273" s="396" t="str">
        <f>'Programe Budget 2073-74'!D268</f>
        <v>प्लान्ट क्वारेन्टीन चेकपोष्ट, एयरपोर्ट, काठमाण्डौ</v>
      </c>
      <c r="E273" s="34" t="e">
        <f>#REF!</f>
        <v>#REF!</v>
      </c>
      <c r="F273" s="422" t="e">
        <f t="shared" si="24"/>
        <v>#REF!</v>
      </c>
      <c r="G273" s="30" t="e">
        <f t="shared" si="22"/>
        <v>#REF!</v>
      </c>
      <c r="H273" s="714">
        <v>100</v>
      </c>
      <c r="I273" s="34" t="e">
        <f t="shared" si="23"/>
        <v>#REF!</v>
      </c>
      <c r="J273" s="34"/>
      <c r="K273" s="214"/>
      <c r="L273" s="25" t="str">
        <f>'Programe Budget 2073-74'!Q268</f>
        <v>नि</v>
      </c>
    </row>
    <row r="274" spans="1:12">
      <c r="A274" s="25"/>
      <c r="B274" s="25"/>
      <c r="C274" s="33">
        <f>'Programe Budget 2073-74'!C269</f>
        <v>21</v>
      </c>
      <c r="D274" s="396" t="str">
        <f>'Programe Budget 2073-74'!D269</f>
        <v>प्लान्ट क्वारेन्टीन चेकपोष्ट, टिमुरे, रसुवा</v>
      </c>
      <c r="E274" s="34" t="e">
        <f>#REF!</f>
        <v>#REF!</v>
      </c>
      <c r="F274" s="422" t="e">
        <f t="shared" si="24"/>
        <v>#REF!</v>
      </c>
      <c r="G274" s="30" t="e">
        <f t="shared" si="22"/>
        <v>#REF!</v>
      </c>
      <c r="H274" s="714">
        <v>100</v>
      </c>
      <c r="I274" s="34" t="e">
        <f t="shared" si="23"/>
        <v>#REF!</v>
      </c>
      <c r="J274" s="34"/>
      <c r="K274" s="214"/>
      <c r="L274" s="25" t="str">
        <f>'Programe Budget 2073-74'!Q269</f>
        <v>नि</v>
      </c>
    </row>
    <row r="275" spans="1:12">
      <c r="A275" s="25"/>
      <c r="B275" s="25"/>
      <c r="C275" s="33">
        <f>'Programe Budget 2073-74'!C270</f>
        <v>22</v>
      </c>
      <c r="D275" s="396" t="str">
        <f>'Programe Budget 2073-74'!D270</f>
        <v>प्लान्ट क्वारेन्टीन चेकपोष्ट, कृष्णनगर, कपिलवस्तु</v>
      </c>
      <c r="E275" s="34" t="e">
        <f>#REF!</f>
        <v>#REF!</v>
      </c>
      <c r="F275" s="422" t="e">
        <f t="shared" si="24"/>
        <v>#REF!</v>
      </c>
      <c r="G275" s="30" t="e">
        <f t="shared" si="22"/>
        <v>#REF!</v>
      </c>
      <c r="H275" s="714">
        <v>100</v>
      </c>
      <c r="I275" s="34" t="e">
        <f t="shared" si="23"/>
        <v>#REF!</v>
      </c>
      <c r="J275" s="34"/>
      <c r="K275" s="214"/>
      <c r="L275" s="25" t="str">
        <f>'Programe Budget 2073-74'!Q270</f>
        <v>नि</v>
      </c>
    </row>
    <row r="276" spans="1:12">
      <c r="A276" s="25"/>
      <c r="B276" s="25"/>
      <c r="C276" s="33">
        <f>'Programe Budget 2073-74'!C271</f>
        <v>23</v>
      </c>
      <c r="D276" s="396" t="str">
        <f>'Programe Budget 2073-74'!D271</f>
        <v>प्लान्ट क्वारेन्टीन उप-चेकपोष्ट, लोमानथान, मुस्ताङ्ग</v>
      </c>
      <c r="E276" s="34" t="e">
        <f>#REF!</f>
        <v>#REF!</v>
      </c>
      <c r="F276" s="422" t="e">
        <f t="shared" si="24"/>
        <v>#REF!</v>
      </c>
      <c r="G276" s="30" t="e">
        <f t="shared" si="22"/>
        <v>#REF!</v>
      </c>
      <c r="H276" s="714">
        <v>100</v>
      </c>
      <c r="I276" s="34" t="e">
        <f t="shared" si="23"/>
        <v>#REF!</v>
      </c>
      <c r="J276" s="34"/>
      <c r="K276" s="214"/>
      <c r="L276" s="25" t="str">
        <f>'Programe Budget 2073-74'!Q271</f>
        <v>नि</v>
      </c>
    </row>
    <row r="277" spans="1:12">
      <c r="A277" s="25"/>
      <c r="B277" s="25"/>
      <c r="C277" s="33">
        <f>'Programe Budget 2073-74'!C272</f>
        <v>24</v>
      </c>
      <c r="D277" s="396" t="str">
        <f>'Programe Budget 2073-74'!D272</f>
        <v>प्लान्ट क्वारेन्टीन उप-चेकपोष्ट, झुलाघाट, बैतडी</v>
      </c>
      <c r="E277" s="34" t="e">
        <f>#REF!</f>
        <v>#REF!</v>
      </c>
      <c r="F277" s="422" t="e">
        <f t="shared" si="24"/>
        <v>#REF!</v>
      </c>
      <c r="G277" s="30" t="e">
        <f t="shared" si="22"/>
        <v>#REF!</v>
      </c>
      <c r="H277" s="714">
        <v>100</v>
      </c>
      <c r="I277" s="34" t="e">
        <f t="shared" si="23"/>
        <v>#REF!</v>
      </c>
      <c r="J277" s="34"/>
      <c r="K277" s="214"/>
      <c r="L277" s="25" t="str">
        <f>'Programe Budget 2073-74'!Q272</f>
        <v>नि</v>
      </c>
    </row>
    <row r="278" spans="1:12">
      <c r="A278" s="25"/>
      <c r="B278" s="25"/>
      <c r="C278" s="33">
        <f>'Programe Budget 2073-74'!C273</f>
        <v>0</v>
      </c>
      <c r="D278" s="397" t="str">
        <f>'Programe Budget 2073-74'!D273</f>
        <v>बाली संरक्षण (राष्ट्रिय आई.पि.एम्) कार्यक्रम (९)</v>
      </c>
      <c r="E278" s="34" t="e">
        <f>#REF!</f>
        <v>#REF!</v>
      </c>
      <c r="F278" s="422"/>
      <c r="G278" s="30"/>
      <c r="H278" s="714"/>
      <c r="I278" s="34"/>
      <c r="J278" s="59"/>
      <c r="K278" s="214"/>
      <c r="L278" s="25">
        <f>'Programe Budget 2073-74'!Q273</f>
        <v>0</v>
      </c>
    </row>
    <row r="279" spans="1:12">
      <c r="A279" s="25"/>
      <c r="B279" s="25"/>
      <c r="C279" s="33">
        <f>'Programe Budget 2073-74'!C274</f>
        <v>25</v>
      </c>
      <c r="D279" s="392" t="str">
        <f>'Programe Budget 2073-74'!D274</f>
        <v>जिल्ला कृषि विकास कार्यालय, झापा</v>
      </c>
      <c r="E279" s="34" t="e">
        <f>#REF!</f>
        <v>#REF!</v>
      </c>
      <c r="F279" s="422" t="e">
        <f t="shared" ref="F279:F287" si="25">E279</f>
        <v>#REF!</v>
      </c>
      <c r="G279" s="30" t="e">
        <f t="shared" ref="G279:G288" si="26">SUM(F279/$F$289*100)</f>
        <v>#REF!</v>
      </c>
      <c r="H279" s="714">
        <v>100</v>
      </c>
      <c r="I279" s="34" t="e">
        <f t="shared" si="23"/>
        <v>#REF!</v>
      </c>
      <c r="J279" s="59"/>
      <c r="K279" s="214"/>
      <c r="L279" s="25" t="str">
        <f>'Programe Budget 2073-74'!Q274</f>
        <v>वि</v>
      </c>
    </row>
    <row r="280" spans="1:12">
      <c r="A280" s="264"/>
      <c r="B280" s="264"/>
      <c r="C280" s="54">
        <f>'Programe Budget 2073-74'!C275</f>
        <v>26</v>
      </c>
      <c r="D280" s="394" t="str">
        <f>'Programe Budget 2073-74'!D275</f>
        <v xml:space="preserve">जिल्ला कृषि विकास कार्यालय, कपिलबस्तु </v>
      </c>
      <c r="E280" s="34" t="e">
        <f>#REF!</f>
        <v>#REF!</v>
      </c>
      <c r="F280" s="424" t="e">
        <f t="shared" si="25"/>
        <v>#REF!</v>
      </c>
      <c r="G280" s="30" t="e">
        <f t="shared" si="26"/>
        <v>#REF!</v>
      </c>
      <c r="H280" s="714">
        <v>100</v>
      </c>
      <c r="I280" s="85" t="e">
        <f t="shared" ref="I280:I287" si="27">H280*G280/100</f>
        <v>#REF!</v>
      </c>
      <c r="J280" s="58"/>
      <c r="K280" s="356"/>
      <c r="L280" s="25" t="str">
        <f>'Programe Budget 2073-74'!Q275</f>
        <v>प</v>
      </c>
    </row>
    <row r="281" spans="1:12">
      <c r="A281" s="25"/>
      <c r="B281" s="25"/>
      <c r="C281" s="33">
        <f>'Programe Budget 2073-74'!C276</f>
        <v>27</v>
      </c>
      <c r="D281" s="392" t="str">
        <f>'Programe Budget 2073-74'!D276</f>
        <v>जिल्ला कृषि विकास कार्यालय, बाँके</v>
      </c>
      <c r="E281" s="34" t="e">
        <f>#REF!</f>
        <v>#REF!</v>
      </c>
      <c r="F281" s="422" t="e">
        <f t="shared" si="25"/>
        <v>#REF!</v>
      </c>
      <c r="G281" s="30" t="e">
        <f t="shared" si="26"/>
        <v>#REF!</v>
      </c>
      <c r="H281" s="714">
        <v>100</v>
      </c>
      <c r="I281" s="34" t="e">
        <f t="shared" si="27"/>
        <v>#REF!</v>
      </c>
      <c r="J281" s="59"/>
      <c r="K281" s="214"/>
      <c r="L281" s="25" t="str">
        <f>'Programe Budget 2073-74'!Q276</f>
        <v>सु</v>
      </c>
    </row>
    <row r="282" spans="1:12">
      <c r="A282" s="73"/>
      <c r="B282" s="73"/>
      <c r="C282" s="106">
        <f>'Programe Budget 2073-74'!C277</f>
        <v>28</v>
      </c>
      <c r="D282" s="391" t="str">
        <f>'Programe Budget 2073-74'!D277</f>
        <v>जिल्ला कृषि विकास कार्यालय, कैलाली</v>
      </c>
      <c r="E282" s="34" t="e">
        <f>#REF!</f>
        <v>#REF!</v>
      </c>
      <c r="F282" s="421" t="e">
        <f t="shared" si="25"/>
        <v>#REF!</v>
      </c>
      <c r="G282" s="30" t="e">
        <f t="shared" si="26"/>
        <v>#REF!</v>
      </c>
      <c r="H282" s="714">
        <v>100</v>
      </c>
      <c r="I282" s="87" t="e">
        <f t="shared" si="27"/>
        <v>#REF!</v>
      </c>
      <c r="J282" s="353"/>
      <c r="K282" s="357"/>
      <c r="L282" s="25" t="str">
        <f>'Programe Budget 2073-74'!Q277</f>
        <v>दि</v>
      </c>
    </row>
    <row r="283" spans="1:12">
      <c r="A283" s="25"/>
      <c r="B283" s="25"/>
      <c r="C283" s="33">
        <f>'Programe Budget 2073-74'!C278</f>
        <v>29</v>
      </c>
      <c r="D283" s="392" t="str">
        <f>'Programe Budget 2073-74'!D278</f>
        <v>जिल्ला कृषि विकास कार्यालय, काभ्रेपलाञ्चोक</v>
      </c>
      <c r="E283" s="34" t="e">
        <f>#REF!</f>
        <v>#REF!</v>
      </c>
      <c r="F283" s="422" t="e">
        <f t="shared" si="25"/>
        <v>#REF!</v>
      </c>
      <c r="G283" s="30" t="e">
        <f t="shared" si="26"/>
        <v>#REF!</v>
      </c>
      <c r="H283" s="714">
        <v>100</v>
      </c>
      <c r="I283" s="34" t="e">
        <f t="shared" si="27"/>
        <v>#REF!</v>
      </c>
      <c r="J283" s="59"/>
      <c r="K283" s="214"/>
      <c r="L283" s="25" t="str">
        <f>'Programe Budget 2073-74'!Q278</f>
        <v>का</v>
      </c>
    </row>
    <row r="284" spans="1:12">
      <c r="A284" s="25"/>
      <c r="B284" s="25"/>
      <c r="C284" s="33">
        <f>'Programe Budget 2073-74'!C279</f>
        <v>30</v>
      </c>
      <c r="D284" s="392" t="str">
        <f>'Programe Budget 2073-74'!D279</f>
        <v>जिल्ला कृषि विकास कार्यालय, धादिङ्ग</v>
      </c>
      <c r="E284" s="34" t="e">
        <f>#REF!</f>
        <v>#REF!</v>
      </c>
      <c r="F284" s="422" t="e">
        <f t="shared" si="25"/>
        <v>#REF!</v>
      </c>
      <c r="G284" s="30" t="e">
        <f t="shared" si="26"/>
        <v>#REF!</v>
      </c>
      <c r="H284" s="714">
        <v>100</v>
      </c>
      <c r="I284" s="34" t="e">
        <f t="shared" si="27"/>
        <v>#REF!</v>
      </c>
      <c r="J284" s="59"/>
      <c r="K284" s="214"/>
      <c r="L284" s="25" t="str">
        <f>'Programe Budget 2073-74'!Q279</f>
        <v>का</v>
      </c>
    </row>
    <row r="285" spans="1:12">
      <c r="A285" s="25"/>
      <c r="B285" s="25"/>
      <c r="C285" s="33">
        <f>'Programe Budget 2073-74'!C280</f>
        <v>31</v>
      </c>
      <c r="D285" s="392" t="str">
        <f>'Programe Budget 2073-74'!D280</f>
        <v>जिल्ला कृषि विकास कार्यालय, तनहुँ</v>
      </c>
      <c r="E285" s="34" t="e">
        <f>#REF!</f>
        <v>#REF!</v>
      </c>
      <c r="F285" s="422" t="e">
        <f t="shared" si="25"/>
        <v>#REF!</v>
      </c>
      <c r="G285" s="30" t="e">
        <f t="shared" si="26"/>
        <v>#REF!</v>
      </c>
      <c r="H285" s="714">
        <v>100</v>
      </c>
      <c r="I285" s="34" t="e">
        <f t="shared" si="27"/>
        <v>#REF!</v>
      </c>
      <c r="J285" s="59"/>
      <c r="K285" s="214"/>
      <c r="L285" s="25" t="str">
        <f>'Programe Budget 2073-74'!Q280</f>
        <v>प</v>
      </c>
    </row>
    <row r="286" spans="1:12">
      <c r="A286" s="264"/>
      <c r="B286" s="264"/>
      <c r="C286" s="54">
        <f>'Programe Budget 2073-74'!C281</f>
        <v>32</v>
      </c>
      <c r="D286" s="394" t="str">
        <f>'Programe Budget 2073-74'!D281</f>
        <v>जिल्ला कृषि विकास कार्यालय, चितवन</v>
      </c>
      <c r="E286" s="34" t="e">
        <f>#REF!</f>
        <v>#REF!</v>
      </c>
      <c r="F286" s="424" t="e">
        <f t="shared" si="25"/>
        <v>#REF!</v>
      </c>
      <c r="G286" s="30" t="e">
        <f t="shared" si="26"/>
        <v>#REF!</v>
      </c>
      <c r="H286" s="714">
        <v>100</v>
      </c>
      <c r="I286" s="85" t="e">
        <f t="shared" si="27"/>
        <v>#REF!</v>
      </c>
      <c r="J286" s="58"/>
      <c r="K286" s="356"/>
      <c r="L286" s="25" t="str">
        <f>'Programe Budget 2073-74'!Q281</f>
        <v>का</v>
      </c>
    </row>
    <row r="287" spans="1:12">
      <c r="A287" s="25"/>
      <c r="B287" s="25"/>
      <c r="C287" s="33">
        <f>'Programe Budget 2073-74'!C282</f>
        <v>33</v>
      </c>
      <c r="D287" s="392" t="str">
        <f>'Programe Budget 2073-74'!D282</f>
        <v>जिल्ला कृषि विकास कार्यालय, बारा</v>
      </c>
      <c r="E287" s="34" t="e">
        <f>#REF!</f>
        <v>#REF!</v>
      </c>
      <c r="F287" s="422" t="e">
        <f t="shared" si="25"/>
        <v>#REF!</v>
      </c>
      <c r="G287" s="30" t="e">
        <f t="shared" si="26"/>
        <v>#REF!</v>
      </c>
      <c r="H287" s="714">
        <v>100</v>
      </c>
      <c r="I287" s="34" t="e">
        <f t="shared" si="27"/>
        <v>#REF!</v>
      </c>
      <c r="J287" s="59"/>
      <c r="K287" s="214"/>
      <c r="L287" s="25" t="str">
        <f>'Programe Budget 2073-74'!Q282</f>
        <v>प</v>
      </c>
    </row>
    <row r="288" spans="1:12">
      <c r="A288" s="79"/>
      <c r="B288" s="79"/>
      <c r="C288" s="31">
        <f>'Programe Budget 2073-74'!C283</f>
        <v>34</v>
      </c>
      <c r="D288" s="388" t="str">
        <f>'Programe Budget 2073-74'!D283</f>
        <v>जिल्ला कृषि विकास कार्यालय, गोरखा</v>
      </c>
      <c r="E288" s="34" t="e">
        <f>#REF!</f>
        <v>#REF!</v>
      </c>
      <c r="F288" s="418" t="e">
        <f>E288</f>
        <v>#REF!</v>
      </c>
      <c r="G288" s="30" t="e">
        <f t="shared" si="26"/>
        <v>#REF!</v>
      </c>
      <c r="H288" s="714">
        <v>100</v>
      </c>
      <c r="I288" s="30" t="e">
        <f>H288*G288/100</f>
        <v>#REF!</v>
      </c>
      <c r="J288" s="351"/>
      <c r="K288" s="355"/>
      <c r="L288" s="25" t="str">
        <f>'Programe Budget 2073-74'!Q283</f>
        <v>प</v>
      </c>
    </row>
    <row r="289" spans="1:12">
      <c r="A289" s="25"/>
      <c r="B289" s="25"/>
      <c r="C289" s="33"/>
      <c r="D289" s="387" t="s">
        <v>344</v>
      </c>
      <c r="E289" s="57" t="e">
        <f>SUM(E254:E288)</f>
        <v>#REF!</v>
      </c>
      <c r="F289" s="423" t="e">
        <f>SUM(F254:F288)</f>
        <v>#REF!</v>
      </c>
      <c r="G289" s="57" t="e">
        <f>SUM(G254:G288)</f>
        <v>#REF!</v>
      </c>
      <c r="H289" s="714"/>
      <c r="I289" s="57" t="e">
        <f>SUM(I254:I288)</f>
        <v>#REF!</v>
      </c>
      <c r="J289" s="59"/>
      <c r="K289" s="214"/>
      <c r="L289" s="25"/>
    </row>
    <row r="290" spans="1:12">
      <c r="A290" s="264"/>
      <c r="B290" s="264"/>
      <c r="C290" s="54"/>
      <c r="D290" s="390" t="s">
        <v>321</v>
      </c>
      <c r="E290" s="57" t="e">
        <f>E692</f>
        <v>#REF!</v>
      </c>
      <c r="F290" s="425" t="e">
        <f>F692</f>
        <v>#REF!</v>
      </c>
      <c r="G290" s="58" t="e">
        <f>F289/F290*100</f>
        <v>#REF!</v>
      </c>
      <c r="H290" s="714"/>
      <c r="I290" s="86" t="e">
        <f>I289*G290/100</f>
        <v>#REF!</v>
      </c>
      <c r="J290" s="58" t="e">
        <f>I290</f>
        <v>#REF!</v>
      </c>
      <c r="K290" s="356"/>
      <c r="L290" s="264"/>
    </row>
    <row r="291" spans="1:12">
      <c r="A291" s="1">
        <f>'Programe Budget 2073-74'!A285</f>
        <v>7</v>
      </c>
      <c r="B291" s="11" t="str">
        <f>'Programe Budget 2073-74'!B285</f>
        <v>312114-3/4</v>
      </c>
      <c r="C291" s="33"/>
      <c r="D291" s="380" t="str">
        <f>'Programe Budget 2073-74'!D285</f>
        <v xml:space="preserve">बाली विकास कार्यक्रम </v>
      </c>
      <c r="E291" s="57"/>
      <c r="F291" s="423"/>
      <c r="G291" s="34"/>
      <c r="H291" s="714"/>
      <c r="I291" s="34"/>
      <c r="J291" s="34"/>
      <c r="K291" s="214"/>
      <c r="L291" s="25" t="str">
        <f>'Programe Budget 2073-74'!Q285</f>
        <v>ना</v>
      </c>
    </row>
    <row r="292" spans="1:12">
      <c r="A292" s="79"/>
      <c r="B292" s="79"/>
      <c r="C292" s="322">
        <f>'Programe Budget 2073-74'!C286</f>
        <v>1</v>
      </c>
      <c r="D292" s="388" t="str">
        <f>'Programe Budget 2073-74'!D286</f>
        <v>बाली विकास निर्देशनालय, हरिहरभवन</v>
      </c>
      <c r="E292" s="34" t="e">
        <f>#REF!</f>
        <v>#REF!</v>
      </c>
      <c r="F292" s="418" t="e">
        <f t="shared" ref="F292:F355" si="28">E292</f>
        <v>#REF!</v>
      </c>
      <c r="G292" s="30" t="e">
        <f t="shared" ref="G292:G355" si="29">F292/$F$370*100</f>
        <v>#REF!</v>
      </c>
      <c r="H292" s="714">
        <v>95</v>
      </c>
      <c r="I292" s="30" t="e">
        <f t="shared" ref="I292:I355" si="30">H292*G292/100</f>
        <v>#REF!</v>
      </c>
      <c r="J292" s="30"/>
      <c r="K292" s="355"/>
      <c r="L292" s="79" t="str">
        <f>'Programe Budget 2073-74'!Q286</f>
        <v>नि</v>
      </c>
    </row>
    <row r="293" spans="1:12">
      <c r="A293" s="25"/>
      <c r="B293" s="25"/>
      <c r="C293" s="29">
        <f>'Programe Budget 2073-74'!C287</f>
        <v>2</v>
      </c>
      <c r="D293" s="392" t="str">
        <f>'Programe Budget 2073-74'!D287</f>
        <v>राष्ट्रिय औद्योगिक वाली विकास कार्यक्रम, हरिहरभवन</v>
      </c>
      <c r="E293" s="34" t="e">
        <f>#REF!</f>
        <v>#REF!</v>
      </c>
      <c r="F293" s="422" t="e">
        <f t="shared" si="28"/>
        <v>#REF!</v>
      </c>
      <c r="G293" s="34" t="e">
        <f t="shared" si="29"/>
        <v>#REF!</v>
      </c>
      <c r="H293" s="714">
        <v>97.31</v>
      </c>
      <c r="I293" s="34" t="e">
        <f t="shared" si="30"/>
        <v>#REF!</v>
      </c>
      <c r="J293" s="34"/>
      <c r="K293" s="214"/>
      <c r="L293" s="25" t="str">
        <f>'Programe Budget 2073-74'!Q287</f>
        <v>नि</v>
      </c>
    </row>
    <row r="294" spans="1:12">
      <c r="A294" s="25"/>
      <c r="B294" s="25"/>
      <c r="C294" s="29">
        <f>'Programe Budget 2073-74'!C288</f>
        <v>3</v>
      </c>
      <c r="D294" s="392" t="str">
        <f>'Programe Budget 2073-74'!D288</f>
        <v>क्षेत्रीय वीउ विजन प्रयोगशाला, झुम्का, सुनसरी</v>
      </c>
      <c r="E294" s="34" t="e">
        <f>#REF!</f>
        <v>#REF!</v>
      </c>
      <c r="F294" s="422" t="e">
        <f t="shared" si="28"/>
        <v>#REF!</v>
      </c>
      <c r="G294" s="34" t="e">
        <f t="shared" si="29"/>
        <v>#REF!</v>
      </c>
      <c r="H294" s="714">
        <v>81</v>
      </c>
      <c r="I294" s="34" t="e">
        <f t="shared" si="30"/>
        <v>#REF!</v>
      </c>
      <c r="J294" s="34"/>
      <c r="K294" s="214"/>
      <c r="L294" s="25" t="str">
        <f>'Programe Budget 2073-74'!Q288</f>
        <v>नि</v>
      </c>
    </row>
    <row r="295" spans="1:12">
      <c r="A295" s="25"/>
      <c r="B295" s="25"/>
      <c r="C295" s="29">
        <f>'Programe Budget 2073-74'!C289</f>
        <v>4</v>
      </c>
      <c r="D295" s="392" t="str">
        <f>'Programe Budget 2073-74'!D289</f>
        <v>क्षेत्रीय वीउ विजन प्रयोगशाला, हेटौंडा, मकवानपुर</v>
      </c>
      <c r="E295" s="34" t="e">
        <f>#REF!</f>
        <v>#REF!</v>
      </c>
      <c r="F295" s="422" t="e">
        <f t="shared" si="28"/>
        <v>#REF!</v>
      </c>
      <c r="G295" s="34" t="e">
        <f t="shared" si="29"/>
        <v>#REF!</v>
      </c>
      <c r="H295" s="714">
        <v>86</v>
      </c>
      <c r="I295" s="34" t="e">
        <f t="shared" si="30"/>
        <v>#REF!</v>
      </c>
      <c r="J295" s="34"/>
      <c r="K295" s="214"/>
      <c r="L295" s="25" t="str">
        <f>'Programe Budget 2073-74'!Q289</f>
        <v>नि</v>
      </c>
    </row>
    <row r="296" spans="1:12">
      <c r="A296" s="25"/>
      <c r="B296" s="25"/>
      <c r="C296" s="29">
        <f>'Programe Budget 2073-74'!C290</f>
        <v>5</v>
      </c>
      <c r="D296" s="392" t="str">
        <f>'Programe Budget 2073-74'!D290</f>
        <v>क्षेत्रीय वीउ विजन प्रयोगशाला, भैरहवा</v>
      </c>
      <c r="E296" s="34" t="e">
        <f>#REF!</f>
        <v>#REF!</v>
      </c>
      <c r="F296" s="422" t="e">
        <f t="shared" si="28"/>
        <v>#REF!</v>
      </c>
      <c r="G296" s="34" t="e">
        <f t="shared" si="29"/>
        <v>#REF!</v>
      </c>
      <c r="H296" s="714">
        <v>85</v>
      </c>
      <c r="I296" s="34" t="e">
        <f t="shared" si="30"/>
        <v>#REF!</v>
      </c>
      <c r="J296" s="34"/>
      <c r="K296" s="214"/>
      <c r="L296" s="25" t="str">
        <f>'Programe Budget 2073-74'!Q290</f>
        <v>नि</v>
      </c>
    </row>
    <row r="297" spans="1:12">
      <c r="A297" s="25"/>
      <c r="B297" s="25"/>
      <c r="C297" s="29">
        <f>'Programe Budget 2073-74'!C291</f>
        <v>6</v>
      </c>
      <c r="D297" s="392" t="str">
        <f>'Programe Budget 2073-74'!D291</f>
        <v>क्षेत्रीय वीउ विजन प्रयोगशाला, बाँके</v>
      </c>
      <c r="E297" s="34" t="e">
        <f>#REF!</f>
        <v>#REF!</v>
      </c>
      <c r="F297" s="422" t="e">
        <f t="shared" si="28"/>
        <v>#REF!</v>
      </c>
      <c r="G297" s="34" t="e">
        <f t="shared" si="29"/>
        <v>#REF!</v>
      </c>
      <c r="H297" s="714">
        <v>89</v>
      </c>
      <c r="I297" s="34" t="e">
        <f t="shared" si="30"/>
        <v>#REF!</v>
      </c>
      <c r="J297" s="34"/>
      <c r="K297" s="214"/>
      <c r="L297" s="25" t="str">
        <f>'Programe Budget 2073-74'!Q291</f>
        <v>नि</v>
      </c>
    </row>
    <row r="298" spans="1:12">
      <c r="A298" s="25"/>
      <c r="B298" s="25"/>
      <c r="C298" s="29">
        <f>'Programe Budget 2073-74'!C292</f>
        <v>7</v>
      </c>
      <c r="D298" s="392" t="str">
        <f>'Programe Budget 2073-74'!D292</f>
        <v>क्षेत्रीय वीउ विजन प्रयोगशाला, सुन्दरपुर</v>
      </c>
      <c r="E298" s="34" t="e">
        <f>#REF!</f>
        <v>#REF!</v>
      </c>
      <c r="F298" s="422" t="e">
        <f t="shared" si="28"/>
        <v>#REF!</v>
      </c>
      <c r="G298" s="34" t="e">
        <f t="shared" si="29"/>
        <v>#REF!</v>
      </c>
      <c r="H298" s="714">
        <v>95.35</v>
      </c>
      <c r="I298" s="34" t="e">
        <f t="shared" si="30"/>
        <v>#REF!</v>
      </c>
      <c r="J298" s="34"/>
      <c r="K298" s="214"/>
      <c r="L298" s="25" t="str">
        <f>'Programe Budget 2073-74'!Q292</f>
        <v>नि</v>
      </c>
    </row>
    <row r="299" spans="1:12">
      <c r="A299" s="39"/>
      <c r="B299" s="26"/>
      <c r="C299" s="29">
        <f>'Programe Budget 2073-74'!C293</f>
        <v>8</v>
      </c>
      <c r="D299" s="392" t="str">
        <f>'Programe Budget 2073-74'!D293</f>
        <v>चन्द्रडाँगी बीउ बिजन तथा दुग्ध विकास समिति</v>
      </c>
      <c r="E299" s="34" t="e">
        <f>#REF!</f>
        <v>#REF!</v>
      </c>
      <c r="F299" s="422" t="e">
        <f t="shared" si="28"/>
        <v>#REF!</v>
      </c>
      <c r="G299" s="34" t="e">
        <f t="shared" si="29"/>
        <v>#REF!</v>
      </c>
      <c r="H299" s="714">
        <v>100</v>
      </c>
      <c r="I299" s="34" t="e">
        <f t="shared" si="30"/>
        <v>#REF!</v>
      </c>
      <c r="J299" s="214"/>
      <c r="K299" s="214"/>
      <c r="L299" s="25" t="str">
        <f>'Programe Budget 2073-74'!Q293</f>
        <v>नि</v>
      </c>
    </row>
    <row r="300" spans="1:12">
      <c r="A300" s="1"/>
      <c r="B300" s="272"/>
      <c r="C300" s="29">
        <f>'Programe Budget 2073-74'!C294</f>
        <v>9</v>
      </c>
      <c r="D300" s="392" t="str">
        <f>'Programe Budget 2073-74'!D294</f>
        <v>क्षेत्रीय कृषि निर्देशनालय, बिराटनगर</v>
      </c>
      <c r="E300" s="34" t="e">
        <f>#REF!</f>
        <v>#REF!</v>
      </c>
      <c r="F300" s="422" t="e">
        <f t="shared" si="28"/>
        <v>#REF!</v>
      </c>
      <c r="G300" s="34" t="e">
        <f t="shared" si="29"/>
        <v>#REF!</v>
      </c>
      <c r="H300" s="714">
        <v>42</v>
      </c>
      <c r="I300" s="34" t="e">
        <f t="shared" si="30"/>
        <v>#REF!</v>
      </c>
      <c r="J300" s="214"/>
      <c r="K300" s="214"/>
      <c r="L300" s="25" t="str">
        <f>'Programe Budget 2073-74'!Q294</f>
        <v>वि</v>
      </c>
    </row>
    <row r="301" spans="1:12">
      <c r="A301" s="25"/>
      <c r="B301" s="26"/>
      <c r="C301" s="29">
        <f>'Programe Budget 2073-74'!C295</f>
        <v>10</v>
      </c>
      <c r="D301" s="392" t="str">
        <f>'Programe Budget 2073-74'!D295</f>
        <v>क्षेत्रीय कृषि निर्देशनालय, हरिहरभवन</v>
      </c>
      <c r="E301" s="34" t="e">
        <f>#REF!</f>
        <v>#REF!</v>
      </c>
      <c r="F301" s="422" t="e">
        <f t="shared" si="28"/>
        <v>#REF!</v>
      </c>
      <c r="G301" s="34" t="e">
        <f t="shared" si="29"/>
        <v>#REF!</v>
      </c>
      <c r="H301" s="714">
        <v>9.6199999999999992</v>
      </c>
      <c r="I301" s="34" t="e">
        <f t="shared" si="30"/>
        <v>#REF!</v>
      </c>
      <c r="J301" s="214"/>
      <c r="K301" s="214"/>
      <c r="L301" s="25" t="str">
        <f>'Programe Budget 2073-74'!Q295</f>
        <v>का</v>
      </c>
    </row>
    <row r="302" spans="1:12">
      <c r="A302" s="264"/>
      <c r="B302" s="264"/>
      <c r="C302" s="323">
        <f>'Programe Budget 2073-74'!C296</f>
        <v>11</v>
      </c>
      <c r="D302" s="394" t="str">
        <f>'Programe Budget 2073-74'!D296</f>
        <v>क्षेत्रीय कृषि निर्देशनालय, पोखरा</v>
      </c>
      <c r="E302" s="34" t="e">
        <f>#REF!</f>
        <v>#REF!</v>
      </c>
      <c r="F302" s="424" t="e">
        <f t="shared" si="28"/>
        <v>#REF!</v>
      </c>
      <c r="G302" s="85" t="e">
        <f t="shared" si="29"/>
        <v>#REF!</v>
      </c>
      <c r="H302" s="714">
        <v>70</v>
      </c>
      <c r="I302" s="85" t="e">
        <f t="shared" si="30"/>
        <v>#REF!</v>
      </c>
      <c r="J302" s="58"/>
      <c r="K302" s="356"/>
      <c r="L302" s="264" t="str">
        <f>'Programe Budget 2073-74'!Q296</f>
        <v>प</v>
      </c>
    </row>
    <row r="303" spans="1:12">
      <c r="A303" s="25"/>
      <c r="B303" s="25"/>
      <c r="C303" s="29">
        <f>'Programe Budget 2073-74'!C297</f>
        <v>12</v>
      </c>
      <c r="D303" s="392" t="str">
        <f>'Programe Budget 2073-74'!D297</f>
        <v>क्षेत्रीय कृषि निर्देशनालय, सुर्खेत</v>
      </c>
      <c r="E303" s="34" t="e">
        <f>#REF!</f>
        <v>#REF!</v>
      </c>
      <c r="F303" s="422" t="e">
        <f t="shared" si="28"/>
        <v>#REF!</v>
      </c>
      <c r="G303" s="34" t="e">
        <f t="shared" si="29"/>
        <v>#REF!</v>
      </c>
      <c r="H303" s="714">
        <v>100</v>
      </c>
      <c r="I303" s="34" t="e">
        <f t="shared" si="30"/>
        <v>#REF!</v>
      </c>
      <c r="J303" s="59"/>
      <c r="K303" s="214"/>
      <c r="L303" s="25" t="str">
        <f>'Programe Budget 2073-74'!Q297</f>
        <v>सु</v>
      </c>
    </row>
    <row r="304" spans="1:12">
      <c r="A304" s="79"/>
      <c r="B304" s="79"/>
      <c r="C304" s="322">
        <f>'Programe Budget 2073-74'!C298</f>
        <v>13</v>
      </c>
      <c r="D304" s="388" t="str">
        <f>'Programe Budget 2073-74'!D298</f>
        <v>क्षेत्रीय कृषि निर्देशनालय, डोटी</v>
      </c>
      <c r="E304" s="34" t="e">
        <f>#REF!</f>
        <v>#REF!</v>
      </c>
      <c r="F304" s="418" t="e">
        <f t="shared" si="28"/>
        <v>#REF!</v>
      </c>
      <c r="G304" s="30" t="e">
        <f t="shared" si="29"/>
        <v>#REF!</v>
      </c>
      <c r="H304" s="714">
        <v>88</v>
      </c>
      <c r="I304" s="30" t="e">
        <f t="shared" si="30"/>
        <v>#REF!</v>
      </c>
      <c r="J304" s="351"/>
      <c r="K304" s="355"/>
      <c r="L304" s="79" t="str">
        <f>'Programe Budget 2073-74'!Q298</f>
        <v>दि</v>
      </c>
    </row>
    <row r="305" spans="1:12">
      <c r="A305" s="25"/>
      <c r="B305" s="25"/>
      <c r="C305" s="29">
        <f>'Programe Budget 2073-74'!C299</f>
        <v>14</v>
      </c>
      <c r="D305" s="392" t="str">
        <f>'Programe Budget 2073-74'!D299</f>
        <v>जिल्ला कृषि बिकास कार्यालय, पाँचधर</v>
      </c>
      <c r="E305" s="34" t="e">
        <f>#REF!</f>
        <v>#REF!</v>
      </c>
      <c r="F305" s="422" t="e">
        <f t="shared" si="28"/>
        <v>#REF!</v>
      </c>
      <c r="G305" s="34" t="e">
        <f t="shared" si="29"/>
        <v>#REF!</v>
      </c>
      <c r="H305" s="714">
        <v>95</v>
      </c>
      <c r="I305" s="34" t="e">
        <f t="shared" si="30"/>
        <v>#REF!</v>
      </c>
      <c r="J305" s="59"/>
      <c r="K305" s="214"/>
      <c r="L305" s="25" t="str">
        <f>'Programe Budget 2073-74'!Q299</f>
        <v>वि</v>
      </c>
    </row>
    <row r="306" spans="1:12">
      <c r="A306" s="25"/>
      <c r="B306" s="25"/>
      <c r="C306" s="29">
        <f>'Programe Budget 2073-74'!C300</f>
        <v>15</v>
      </c>
      <c r="D306" s="392" t="str">
        <f>'Programe Budget 2073-74'!D300</f>
        <v>जिल्ला कृषि बिकास कार्यालय, झापा</v>
      </c>
      <c r="E306" s="34" t="e">
        <f>#REF!</f>
        <v>#REF!</v>
      </c>
      <c r="F306" s="422" t="e">
        <f t="shared" si="28"/>
        <v>#REF!</v>
      </c>
      <c r="G306" s="34" t="e">
        <f t="shared" si="29"/>
        <v>#REF!</v>
      </c>
      <c r="H306" s="714">
        <v>81.23</v>
      </c>
      <c r="I306" s="34" t="e">
        <f t="shared" si="30"/>
        <v>#REF!</v>
      </c>
      <c r="J306" s="59"/>
      <c r="K306" s="214"/>
      <c r="L306" s="25" t="str">
        <f>'Programe Budget 2073-74'!Q300</f>
        <v>वि</v>
      </c>
    </row>
    <row r="307" spans="1:12">
      <c r="A307" s="25"/>
      <c r="B307" s="25"/>
      <c r="C307" s="29">
        <f>'Programe Budget 2073-74'!C301</f>
        <v>16</v>
      </c>
      <c r="D307" s="392" t="str">
        <f>'Programe Budget 2073-74'!D301</f>
        <v>जिल्ला कृषि बिकास कार्यालय, ईलाम</v>
      </c>
      <c r="E307" s="34" t="e">
        <f>#REF!</f>
        <v>#REF!</v>
      </c>
      <c r="F307" s="422" t="e">
        <f t="shared" si="28"/>
        <v>#REF!</v>
      </c>
      <c r="G307" s="34" t="e">
        <f t="shared" si="29"/>
        <v>#REF!</v>
      </c>
      <c r="H307" s="714">
        <v>100</v>
      </c>
      <c r="I307" s="34" t="e">
        <f t="shared" si="30"/>
        <v>#REF!</v>
      </c>
      <c r="J307" s="59"/>
      <c r="K307" s="214"/>
      <c r="L307" s="25" t="str">
        <f>'Programe Budget 2073-74'!Q301</f>
        <v>वि</v>
      </c>
    </row>
    <row r="308" spans="1:12">
      <c r="A308" s="25"/>
      <c r="B308" s="25"/>
      <c r="C308" s="29">
        <f>'Programe Budget 2073-74'!C302</f>
        <v>17</v>
      </c>
      <c r="D308" s="392" t="str">
        <f>'Programe Budget 2073-74'!D302</f>
        <v>जिल्ला कृषि बिकास कार्यालय, सखुवासभा</v>
      </c>
      <c r="E308" s="34" t="e">
        <f>#REF!</f>
        <v>#REF!</v>
      </c>
      <c r="F308" s="422" t="e">
        <f t="shared" si="28"/>
        <v>#REF!</v>
      </c>
      <c r="G308" s="34" t="e">
        <f t="shared" si="29"/>
        <v>#REF!</v>
      </c>
      <c r="H308" s="714">
        <v>0</v>
      </c>
      <c r="I308" s="34" t="e">
        <f t="shared" si="30"/>
        <v>#REF!</v>
      </c>
      <c r="J308" s="59"/>
      <c r="K308" s="214"/>
      <c r="L308" s="25" t="str">
        <f>'Programe Budget 2073-74'!Q302</f>
        <v>वि</v>
      </c>
    </row>
    <row r="309" spans="1:12">
      <c r="A309" s="25"/>
      <c r="B309" s="25"/>
      <c r="C309" s="29">
        <f>'Programe Budget 2073-74'!C303</f>
        <v>18</v>
      </c>
      <c r="D309" s="392" t="str">
        <f>'Programe Budget 2073-74'!D303</f>
        <v>जिल्ला कृषि बिकास कार्यालय, तेह्रथुम</v>
      </c>
      <c r="E309" s="34" t="e">
        <f>#REF!</f>
        <v>#REF!</v>
      </c>
      <c r="F309" s="422" t="e">
        <f t="shared" si="28"/>
        <v>#REF!</v>
      </c>
      <c r="G309" s="34" t="e">
        <f t="shared" si="29"/>
        <v>#REF!</v>
      </c>
      <c r="H309" s="714">
        <v>79.98</v>
      </c>
      <c r="I309" s="34" t="e">
        <f t="shared" si="30"/>
        <v>#REF!</v>
      </c>
      <c r="J309" s="59"/>
      <c r="K309" s="214"/>
      <c r="L309" s="25" t="str">
        <f>'Programe Budget 2073-74'!Q303</f>
        <v>वि</v>
      </c>
    </row>
    <row r="310" spans="1:12">
      <c r="A310" s="25"/>
      <c r="B310" s="25"/>
      <c r="C310" s="29">
        <f>'Programe Budget 2073-74'!C304</f>
        <v>19</v>
      </c>
      <c r="D310" s="392" t="str">
        <f>'Programe Budget 2073-74'!D304</f>
        <v>जिल्ला कृषि बिकास कार्यालय, भोजपुर</v>
      </c>
      <c r="E310" s="34" t="e">
        <f>#REF!</f>
        <v>#REF!</v>
      </c>
      <c r="F310" s="422" t="e">
        <f t="shared" si="28"/>
        <v>#REF!</v>
      </c>
      <c r="G310" s="34" t="e">
        <f t="shared" si="29"/>
        <v>#REF!</v>
      </c>
      <c r="H310" s="714">
        <v>100</v>
      </c>
      <c r="I310" s="34" t="e">
        <f t="shared" si="30"/>
        <v>#REF!</v>
      </c>
      <c r="J310" s="59"/>
      <c r="K310" s="214"/>
      <c r="L310" s="25" t="str">
        <f>'Programe Budget 2073-74'!Q304</f>
        <v>वि</v>
      </c>
    </row>
    <row r="311" spans="1:12">
      <c r="A311" s="25"/>
      <c r="B311" s="25"/>
      <c r="C311" s="29">
        <f>'Programe Budget 2073-74'!C305</f>
        <v>20</v>
      </c>
      <c r="D311" s="392" t="str">
        <f>'Programe Budget 2073-74'!D305</f>
        <v>जिल्ला कृषि बिकास कार्यालय, मोरङ्ग</v>
      </c>
      <c r="E311" s="34" t="e">
        <f>#REF!</f>
        <v>#REF!</v>
      </c>
      <c r="F311" s="422" t="e">
        <f t="shared" si="28"/>
        <v>#REF!</v>
      </c>
      <c r="G311" s="34" t="e">
        <f t="shared" si="29"/>
        <v>#REF!</v>
      </c>
      <c r="H311" s="714">
        <v>100</v>
      </c>
      <c r="I311" s="34" t="e">
        <f t="shared" si="30"/>
        <v>#REF!</v>
      </c>
      <c r="J311" s="59"/>
      <c r="K311" s="214"/>
      <c r="L311" s="25" t="str">
        <f>'Programe Budget 2073-74'!Q305</f>
        <v>वि</v>
      </c>
    </row>
    <row r="312" spans="1:12">
      <c r="A312" s="25"/>
      <c r="B312" s="25"/>
      <c r="C312" s="29">
        <f>'Programe Budget 2073-74'!C306</f>
        <v>21</v>
      </c>
      <c r="D312" s="392" t="str">
        <f>'Programe Budget 2073-74'!D306</f>
        <v>जिल्ला कृषि बिकास कार्यालय, सुनसरी</v>
      </c>
      <c r="E312" s="34" t="e">
        <f>#REF!</f>
        <v>#REF!</v>
      </c>
      <c r="F312" s="422" t="e">
        <f t="shared" si="28"/>
        <v>#REF!</v>
      </c>
      <c r="G312" s="34" t="e">
        <f t="shared" si="29"/>
        <v>#REF!</v>
      </c>
      <c r="H312" s="714">
        <v>2.5</v>
      </c>
      <c r="I312" s="34" t="e">
        <f t="shared" si="30"/>
        <v>#REF!</v>
      </c>
      <c r="J312" s="59"/>
      <c r="K312" s="214"/>
      <c r="L312" s="25" t="str">
        <f>'Programe Budget 2073-74'!Q306</f>
        <v>वि</v>
      </c>
    </row>
    <row r="313" spans="1:12">
      <c r="A313" s="25"/>
      <c r="B313" s="25"/>
      <c r="C313" s="29">
        <f>'Programe Budget 2073-74'!C307</f>
        <v>22</v>
      </c>
      <c r="D313" s="392" t="str">
        <f>'Programe Budget 2073-74'!D307</f>
        <v>जिल्ला कृषि बिकास कार्यालय, धनकुटा</v>
      </c>
      <c r="E313" s="34" t="e">
        <f>#REF!</f>
        <v>#REF!</v>
      </c>
      <c r="F313" s="422" t="e">
        <f t="shared" si="28"/>
        <v>#REF!</v>
      </c>
      <c r="G313" s="34" t="e">
        <f t="shared" si="29"/>
        <v>#REF!</v>
      </c>
      <c r="H313" s="714">
        <v>100</v>
      </c>
      <c r="I313" s="34" t="e">
        <f t="shared" si="30"/>
        <v>#REF!</v>
      </c>
      <c r="J313" s="59"/>
      <c r="K313" s="214"/>
      <c r="L313" s="25" t="str">
        <f>'Programe Budget 2073-74'!Q307</f>
        <v>वि</v>
      </c>
    </row>
    <row r="314" spans="1:12">
      <c r="A314" s="25"/>
      <c r="B314" s="25"/>
      <c r="C314" s="29">
        <f>'Programe Budget 2073-74'!C308</f>
        <v>23</v>
      </c>
      <c r="D314" s="392" t="str">
        <f>'Programe Budget 2073-74'!D308</f>
        <v>जिल्ला कृषि बिकास कार्यालय, सोलुखुम्बु</v>
      </c>
      <c r="E314" s="34" t="e">
        <f>#REF!</f>
        <v>#REF!</v>
      </c>
      <c r="F314" s="422" t="e">
        <f t="shared" si="28"/>
        <v>#REF!</v>
      </c>
      <c r="G314" s="34" t="e">
        <f t="shared" si="29"/>
        <v>#REF!</v>
      </c>
      <c r="H314" s="714">
        <v>61.63</v>
      </c>
      <c r="I314" s="34" t="e">
        <f t="shared" si="30"/>
        <v>#REF!</v>
      </c>
      <c r="J314" s="59"/>
      <c r="K314" s="214"/>
      <c r="L314" s="25" t="str">
        <f>'Programe Budget 2073-74'!Q308</f>
        <v>वि</v>
      </c>
    </row>
    <row r="315" spans="1:12">
      <c r="A315" s="25"/>
      <c r="B315" s="25"/>
      <c r="C315" s="29">
        <f>'Programe Budget 2073-74'!C309</f>
        <v>24</v>
      </c>
      <c r="D315" s="392" t="str">
        <f>'Programe Budget 2073-74'!D309</f>
        <v>जिल्ला कृषि बिकास कार्यालय, खोटाङ्ग</v>
      </c>
      <c r="E315" s="34" t="e">
        <f>#REF!</f>
        <v>#REF!</v>
      </c>
      <c r="F315" s="422" t="e">
        <f t="shared" si="28"/>
        <v>#REF!</v>
      </c>
      <c r="G315" s="34" t="e">
        <f t="shared" si="29"/>
        <v>#REF!</v>
      </c>
      <c r="H315" s="714">
        <v>84.44</v>
      </c>
      <c r="I315" s="34" t="e">
        <f t="shared" si="30"/>
        <v>#REF!</v>
      </c>
      <c r="J315" s="57"/>
      <c r="K315" s="214"/>
      <c r="L315" s="25" t="str">
        <f>'Programe Budget 2073-74'!Q309</f>
        <v>वि</v>
      </c>
    </row>
    <row r="316" spans="1:12">
      <c r="A316" s="25"/>
      <c r="B316" s="25"/>
      <c r="C316" s="29">
        <f>'Programe Budget 2073-74'!C310</f>
        <v>25</v>
      </c>
      <c r="D316" s="392" t="str">
        <f>'Programe Budget 2073-74'!D310</f>
        <v xml:space="preserve">जिल्ला कृषि बिकास कार्यालय, उदयपुर                               </v>
      </c>
      <c r="E316" s="34" t="e">
        <f>#REF!</f>
        <v>#REF!</v>
      </c>
      <c r="F316" s="422" t="e">
        <f t="shared" si="28"/>
        <v>#REF!</v>
      </c>
      <c r="G316" s="34" t="e">
        <f t="shared" si="29"/>
        <v>#REF!</v>
      </c>
      <c r="H316" s="714">
        <v>99.95</v>
      </c>
      <c r="I316" s="34" t="e">
        <f t="shared" si="30"/>
        <v>#REF!</v>
      </c>
      <c r="J316" s="57"/>
      <c r="K316" s="214"/>
      <c r="L316" s="25" t="str">
        <f>'Programe Budget 2073-74'!Q310</f>
        <v>वि</v>
      </c>
    </row>
    <row r="317" spans="1:12">
      <c r="A317" s="25"/>
      <c r="B317" s="25"/>
      <c r="C317" s="29">
        <f>'Programe Budget 2073-74'!C311</f>
        <v>26</v>
      </c>
      <c r="D317" s="392" t="str">
        <f>'Programe Budget 2073-74'!D311</f>
        <v>जिल्ला कृषि बिकास कार्यालय, ओखलढुङगा</v>
      </c>
      <c r="E317" s="34" t="e">
        <f>#REF!</f>
        <v>#REF!</v>
      </c>
      <c r="F317" s="422" t="e">
        <f t="shared" si="28"/>
        <v>#REF!</v>
      </c>
      <c r="G317" s="34" t="e">
        <f t="shared" si="29"/>
        <v>#REF!</v>
      </c>
      <c r="H317" s="714">
        <v>53.68</v>
      </c>
      <c r="I317" s="34" t="e">
        <f t="shared" si="30"/>
        <v>#REF!</v>
      </c>
      <c r="J317" s="59"/>
      <c r="K317" s="214"/>
      <c r="L317" s="25" t="str">
        <f>'Programe Budget 2073-74'!Q311</f>
        <v>वि</v>
      </c>
    </row>
    <row r="318" spans="1:12">
      <c r="A318" s="39"/>
      <c r="B318" s="26"/>
      <c r="C318" s="29">
        <f>'Programe Budget 2073-74'!C312</f>
        <v>27</v>
      </c>
      <c r="D318" s="392" t="str">
        <f>'Programe Budget 2073-74'!D312</f>
        <v>जिल्ला कृषि बिकास कार्यालय, सिराहा</v>
      </c>
      <c r="E318" s="34" t="e">
        <f>#REF!</f>
        <v>#REF!</v>
      </c>
      <c r="F318" s="422" t="e">
        <f t="shared" si="28"/>
        <v>#REF!</v>
      </c>
      <c r="G318" s="34" t="e">
        <f t="shared" si="29"/>
        <v>#REF!</v>
      </c>
      <c r="H318" s="714">
        <v>0</v>
      </c>
      <c r="I318" s="34" t="e">
        <f t="shared" si="30"/>
        <v>#REF!</v>
      </c>
      <c r="J318" s="59"/>
      <c r="K318" s="214"/>
      <c r="L318" s="25" t="str">
        <f>'Programe Budget 2073-74'!Q312</f>
        <v>वि</v>
      </c>
    </row>
    <row r="319" spans="1:12">
      <c r="A319" s="25"/>
      <c r="B319" s="26"/>
      <c r="C319" s="29">
        <f>'Programe Budget 2073-74'!C313</f>
        <v>28</v>
      </c>
      <c r="D319" s="392" t="str">
        <f>'Programe Budget 2073-74'!D313</f>
        <v>जिल्ला कृषि बिकास कार्यालय, नुवाकोट</v>
      </c>
      <c r="E319" s="34" t="e">
        <f>#REF!</f>
        <v>#REF!</v>
      </c>
      <c r="F319" s="422" t="e">
        <f t="shared" si="28"/>
        <v>#REF!</v>
      </c>
      <c r="G319" s="34" t="e">
        <f t="shared" si="29"/>
        <v>#REF!</v>
      </c>
      <c r="H319" s="714">
        <v>100</v>
      </c>
      <c r="I319" s="34" t="e">
        <f t="shared" si="30"/>
        <v>#REF!</v>
      </c>
      <c r="J319" s="59"/>
      <c r="K319" s="214"/>
      <c r="L319" s="25" t="str">
        <f>'Programe Budget 2073-74'!Q313</f>
        <v>का</v>
      </c>
    </row>
    <row r="320" spans="1:12">
      <c r="A320" s="25"/>
      <c r="B320" s="25"/>
      <c r="C320" s="29">
        <f>'Programe Budget 2073-74'!C314</f>
        <v>29</v>
      </c>
      <c r="D320" s="392" t="str">
        <f>'Programe Budget 2073-74'!D314</f>
        <v>जिल्ला कृषि बिकास कार्यालय, सिन्धुपाल्चोक</v>
      </c>
      <c r="E320" s="34" t="e">
        <f>#REF!</f>
        <v>#REF!</v>
      </c>
      <c r="F320" s="422" t="e">
        <f t="shared" si="28"/>
        <v>#REF!</v>
      </c>
      <c r="G320" s="34" t="e">
        <f t="shared" si="29"/>
        <v>#REF!</v>
      </c>
      <c r="H320" s="714">
        <v>100</v>
      </c>
      <c r="I320" s="34" t="e">
        <f t="shared" si="30"/>
        <v>#REF!</v>
      </c>
      <c r="J320" s="59"/>
      <c r="K320" s="214"/>
      <c r="L320" s="25" t="str">
        <f>'Programe Budget 2073-74'!Q314</f>
        <v>का</v>
      </c>
    </row>
    <row r="321" spans="1:12">
      <c r="A321" s="25"/>
      <c r="B321" s="25"/>
      <c r="C321" s="29">
        <f>'Programe Budget 2073-74'!C315</f>
        <v>30</v>
      </c>
      <c r="D321" s="392" t="str">
        <f>'Programe Budget 2073-74'!D315</f>
        <v>जिल्ला कृषि बिकास कार्यालय, धादिङ्ग</v>
      </c>
      <c r="E321" s="34" t="e">
        <f>#REF!</f>
        <v>#REF!</v>
      </c>
      <c r="F321" s="422" t="e">
        <f t="shared" si="28"/>
        <v>#REF!</v>
      </c>
      <c r="G321" s="34" t="e">
        <f t="shared" si="29"/>
        <v>#REF!</v>
      </c>
      <c r="H321" s="714">
        <v>100</v>
      </c>
      <c r="I321" s="34" t="e">
        <f t="shared" si="30"/>
        <v>#REF!</v>
      </c>
      <c r="J321" s="59"/>
      <c r="K321" s="214"/>
      <c r="L321" s="25" t="str">
        <f>'Programe Budget 2073-74'!Q315</f>
        <v>का</v>
      </c>
    </row>
    <row r="322" spans="1:12">
      <c r="A322" s="25"/>
      <c r="B322" s="25"/>
      <c r="C322" s="29">
        <f>'Programe Budget 2073-74'!C316</f>
        <v>31</v>
      </c>
      <c r="D322" s="392" t="str">
        <f>'Programe Budget 2073-74'!D316</f>
        <v>जिल्ला कृषि बिकास कार्यालय, रामेछाप</v>
      </c>
      <c r="E322" s="34" t="e">
        <f>#REF!</f>
        <v>#REF!</v>
      </c>
      <c r="F322" s="422" t="e">
        <f t="shared" si="28"/>
        <v>#REF!</v>
      </c>
      <c r="G322" s="34" t="e">
        <f t="shared" si="29"/>
        <v>#REF!</v>
      </c>
      <c r="H322" s="714">
        <v>100</v>
      </c>
      <c r="I322" s="34" t="e">
        <f t="shared" si="30"/>
        <v>#REF!</v>
      </c>
      <c r="J322" s="59"/>
      <c r="K322" s="214"/>
      <c r="L322" s="25" t="str">
        <f>'Programe Budget 2073-74'!Q316</f>
        <v>का</v>
      </c>
    </row>
    <row r="323" spans="1:12">
      <c r="A323" s="25"/>
      <c r="B323" s="25"/>
      <c r="C323" s="29">
        <f>'Programe Budget 2073-74'!C317</f>
        <v>32</v>
      </c>
      <c r="D323" s="392" t="str">
        <f>'Programe Budget 2073-74'!D317</f>
        <v>जिल्ला कृषि बिकास कार्यालय, सिन्धुली</v>
      </c>
      <c r="E323" s="34" t="e">
        <f>#REF!</f>
        <v>#REF!</v>
      </c>
      <c r="F323" s="422" t="e">
        <f t="shared" si="28"/>
        <v>#REF!</v>
      </c>
      <c r="G323" s="34" t="e">
        <f t="shared" si="29"/>
        <v>#REF!</v>
      </c>
      <c r="H323" s="714">
        <v>74.55</v>
      </c>
      <c r="I323" s="34" t="e">
        <f t="shared" si="30"/>
        <v>#REF!</v>
      </c>
      <c r="J323" s="59"/>
      <c r="K323" s="214"/>
      <c r="L323" s="25" t="str">
        <f>'Programe Budget 2073-74'!Q317</f>
        <v>का</v>
      </c>
    </row>
    <row r="324" spans="1:12">
      <c r="A324" s="25"/>
      <c r="B324" s="25"/>
      <c r="C324" s="29">
        <f>'Programe Budget 2073-74'!C318</f>
        <v>33</v>
      </c>
      <c r="D324" s="392" t="str">
        <f>'Programe Budget 2073-74'!D318</f>
        <v xml:space="preserve">जिल्ला कृषि बिकास कार्यालय, ललितपुर                            </v>
      </c>
      <c r="E324" s="34" t="e">
        <f>#REF!</f>
        <v>#REF!</v>
      </c>
      <c r="F324" s="422" t="e">
        <f t="shared" si="28"/>
        <v>#REF!</v>
      </c>
      <c r="G324" s="34" t="e">
        <f t="shared" si="29"/>
        <v>#REF!</v>
      </c>
      <c r="H324" s="714">
        <v>100</v>
      </c>
      <c r="I324" s="34" t="e">
        <f t="shared" si="30"/>
        <v>#REF!</v>
      </c>
      <c r="J324" s="59"/>
      <c r="K324" s="214"/>
      <c r="L324" s="25" t="str">
        <f>'Programe Budget 2073-74'!Q318</f>
        <v>का</v>
      </c>
    </row>
    <row r="325" spans="1:12">
      <c r="A325" s="25"/>
      <c r="B325" s="25"/>
      <c r="C325" s="29">
        <f>'Programe Budget 2073-74'!C319</f>
        <v>34</v>
      </c>
      <c r="D325" s="392" t="str">
        <f>'Programe Budget 2073-74'!D319</f>
        <v>जिल्ला कृषि बिकास कार्यालय, पर्सा</v>
      </c>
      <c r="E325" s="34" t="e">
        <f>#REF!</f>
        <v>#REF!</v>
      </c>
      <c r="F325" s="422" t="e">
        <f t="shared" si="28"/>
        <v>#REF!</v>
      </c>
      <c r="G325" s="34" t="e">
        <f t="shared" si="29"/>
        <v>#REF!</v>
      </c>
      <c r="H325" s="714">
        <v>55</v>
      </c>
      <c r="I325" s="34" t="e">
        <f t="shared" si="30"/>
        <v>#REF!</v>
      </c>
      <c r="J325" s="59"/>
      <c r="K325" s="214"/>
      <c r="L325" s="25" t="str">
        <f>'Programe Budget 2073-74'!Q319</f>
        <v>का</v>
      </c>
    </row>
    <row r="326" spans="1:12">
      <c r="A326" s="25"/>
      <c r="B326" s="25"/>
      <c r="C326" s="29">
        <f>'Programe Budget 2073-74'!C320</f>
        <v>35</v>
      </c>
      <c r="D326" s="392" t="str">
        <f>'Programe Budget 2073-74'!D320</f>
        <v>जिल्ला कृषि बिकास कार्यालय, चितवन</v>
      </c>
      <c r="E326" s="34" t="e">
        <f>#REF!</f>
        <v>#REF!</v>
      </c>
      <c r="F326" s="422" t="e">
        <f t="shared" si="28"/>
        <v>#REF!</v>
      </c>
      <c r="G326" s="34" t="e">
        <f t="shared" si="29"/>
        <v>#REF!</v>
      </c>
      <c r="H326" s="714">
        <v>36.869999999999997</v>
      </c>
      <c r="I326" s="34" t="e">
        <f t="shared" si="30"/>
        <v>#REF!</v>
      </c>
      <c r="J326" s="59"/>
      <c r="K326" s="214"/>
      <c r="L326" s="25" t="str">
        <f>'Programe Budget 2073-74'!Q320</f>
        <v>का</v>
      </c>
    </row>
    <row r="327" spans="1:12">
      <c r="A327" s="25"/>
      <c r="B327" s="25"/>
      <c r="C327" s="29">
        <f>'Programe Budget 2073-74'!C321</f>
        <v>36</v>
      </c>
      <c r="D327" s="392" t="str">
        <f>'Programe Budget 2073-74'!D321</f>
        <v>जिल्ला कृषि बिकास कार्यालय, बारा</v>
      </c>
      <c r="E327" s="34" t="e">
        <f>#REF!</f>
        <v>#REF!</v>
      </c>
      <c r="F327" s="422" t="e">
        <f t="shared" si="28"/>
        <v>#REF!</v>
      </c>
      <c r="G327" s="34" t="e">
        <f t="shared" si="29"/>
        <v>#REF!</v>
      </c>
      <c r="H327" s="714">
        <v>100</v>
      </c>
      <c r="I327" s="34" t="e">
        <f t="shared" si="30"/>
        <v>#REF!</v>
      </c>
      <c r="J327" s="59"/>
      <c r="K327" s="214"/>
      <c r="L327" s="25" t="str">
        <f>'Programe Budget 2073-74'!Q321</f>
        <v>का</v>
      </c>
    </row>
    <row r="328" spans="1:12">
      <c r="A328" s="25"/>
      <c r="B328" s="25"/>
      <c r="C328" s="29">
        <f>'Programe Budget 2073-74'!C322</f>
        <v>37</v>
      </c>
      <c r="D328" s="392" t="str">
        <f>'Programe Budget 2073-74'!D322</f>
        <v>जिल्ला कृषि बिकास कार्यालय, रौतहट</v>
      </c>
      <c r="E328" s="34" t="e">
        <f>#REF!</f>
        <v>#REF!</v>
      </c>
      <c r="F328" s="422" t="e">
        <f t="shared" si="28"/>
        <v>#REF!</v>
      </c>
      <c r="G328" s="34" t="e">
        <f t="shared" si="29"/>
        <v>#REF!</v>
      </c>
      <c r="H328" s="714">
        <v>0</v>
      </c>
      <c r="I328" s="34" t="e">
        <f t="shared" si="30"/>
        <v>#REF!</v>
      </c>
      <c r="J328" s="59"/>
      <c r="K328" s="214"/>
      <c r="L328" s="25" t="str">
        <f>'Programe Budget 2073-74'!Q322</f>
        <v>का</v>
      </c>
    </row>
    <row r="329" spans="1:12">
      <c r="A329" s="25"/>
      <c r="B329" s="25"/>
      <c r="C329" s="29">
        <f>'Programe Budget 2073-74'!C323</f>
        <v>38</v>
      </c>
      <c r="D329" s="392" t="str">
        <f>'Programe Budget 2073-74'!D323</f>
        <v>जिल्ला कृषि विकास कार्यालय, मकवानपुर</v>
      </c>
      <c r="E329" s="34" t="e">
        <f>#REF!</f>
        <v>#REF!</v>
      </c>
      <c r="F329" s="422" t="e">
        <f t="shared" si="28"/>
        <v>#REF!</v>
      </c>
      <c r="G329" s="34" t="e">
        <f t="shared" si="29"/>
        <v>#REF!</v>
      </c>
      <c r="H329" s="714">
        <v>100</v>
      </c>
      <c r="I329" s="34" t="e">
        <f t="shared" si="30"/>
        <v>#REF!</v>
      </c>
      <c r="J329" s="59"/>
      <c r="K329" s="214"/>
      <c r="L329" s="25" t="str">
        <f>'Programe Budget 2073-74'!Q323</f>
        <v>का</v>
      </c>
    </row>
    <row r="330" spans="1:12">
      <c r="A330" s="25"/>
      <c r="B330" s="25"/>
      <c r="C330" s="29">
        <f>'Programe Budget 2073-74'!C324</f>
        <v>39</v>
      </c>
      <c r="D330" s="392" t="str">
        <f>'Programe Budget 2073-74'!D324</f>
        <v>जिल्ला कृषि विकास कार्यालय, काभ्रेपलाञ्चोक</v>
      </c>
      <c r="E330" s="34" t="e">
        <f>#REF!</f>
        <v>#REF!</v>
      </c>
      <c r="F330" s="422" t="e">
        <f t="shared" si="28"/>
        <v>#REF!</v>
      </c>
      <c r="G330" s="34" t="e">
        <f t="shared" si="29"/>
        <v>#REF!</v>
      </c>
      <c r="H330" s="714">
        <v>100</v>
      </c>
      <c r="I330" s="34" t="e">
        <f t="shared" si="30"/>
        <v>#REF!</v>
      </c>
      <c r="J330" s="59"/>
      <c r="K330" s="214"/>
      <c r="L330" s="25" t="str">
        <f>'Programe Budget 2073-74'!Q324</f>
        <v>का</v>
      </c>
    </row>
    <row r="331" spans="1:12">
      <c r="A331" s="25"/>
      <c r="B331" s="25"/>
      <c r="C331" s="29">
        <f>'Programe Budget 2073-74'!C325</f>
        <v>40</v>
      </c>
      <c r="D331" s="392" t="str">
        <f>'Programe Budget 2073-74'!D325</f>
        <v>जिल्ला कृषि विकास कार्यालय, काठमाण्डौ</v>
      </c>
      <c r="E331" s="34" t="e">
        <f>#REF!</f>
        <v>#REF!</v>
      </c>
      <c r="F331" s="422" t="e">
        <f t="shared" si="28"/>
        <v>#REF!</v>
      </c>
      <c r="G331" s="34" t="e">
        <f t="shared" si="29"/>
        <v>#REF!</v>
      </c>
      <c r="H331" s="714">
        <v>59.55</v>
      </c>
      <c r="I331" s="34" t="e">
        <f t="shared" si="30"/>
        <v>#REF!</v>
      </c>
      <c r="J331" s="59"/>
      <c r="K331" s="214"/>
      <c r="L331" s="25" t="str">
        <f>'Programe Budget 2073-74'!Q325</f>
        <v>का</v>
      </c>
    </row>
    <row r="332" spans="1:12">
      <c r="A332" s="25"/>
      <c r="B332" s="25"/>
      <c r="C332" s="29">
        <f>'Programe Budget 2073-74'!C326</f>
        <v>41</v>
      </c>
      <c r="D332" s="392" t="str">
        <f>'Programe Budget 2073-74'!D326</f>
        <v>जिल्ला कृषि विकास कार्यालय, र्सलाही</v>
      </c>
      <c r="E332" s="34" t="e">
        <f>#REF!</f>
        <v>#REF!</v>
      </c>
      <c r="F332" s="422" t="e">
        <f t="shared" si="28"/>
        <v>#REF!</v>
      </c>
      <c r="G332" s="34" t="e">
        <f t="shared" si="29"/>
        <v>#REF!</v>
      </c>
      <c r="H332" s="714">
        <v>80.849999999999994</v>
      </c>
      <c r="I332" s="34" t="e">
        <f t="shared" si="30"/>
        <v>#REF!</v>
      </c>
      <c r="J332" s="59"/>
      <c r="K332" s="214"/>
      <c r="L332" s="25" t="str">
        <f>'Programe Budget 2073-74'!Q326</f>
        <v>का</v>
      </c>
    </row>
    <row r="333" spans="1:12">
      <c r="A333" s="25"/>
      <c r="B333" s="25"/>
      <c r="C333" s="29">
        <f>'Programe Budget 2073-74'!C327</f>
        <v>42</v>
      </c>
      <c r="D333" s="392" t="str">
        <f>'Programe Budget 2073-74'!D327</f>
        <v>जिल्ला कृषि विकास कार्यालय, धनुषा</v>
      </c>
      <c r="E333" s="34" t="e">
        <f>#REF!</f>
        <v>#REF!</v>
      </c>
      <c r="F333" s="422" t="e">
        <f t="shared" si="28"/>
        <v>#REF!</v>
      </c>
      <c r="G333" s="34" t="e">
        <f t="shared" si="29"/>
        <v>#REF!</v>
      </c>
      <c r="H333" s="714">
        <v>85.69</v>
      </c>
      <c r="I333" s="34" t="e">
        <f t="shared" si="30"/>
        <v>#REF!</v>
      </c>
      <c r="J333" s="59"/>
      <c r="K333" s="214"/>
      <c r="L333" s="25" t="str">
        <f>'Programe Budget 2073-74'!Q327</f>
        <v>का</v>
      </c>
    </row>
    <row r="334" spans="1:12">
      <c r="A334" s="25"/>
      <c r="B334" s="25"/>
      <c r="C334" s="29">
        <f>'Programe Budget 2073-74'!C328</f>
        <v>43</v>
      </c>
      <c r="D334" s="392" t="str">
        <f>'Programe Budget 2073-74'!D328</f>
        <v>जिल्ला कृषि विकास कार्यालय, दोलखा</v>
      </c>
      <c r="E334" s="34" t="e">
        <f>#REF!</f>
        <v>#REF!</v>
      </c>
      <c r="F334" s="422" t="e">
        <f t="shared" si="28"/>
        <v>#REF!</v>
      </c>
      <c r="G334" s="34" t="e">
        <f t="shared" si="29"/>
        <v>#REF!</v>
      </c>
      <c r="H334" s="714">
        <v>100</v>
      </c>
      <c r="I334" s="34" t="e">
        <f t="shared" si="30"/>
        <v>#REF!</v>
      </c>
      <c r="J334" s="59"/>
      <c r="K334" s="214"/>
      <c r="L334" s="25" t="str">
        <f>'Programe Budget 2073-74'!Q328</f>
        <v>का</v>
      </c>
    </row>
    <row r="335" spans="1:12">
      <c r="A335" s="25"/>
      <c r="B335" s="25"/>
      <c r="C335" s="29">
        <f>'Programe Budget 2073-74'!C329</f>
        <v>44</v>
      </c>
      <c r="D335" s="392" t="str">
        <f>'Programe Budget 2073-74'!D329</f>
        <v>जिल्ला कृषि विकास कार्यालय, म्याग्दी</v>
      </c>
      <c r="E335" s="34" t="e">
        <f>#REF!</f>
        <v>#REF!</v>
      </c>
      <c r="F335" s="422" t="e">
        <f t="shared" si="28"/>
        <v>#REF!</v>
      </c>
      <c r="G335" s="34" t="e">
        <f t="shared" si="29"/>
        <v>#REF!</v>
      </c>
      <c r="H335" s="714">
        <v>70.599999999999994</v>
      </c>
      <c r="I335" s="34" t="e">
        <f t="shared" si="30"/>
        <v>#REF!</v>
      </c>
      <c r="J335" s="59"/>
      <c r="K335" s="214"/>
      <c r="L335" s="25" t="str">
        <f>'Programe Budget 2073-74'!Q329</f>
        <v>प</v>
      </c>
    </row>
    <row r="336" spans="1:12">
      <c r="A336" s="25"/>
      <c r="B336" s="25"/>
      <c r="C336" s="29">
        <f>'Programe Budget 2073-74'!C330</f>
        <v>45</v>
      </c>
      <c r="D336" s="392" t="str">
        <f>'Programe Budget 2073-74'!D330</f>
        <v>जिल्ला कृषि विकास कार्यालय, बागलुङ्ग</v>
      </c>
      <c r="E336" s="34" t="e">
        <f>#REF!</f>
        <v>#REF!</v>
      </c>
      <c r="F336" s="422" t="e">
        <f t="shared" si="28"/>
        <v>#REF!</v>
      </c>
      <c r="G336" s="34" t="e">
        <f t="shared" si="29"/>
        <v>#REF!</v>
      </c>
      <c r="H336" s="714">
        <v>80.400000000000006</v>
      </c>
      <c r="I336" s="34" t="e">
        <f t="shared" si="30"/>
        <v>#REF!</v>
      </c>
      <c r="J336" s="59"/>
      <c r="K336" s="214"/>
      <c r="L336" s="25" t="str">
        <f>'Programe Budget 2073-74'!Q330</f>
        <v>प</v>
      </c>
    </row>
    <row r="337" spans="1:12">
      <c r="A337" s="25"/>
      <c r="B337" s="25"/>
      <c r="C337" s="29">
        <f>'Programe Budget 2073-74'!C331</f>
        <v>46</v>
      </c>
      <c r="D337" s="392" t="str">
        <f>'Programe Budget 2073-74'!D331</f>
        <v>जिल्ला कृषि विकास कार्यालय, पर्वत</v>
      </c>
      <c r="E337" s="34" t="e">
        <f>#REF!</f>
        <v>#REF!</v>
      </c>
      <c r="F337" s="422" t="e">
        <f t="shared" si="28"/>
        <v>#REF!</v>
      </c>
      <c r="G337" s="34" t="e">
        <f t="shared" si="29"/>
        <v>#REF!</v>
      </c>
      <c r="H337" s="714">
        <v>97.3</v>
      </c>
      <c r="I337" s="34" t="e">
        <f t="shared" si="30"/>
        <v>#REF!</v>
      </c>
      <c r="J337" s="59"/>
      <c r="K337" s="214"/>
      <c r="L337" s="25" t="str">
        <f>'Programe Budget 2073-74'!Q331</f>
        <v>प</v>
      </c>
    </row>
    <row r="338" spans="1:12">
      <c r="A338" s="25"/>
      <c r="B338" s="25"/>
      <c r="C338" s="29">
        <f>'Programe Budget 2073-74'!C332</f>
        <v>47</v>
      </c>
      <c r="D338" s="392" t="str">
        <f>'Programe Budget 2073-74'!D332</f>
        <v>जिल्ला कृषि विकास कार्यालय, कास्की</v>
      </c>
      <c r="E338" s="34" t="e">
        <f>#REF!</f>
        <v>#REF!</v>
      </c>
      <c r="F338" s="422" t="e">
        <f t="shared" si="28"/>
        <v>#REF!</v>
      </c>
      <c r="G338" s="34" t="e">
        <f t="shared" si="29"/>
        <v>#REF!</v>
      </c>
      <c r="H338" s="714">
        <v>100</v>
      </c>
      <c r="I338" s="34" t="e">
        <f t="shared" si="30"/>
        <v>#REF!</v>
      </c>
      <c r="J338" s="59"/>
      <c r="K338" s="214"/>
      <c r="L338" s="25" t="str">
        <f>'Programe Budget 2073-74'!Q332</f>
        <v>प</v>
      </c>
    </row>
    <row r="339" spans="1:12">
      <c r="A339" s="25"/>
      <c r="B339" s="25"/>
      <c r="C339" s="29">
        <f>'Programe Budget 2073-74'!C333</f>
        <v>48</v>
      </c>
      <c r="D339" s="392" t="str">
        <f>'Programe Budget 2073-74'!D333</f>
        <v>जिल्ला कृषि विकास कार्यालय, तनहुँ</v>
      </c>
      <c r="E339" s="34" t="e">
        <f>#REF!</f>
        <v>#REF!</v>
      </c>
      <c r="F339" s="422" t="e">
        <f t="shared" si="28"/>
        <v>#REF!</v>
      </c>
      <c r="G339" s="34" t="e">
        <f t="shared" si="29"/>
        <v>#REF!</v>
      </c>
      <c r="H339" s="714">
        <v>92.2</v>
      </c>
      <c r="I339" s="34" t="e">
        <f t="shared" si="30"/>
        <v>#REF!</v>
      </c>
      <c r="J339" s="59"/>
      <c r="K339" s="214"/>
      <c r="L339" s="25" t="str">
        <f>'Programe Budget 2073-74'!Q333</f>
        <v>प</v>
      </c>
    </row>
    <row r="340" spans="1:12">
      <c r="A340" s="25"/>
      <c r="B340" s="25"/>
      <c r="C340" s="29">
        <f>'Programe Budget 2073-74'!C334</f>
        <v>49</v>
      </c>
      <c r="D340" s="392" t="str">
        <f>'Programe Budget 2073-74'!D334</f>
        <v>जिल्ला कृषि विकास कार्यालय, गोरखा</v>
      </c>
      <c r="E340" s="34" t="e">
        <f>#REF!</f>
        <v>#REF!</v>
      </c>
      <c r="F340" s="422" t="e">
        <f t="shared" si="28"/>
        <v>#REF!</v>
      </c>
      <c r="G340" s="34" t="e">
        <f t="shared" si="29"/>
        <v>#REF!</v>
      </c>
      <c r="H340" s="714">
        <v>100</v>
      </c>
      <c r="I340" s="34" t="e">
        <f t="shared" si="30"/>
        <v>#REF!</v>
      </c>
      <c r="J340" s="59"/>
      <c r="K340" s="214"/>
      <c r="L340" s="25" t="str">
        <f>'Programe Budget 2073-74'!Q334</f>
        <v>प</v>
      </c>
    </row>
    <row r="341" spans="1:12">
      <c r="A341" s="25"/>
      <c r="B341" s="25"/>
      <c r="C341" s="29">
        <f>'Programe Budget 2073-74'!C335</f>
        <v>50</v>
      </c>
      <c r="D341" s="392" t="str">
        <f>'Programe Budget 2073-74'!D335</f>
        <v>जिल्ला कृषि विकास कार्यालय, लमजुङ्ग</v>
      </c>
      <c r="E341" s="34" t="e">
        <f>#REF!</f>
        <v>#REF!</v>
      </c>
      <c r="F341" s="422" t="e">
        <f t="shared" si="28"/>
        <v>#REF!</v>
      </c>
      <c r="G341" s="34" t="e">
        <f t="shared" si="29"/>
        <v>#REF!</v>
      </c>
      <c r="H341" s="714">
        <v>95.5</v>
      </c>
      <c r="I341" s="34" t="e">
        <f t="shared" si="30"/>
        <v>#REF!</v>
      </c>
      <c r="J341" s="59"/>
      <c r="K341" s="214"/>
      <c r="L341" s="25" t="str">
        <f>'Programe Budget 2073-74'!Q335</f>
        <v>प</v>
      </c>
    </row>
    <row r="342" spans="1:12">
      <c r="A342" s="25"/>
      <c r="B342" s="25"/>
      <c r="C342" s="29">
        <f>'Programe Budget 2073-74'!C336</f>
        <v>51</v>
      </c>
      <c r="D342" s="392" t="str">
        <f>'Programe Budget 2073-74'!D336</f>
        <v>जिल्ला कृषि विकास कार्यालय, नवलपरासी</v>
      </c>
      <c r="E342" s="34" t="e">
        <f>#REF!</f>
        <v>#REF!</v>
      </c>
      <c r="F342" s="422" t="e">
        <f t="shared" si="28"/>
        <v>#REF!</v>
      </c>
      <c r="G342" s="34" t="e">
        <f t="shared" si="29"/>
        <v>#REF!</v>
      </c>
      <c r="H342" s="714">
        <v>83.6</v>
      </c>
      <c r="I342" s="34" t="e">
        <f t="shared" si="30"/>
        <v>#REF!</v>
      </c>
      <c r="J342" s="59"/>
      <c r="K342" s="214"/>
      <c r="L342" s="25" t="str">
        <f>'Programe Budget 2073-74'!Q336</f>
        <v>प</v>
      </c>
    </row>
    <row r="343" spans="1:12">
      <c r="A343" s="25"/>
      <c r="B343" s="25"/>
      <c r="C343" s="29">
        <f>'Programe Budget 2073-74'!C337</f>
        <v>52</v>
      </c>
      <c r="D343" s="392" t="str">
        <f>'Programe Budget 2073-74'!D337</f>
        <v>जिल्ला कृषि बिकास कार्यालय, कपिलवस्तु</v>
      </c>
      <c r="E343" s="34" t="e">
        <f>#REF!</f>
        <v>#REF!</v>
      </c>
      <c r="F343" s="422" t="e">
        <f t="shared" si="28"/>
        <v>#REF!</v>
      </c>
      <c r="G343" s="34" t="e">
        <f t="shared" si="29"/>
        <v>#REF!</v>
      </c>
      <c r="H343" s="714">
        <v>90</v>
      </c>
      <c r="I343" s="34" t="e">
        <f t="shared" si="30"/>
        <v>#REF!</v>
      </c>
      <c r="J343" s="59"/>
      <c r="K343" s="214"/>
      <c r="L343" s="25" t="str">
        <f>'Programe Budget 2073-74'!Q337</f>
        <v>प</v>
      </c>
    </row>
    <row r="344" spans="1:12">
      <c r="A344" s="25"/>
      <c r="B344" s="25"/>
      <c r="C344" s="29">
        <f>'Programe Budget 2073-74'!C338</f>
        <v>53</v>
      </c>
      <c r="D344" s="392" t="str">
        <f>'Programe Budget 2073-74'!D338</f>
        <v>जिल्ला कृषि बिकास कार्यालय, रुपन्देही</v>
      </c>
      <c r="E344" s="34" t="e">
        <f>#REF!</f>
        <v>#REF!</v>
      </c>
      <c r="F344" s="422" t="e">
        <f t="shared" si="28"/>
        <v>#REF!</v>
      </c>
      <c r="G344" s="34" t="e">
        <f t="shared" si="29"/>
        <v>#REF!</v>
      </c>
      <c r="H344" s="714">
        <v>100</v>
      </c>
      <c r="I344" s="34" t="e">
        <f t="shared" si="30"/>
        <v>#REF!</v>
      </c>
      <c r="J344" s="59"/>
      <c r="K344" s="214"/>
      <c r="L344" s="25" t="str">
        <f>'Programe Budget 2073-74'!Q338</f>
        <v>प</v>
      </c>
    </row>
    <row r="345" spans="1:12">
      <c r="A345" s="25"/>
      <c r="B345" s="25"/>
      <c r="C345" s="29">
        <f>'Programe Budget 2073-74'!C339</f>
        <v>54</v>
      </c>
      <c r="D345" s="392" t="str">
        <f>'Programe Budget 2073-74'!D339</f>
        <v>जिल्ला कृषि बिकास कार्यालय, गुल्मी</v>
      </c>
      <c r="E345" s="34" t="e">
        <f>#REF!</f>
        <v>#REF!</v>
      </c>
      <c r="F345" s="422" t="e">
        <f t="shared" si="28"/>
        <v>#REF!</v>
      </c>
      <c r="G345" s="34" t="e">
        <f t="shared" si="29"/>
        <v>#REF!</v>
      </c>
      <c r="H345" s="714">
        <v>68.900000000000006</v>
      </c>
      <c r="I345" s="34" t="e">
        <f t="shared" si="30"/>
        <v>#REF!</v>
      </c>
      <c r="J345" s="59"/>
      <c r="K345" s="214"/>
      <c r="L345" s="25" t="str">
        <f>'Programe Budget 2073-74'!Q339</f>
        <v>प</v>
      </c>
    </row>
    <row r="346" spans="1:12">
      <c r="A346" s="25"/>
      <c r="B346" s="25"/>
      <c r="C346" s="29">
        <f>'Programe Budget 2073-74'!C340</f>
        <v>55</v>
      </c>
      <c r="D346" s="392" t="str">
        <f>'Programe Budget 2073-74'!D340</f>
        <v>जिल्ला कृषि बिकास कार्यालय, अर्घाँखाँची</v>
      </c>
      <c r="E346" s="34" t="e">
        <f>#REF!</f>
        <v>#REF!</v>
      </c>
      <c r="F346" s="422" t="e">
        <f t="shared" si="28"/>
        <v>#REF!</v>
      </c>
      <c r="G346" s="34" t="e">
        <f t="shared" si="29"/>
        <v>#REF!</v>
      </c>
      <c r="H346" s="714">
        <v>100</v>
      </c>
      <c r="I346" s="34" t="e">
        <f t="shared" si="30"/>
        <v>#REF!</v>
      </c>
      <c r="J346" s="59"/>
      <c r="K346" s="214"/>
      <c r="L346" s="25" t="str">
        <f>'Programe Budget 2073-74'!Q340</f>
        <v>प</v>
      </c>
    </row>
    <row r="347" spans="1:12">
      <c r="A347" s="25"/>
      <c r="B347" s="25"/>
      <c r="C347" s="29">
        <f>'Programe Budget 2073-74'!C341</f>
        <v>56</v>
      </c>
      <c r="D347" s="392" t="str">
        <f>'Programe Budget 2073-74'!D341</f>
        <v>जिल्ला कृषि बिकास कार्यालय, पाल्पा</v>
      </c>
      <c r="E347" s="34" t="e">
        <f>#REF!</f>
        <v>#REF!</v>
      </c>
      <c r="F347" s="422" t="e">
        <f t="shared" si="28"/>
        <v>#REF!</v>
      </c>
      <c r="G347" s="34" t="e">
        <f t="shared" si="29"/>
        <v>#REF!</v>
      </c>
      <c r="H347" s="714">
        <v>100</v>
      </c>
      <c r="I347" s="34" t="e">
        <f t="shared" si="30"/>
        <v>#REF!</v>
      </c>
      <c r="J347" s="59"/>
      <c r="K347" s="214"/>
      <c r="L347" s="25" t="str">
        <f>'Programe Budget 2073-74'!Q341</f>
        <v>प</v>
      </c>
    </row>
    <row r="348" spans="1:12">
      <c r="A348" s="264"/>
      <c r="B348" s="264"/>
      <c r="C348" s="323">
        <f>'Programe Budget 2073-74'!C342</f>
        <v>57</v>
      </c>
      <c r="D348" s="394" t="str">
        <f>'Programe Budget 2073-74'!D342</f>
        <v>जिल्ला कृषि बिकास कार्यालय, स्याङ्गजा</v>
      </c>
      <c r="E348" s="34" t="e">
        <f>#REF!</f>
        <v>#REF!</v>
      </c>
      <c r="F348" s="424" t="e">
        <f t="shared" si="28"/>
        <v>#REF!</v>
      </c>
      <c r="G348" s="85" t="e">
        <f t="shared" si="29"/>
        <v>#REF!</v>
      </c>
      <c r="H348" s="714">
        <v>100</v>
      </c>
      <c r="I348" s="85" t="e">
        <f t="shared" si="30"/>
        <v>#REF!</v>
      </c>
      <c r="J348" s="58"/>
      <c r="K348" s="356"/>
      <c r="L348" s="264" t="str">
        <f>'Programe Budget 2073-74'!Q342</f>
        <v>प</v>
      </c>
    </row>
    <row r="349" spans="1:12">
      <c r="A349" s="25"/>
      <c r="B349" s="25"/>
      <c r="C349" s="29">
        <f>'Programe Budget 2073-74'!C343</f>
        <v>58</v>
      </c>
      <c r="D349" s="392" t="str">
        <f>'Programe Budget 2073-74'!D343</f>
        <v xml:space="preserve">जिल्ला कृषि बिकास कार्यालय, कालिकोट </v>
      </c>
      <c r="E349" s="34" t="e">
        <f>#REF!</f>
        <v>#REF!</v>
      </c>
      <c r="F349" s="422" t="e">
        <f t="shared" si="28"/>
        <v>#REF!</v>
      </c>
      <c r="G349" s="34" t="e">
        <f t="shared" si="29"/>
        <v>#REF!</v>
      </c>
      <c r="H349" s="714">
        <v>100</v>
      </c>
      <c r="I349" s="34" t="e">
        <f t="shared" si="30"/>
        <v>#REF!</v>
      </c>
      <c r="J349" s="59"/>
      <c r="K349" s="214"/>
      <c r="L349" s="25" t="str">
        <f>'Programe Budget 2073-74'!Q343</f>
        <v>सु</v>
      </c>
    </row>
    <row r="350" spans="1:12">
      <c r="A350" s="25"/>
      <c r="B350" s="25"/>
      <c r="C350" s="29">
        <f>'Programe Budget 2073-74'!C344</f>
        <v>59</v>
      </c>
      <c r="D350" s="392" t="str">
        <f>'Programe Budget 2073-74'!D344</f>
        <v>जिल्ला कृषि बिकास कार्यालय, जुम्ला</v>
      </c>
      <c r="E350" s="34" t="e">
        <f>#REF!</f>
        <v>#REF!</v>
      </c>
      <c r="F350" s="422" t="e">
        <f t="shared" si="28"/>
        <v>#REF!</v>
      </c>
      <c r="G350" s="34" t="e">
        <f t="shared" si="29"/>
        <v>#REF!</v>
      </c>
      <c r="H350" s="714">
        <v>100</v>
      </c>
      <c r="I350" s="34" t="e">
        <f t="shared" si="30"/>
        <v>#REF!</v>
      </c>
      <c r="J350" s="59"/>
      <c r="K350" s="214"/>
      <c r="L350" s="25" t="str">
        <f>'Programe Budget 2073-74'!Q344</f>
        <v>सु</v>
      </c>
    </row>
    <row r="351" spans="1:12">
      <c r="A351" s="25"/>
      <c r="B351" s="25"/>
      <c r="C351" s="29">
        <f>'Programe Budget 2073-74'!C345</f>
        <v>60</v>
      </c>
      <c r="D351" s="392" t="str">
        <f>'Programe Budget 2073-74'!D345</f>
        <v>जिल्ला कृषि बिकास कार्यालय, रुकुम</v>
      </c>
      <c r="E351" s="34" t="e">
        <f>#REF!</f>
        <v>#REF!</v>
      </c>
      <c r="F351" s="422" t="e">
        <f t="shared" si="28"/>
        <v>#REF!</v>
      </c>
      <c r="G351" s="34" t="e">
        <f t="shared" si="29"/>
        <v>#REF!</v>
      </c>
      <c r="H351" s="714">
        <v>71</v>
      </c>
      <c r="I351" s="34" t="e">
        <f t="shared" si="30"/>
        <v>#REF!</v>
      </c>
      <c r="J351" s="59"/>
      <c r="K351" s="214"/>
      <c r="L351" s="25" t="str">
        <f>'Programe Budget 2073-74'!Q345</f>
        <v>सु</v>
      </c>
    </row>
    <row r="352" spans="1:12">
      <c r="A352" s="25"/>
      <c r="B352" s="25"/>
      <c r="C352" s="29">
        <f>'Programe Budget 2073-74'!C346</f>
        <v>61</v>
      </c>
      <c r="D352" s="392" t="str">
        <f>'Programe Budget 2073-74'!D346</f>
        <v>जिल्ला कृषि बिकास कार्यालय, दाङ्ग</v>
      </c>
      <c r="E352" s="34" t="e">
        <f>#REF!</f>
        <v>#REF!</v>
      </c>
      <c r="F352" s="422" t="e">
        <f t="shared" si="28"/>
        <v>#REF!</v>
      </c>
      <c r="G352" s="34" t="e">
        <f t="shared" si="29"/>
        <v>#REF!</v>
      </c>
      <c r="H352" s="714">
        <v>85</v>
      </c>
      <c r="I352" s="34" t="e">
        <f t="shared" si="30"/>
        <v>#REF!</v>
      </c>
      <c r="J352" s="59"/>
      <c r="K352" s="214"/>
      <c r="L352" s="25" t="str">
        <f>'Programe Budget 2073-74'!Q346</f>
        <v>सु</v>
      </c>
    </row>
    <row r="353" spans="1:12">
      <c r="A353" s="25"/>
      <c r="B353" s="25"/>
      <c r="C353" s="29">
        <f>'Programe Budget 2073-74'!C347</f>
        <v>62</v>
      </c>
      <c r="D353" s="392" t="str">
        <f>'Programe Budget 2073-74'!D347</f>
        <v>जिल्ला कृषि बिकास कार्यालय, राल्पा</v>
      </c>
      <c r="E353" s="34" t="e">
        <f>#REF!</f>
        <v>#REF!</v>
      </c>
      <c r="F353" s="422" t="e">
        <f t="shared" si="28"/>
        <v>#REF!</v>
      </c>
      <c r="G353" s="34" t="e">
        <f t="shared" si="29"/>
        <v>#REF!</v>
      </c>
      <c r="H353" s="714">
        <v>100</v>
      </c>
      <c r="I353" s="34" t="e">
        <f t="shared" si="30"/>
        <v>#REF!</v>
      </c>
      <c r="J353" s="59"/>
      <c r="K353" s="214"/>
      <c r="L353" s="25" t="str">
        <f>'Programe Budget 2073-74'!Q347</f>
        <v>सु</v>
      </c>
    </row>
    <row r="354" spans="1:12">
      <c r="A354" s="25"/>
      <c r="B354" s="25"/>
      <c r="C354" s="29">
        <f>'Programe Budget 2073-74'!C348</f>
        <v>63</v>
      </c>
      <c r="D354" s="392" t="str">
        <f>'Programe Budget 2073-74'!D348</f>
        <v>जिल्ला कृषि बिकास कार्यालय, प्यूठान</v>
      </c>
      <c r="E354" s="34" t="e">
        <f>#REF!</f>
        <v>#REF!</v>
      </c>
      <c r="F354" s="422" t="e">
        <f t="shared" si="28"/>
        <v>#REF!</v>
      </c>
      <c r="G354" s="34" t="e">
        <f t="shared" si="29"/>
        <v>#REF!</v>
      </c>
      <c r="H354" s="714">
        <v>62</v>
      </c>
      <c r="I354" s="34" t="e">
        <f t="shared" si="30"/>
        <v>#REF!</v>
      </c>
      <c r="J354" s="59"/>
      <c r="K354" s="214"/>
      <c r="L354" s="25" t="str">
        <f>'Programe Budget 2073-74'!Q348</f>
        <v>सु</v>
      </c>
    </row>
    <row r="355" spans="1:12">
      <c r="A355" s="25"/>
      <c r="B355" s="25"/>
      <c r="C355" s="29">
        <f>'Programe Budget 2073-74'!C349</f>
        <v>64</v>
      </c>
      <c r="D355" s="392" t="str">
        <f>'Programe Budget 2073-74'!D349</f>
        <v>जिल्ला कृषि बिकास कार्यालय, सल्यान</v>
      </c>
      <c r="E355" s="34" t="e">
        <f>#REF!</f>
        <v>#REF!</v>
      </c>
      <c r="F355" s="422" t="e">
        <f t="shared" si="28"/>
        <v>#REF!</v>
      </c>
      <c r="G355" s="34" t="e">
        <f t="shared" si="29"/>
        <v>#REF!</v>
      </c>
      <c r="H355" s="714">
        <v>97</v>
      </c>
      <c r="I355" s="34" t="e">
        <f t="shared" si="30"/>
        <v>#REF!</v>
      </c>
      <c r="J355" s="59"/>
      <c r="K355" s="214"/>
      <c r="L355" s="25" t="str">
        <f>'Programe Budget 2073-74'!Q349</f>
        <v>सु</v>
      </c>
    </row>
    <row r="356" spans="1:12">
      <c r="A356" s="25"/>
      <c r="B356" s="25"/>
      <c r="C356" s="29">
        <f>'Programe Budget 2073-74'!C350</f>
        <v>65</v>
      </c>
      <c r="D356" s="392" t="str">
        <f>'Programe Budget 2073-74'!D350</f>
        <v>जिल्ला कृषि बिकास कार्यालय, बर्दिया</v>
      </c>
      <c r="E356" s="34" t="e">
        <f>#REF!</f>
        <v>#REF!</v>
      </c>
      <c r="F356" s="422" t="e">
        <f t="shared" ref="F356:F369" si="31">E356</f>
        <v>#REF!</v>
      </c>
      <c r="G356" s="34" t="e">
        <f t="shared" ref="G356:G369" si="32">F356/$F$370*100</f>
        <v>#REF!</v>
      </c>
      <c r="H356" s="714">
        <v>92</v>
      </c>
      <c r="I356" s="34" t="e">
        <f t="shared" ref="I356:I369" si="33">H356*G356/100</f>
        <v>#REF!</v>
      </c>
      <c r="J356" s="59"/>
      <c r="K356" s="214"/>
      <c r="L356" s="25" t="str">
        <f>'Programe Budget 2073-74'!Q350</f>
        <v>सु</v>
      </c>
    </row>
    <row r="357" spans="1:12">
      <c r="A357" s="25"/>
      <c r="B357" s="25"/>
      <c r="C357" s="29">
        <f>'Programe Budget 2073-74'!C351</f>
        <v>66</v>
      </c>
      <c r="D357" s="392" t="str">
        <f>'Programe Budget 2073-74'!D351</f>
        <v>जिल्ला कृषि बिकास कार्यालय, बाँके</v>
      </c>
      <c r="E357" s="34" t="e">
        <f>#REF!</f>
        <v>#REF!</v>
      </c>
      <c r="F357" s="422" t="e">
        <f t="shared" si="31"/>
        <v>#REF!</v>
      </c>
      <c r="G357" s="34" t="e">
        <f t="shared" si="32"/>
        <v>#REF!</v>
      </c>
      <c r="H357" s="714">
        <v>97</v>
      </c>
      <c r="I357" s="34" t="e">
        <f t="shared" si="33"/>
        <v>#REF!</v>
      </c>
      <c r="J357" s="59"/>
      <c r="K357" s="214"/>
      <c r="L357" s="25" t="str">
        <f>'Programe Budget 2073-74'!Q351</f>
        <v>सु</v>
      </c>
    </row>
    <row r="358" spans="1:12">
      <c r="A358" s="25"/>
      <c r="B358" s="25"/>
      <c r="C358" s="29">
        <f>'Programe Budget 2073-74'!C352</f>
        <v>67</v>
      </c>
      <c r="D358" s="392" t="str">
        <f>'Programe Budget 2073-74'!D352</f>
        <v>जिल्ला कृषि बिकास कार्यालय, जाजरकोट</v>
      </c>
      <c r="E358" s="34" t="e">
        <f>#REF!</f>
        <v>#REF!</v>
      </c>
      <c r="F358" s="422" t="e">
        <f t="shared" si="31"/>
        <v>#REF!</v>
      </c>
      <c r="G358" s="34" t="e">
        <f t="shared" si="32"/>
        <v>#REF!</v>
      </c>
      <c r="H358" s="714">
        <v>89</v>
      </c>
      <c r="I358" s="34" t="e">
        <f t="shared" si="33"/>
        <v>#REF!</v>
      </c>
      <c r="J358" s="59"/>
      <c r="K358" s="214"/>
      <c r="L358" s="25" t="str">
        <f>'Programe Budget 2073-74'!Q352</f>
        <v>सु</v>
      </c>
    </row>
    <row r="359" spans="1:12">
      <c r="A359" s="25"/>
      <c r="B359" s="25"/>
      <c r="C359" s="29">
        <f>'Programe Budget 2073-74'!C353</f>
        <v>68</v>
      </c>
      <c r="D359" s="392" t="str">
        <f>'Programe Budget 2073-74'!D353</f>
        <v>जिल्ला कृषि बिकास कार्यालय, सुर्खेत</v>
      </c>
      <c r="E359" s="34" t="e">
        <f>#REF!</f>
        <v>#REF!</v>
      </c>
      <c r="F359" s="422" t="e">
        <f t="shared" si="31"/>
        <v>#REF!</v>
      </c>
      <c r="G359" s="34" t="e">
        <f t="shared" si="32"/>
        <v>#REF!</v>
      </c>
      <c r="H359" s="714">
        <v>28</v>
      </c>
      <c r="I359" s="34" t="e">
        <f t="shared" si="33"/>
        <v>#REF!</v>
      </c>
      <c r="J359" s="59"/>
      <c r="K359" s="214"/>
      <c r="L359" s="25" t="str">
        <f>'Programe Budget 2073-74'!Q353</f>
        <v>सु</v>
      </c>
    </row>
    <row r="360" spans="1:12">
      <c r="A360" s="25"/>
      <c r="B360" s="25"/>
      <c r="C360" s="29">
        <f>'Programe Budget 2073-74'!C354</f>
        <v>69</v>
      </c>
      <c r="D360" s="392" t="str">
        <f>'Programe Budget 2073-74'!D354</f>
        <v>जिल्ला कृषि बिकास कार्यालय, दैलेख</v>
      </c>
      <c r="E360" s="34" t="e">
        <f>#REF!</f>
        <v>#REF!</v>
      </c>
      <c r="F360" s="422" t="e">
        <f t="shared" si="31"/>
        <v>#REF!</v>
      </c>
      <c r="G360" s="34" t="e">
        <f t="shared" si="32"/>
        <v>#REF!</v>
      </c>
      <c r="H360" s="714">
        <v>100</v>
      </c>
      <c r="I360" s="34" t="e">
        <f t="shared" si="33"/>
        <v>#REF!</v>
      </c>
      <c r="J360" s="59"/>
      <c r="K360" s="214"/>
      <c r="L360" s="25" t="str">
        <f>'Programe Budget 2073-74'!Q354</f>
        <v>सु</v>
      </c>
    </row>
    <row r="361" spans="1:12">
      <c r="A361" s="79"/>
      <c r="B361" s="79"/>
      <c r="C361" s="322">
        <f>'Programe Budget 2073-74'!C355</f>
        <v>70</v>
      </c>
      <c r="D361" s="388" t="str">
        <f>'Programe Budget 2073-74'!D355</f>
        <v>जिल्ला कृषि बिकास कार्यालय, कैलाली</v>
      </c>
      <c r="E361" s="34" t="e">
        <f>#REF!</f>
        <v>#REF!</v>
      </c>
      <c r="F361" s="418" t="e">
        <f t="shared" si="31"/>
        <v>#REF!</v>
      </c>
      <c r="G361" s="30" t="e">
        <f t="shared" si="32"/>
        <v>#REF!</v>
      </c>
      <c r="H361" s="714">
        <v>97.64</v>
      </c>
      <c r="I361" s="30" t="e">
        <f t="shared" si="33"/>
        <v>#REF!</v>
      </c>
      <c r="J361" s="351"/>
      <c r="K361" s="355"/>
      <c r="L361" s="79" t="str">
        <f>'Programe Budget 2073-74'!Q355</f>
        <v>दि</v>
      </c>
    </row>
    <row r="362" spans="1:12">
      <c r="A362" s="25"/>
      <c r="B362" s="25"/>
      <c r="C362" s="29">
        <f>'Programe Budget 2073-74'!C356</f>
        <v>71</v>
      </c>
      <c r="D362" s="392" t="str">
        <f>'Programe Budget 2073-74'!D356</f>
        <v>जिल्ला कृषि बिकास कार्यालय, डोटी</v>
      </c>
      <c r="E362" s="34" t="e">
        <f>#REF!</f>
        <v>#REF!</v>
      </c>
      <c r="F362" s="422" t="e">
        <f t="shared" si="31"/>
        <v>#REF!</v>
      </c>
      <c r="G362" s="34" t="e">
        <f t="shared" si="32"/>
        <v>#REF!</v>
      </c>
      <c r="H362" s="714">
        <v>62.96</v>
      </c>
      <c r="I362" s="34" t="e">
        <f t="shared" si="33"/>
        <v>#REF!</v>
      </c>
      <c r="J362" s="59"/>
      <c r="K362" s="214"/>
      <c r="L362" s="25" t="str">
        <f>'Programe Budget 2073-74'!Q356</f>
        <v>दि</v>
      </c>
    </row>
    <row r="363" spans="1:12">
      <c r="A363" s="25"/>
      <c r="B363" s="25"/>
      <c r="C363" s="29">
        <f>'Programe Budget 2073-74'!C357</f>
        <v>72</v>
      </c>
      <c r="D363" s="392" t="str">
        <f>'Programe Budget 2073-74'!D357</f>
        <v>जिल्ला कृषि बिकास कार्यालय, डडेलधुरा</v>
      </c>
      <c r="E363" s="34" t="e">
        <f>#REF!</f>
        <v>#REF!</v>
      </c>
      <c r="F363" s="422" t="e">
        <f t="shared" si="31"/>
        <v>#REF!</v>
      </c>
      <c r="G363" s="34" t="e">
        <f t="shared" si="32"/>
        <v>#REF!</v>
      </c>
      <c r="H363" s="714">
        <v>6.6</v>
      </c>
      <c r="I363" s="34" t="e">
        <f t="shared" si="33"/>
        <v>#REF!</v>
      </c>
      <c r="J363" s="59"/>
      <c r="K363" s="214"/>
      <c r="L363" s="25" t="str">
        <f>'Programe Budget 2073-74'!Q357</f>
        <v>दि</v>
      </c>
    </row>
    <row r="364" spans="1:12">
      <c r="A364" s="25"/>
      <c r="B364" s="25"/>
      <c r="C364" s="29">
        <f>'Programe Budget 2073-74'!C358</f>
        <v>73</v>
      </c>
      <c r="D364" s="392" t="str">
        <f>'Programe Budget 2073-74'!D358</f>
        <v>जिल्ला कृषि बिकास कार्यालय, कञ्चनपुर</v>
      </c>
      <c r="E364" s="34" t="e">
        <f>#REF!</f>
        <v>#REF!</v>
      </c>
      <c r="F364" s="422" t="e">
        <f t="shared" si="31"/>
        <v>#REF!</v>
      </c>
      <c r="G364" s="34" t="e">
        <f t="shared" si="32"/>
        <v>#REF!</v>
      </c>
      <c r="H364" s="714">
        <v>86.57460682777139</v>
      </c>
      <c r="I364" s="34" t="e">
        <f t="shared" si="33"/>
        <v>#REF!</v>
      </c>
      <c r="J364" s="59"/>
      <c r="K364" s="214"/>
      <c r="L364" s="25" t="str">
        <f>'Programe Budget 2073-74'!Q358</f>
        <v>दि</v>
      </c>
    </row>
    <row r="365" spans="1:12">
      <c r="A365" s="25"/>
      <c r="B365" s="25"/>
      <c r="C365" s="29">
        <f>'Programe Budget 2073-74'!C359</f>
        <v>74</v>
      </c>
      <c r="D365" s="392" t="str">
        <f>'Programe Budget 2073-74'!D359</f>
        <v>जिल्ला कृषि बिकास कार्यालय, बैतडी</v>
      </c>
      <c r="E365" s="34" t="e">
        <f>#REF!</f>
        <v>#REF!</v>
      </c>
      <c r="F365" s="422" t="e">
        <f t="shared" si="31"/>
        <v>#REF!</v>
      </c>
      <c r="G365" s="34" t="e">
        <f t="shared" si="32"/>
        <v>#REF!</v>
      </c>
      <c r="H365" s="714">
        <v>95.76</v>
      </c>
      <c r="I365" s="34" t="e">
        <f t="shared" si="33"/>
        <v>#REF!</v>
      </c>
      <c r="J365" s="59"/>
      <c r="K365" s="214"/>
      <c r="L365" s="25" t="str">
        <f>'Programe Budget 2073-74'!Q359</f>
        <v>दि</v>
      </c>
    </row>
    <row r="366" spans="1:12">
      <c r="A366" s="25"/>
      <c r="B366" s="25"/>
      <c r="C366" s="29">
        <f>'Programe Budget 2073-74'!C360</f>
        <v>75</v>
      </c>
      <c r="D366" s="392" t="str">
        <f>'Programe Budget 2073-74'!D360</f>
        <v>जिल्ला कृषि बिकास कार्यालय, अछाम</v>
      </c>
      <c r="E366" s="34" t="e">
        <f>#REF!</f>
        <v>#REF!</v>
      </c>
      <c r="F366" s="422" t="e">
        <f t="shared" si="31"/>
        <v>#REF!</v>
      </c>
      <c r="G366" s="34" t="e">
        <f t="shared" si="32"/>
        <v>#REF!</v>
      </c>
      <c r="H366" s="714">
        <v>4.012448593975769</v>
      </c>
      <c r="I366" s="34" t="e">
        <f t="shared" si="33"/>
        <v>#REF!</v>
      </c>
      <c r="J366" s="59"/>
      <c r="K366" s="214"/>
      <c r="L366" s="25" t="str">
        <f>'Programe Budget 2073-74'!Q360</f>
        <v>दि</v>
      </c>
    </row>
    <row r="367" spans="1:12">
      <c r="A367" s="25"/>
      <c r="B367" s="25"/>
      <c r="C367" s="29">
        <f>'Programe Budget 2073-74'!C361</f>
        <v>76</v>
      </c>
      <c r="D367" s="392" t="str">
        <f>'Programe Budget 2073-74'!D361</f>
        <v>जिल्ला कृषि बिकास कार्यालय, दार्चुला</v>
      </c>
      <c r="E367" s="34" t="e">
        <f>#REF!</f>
        <v>#REF!</v>
      </c>
      <c r="F367" s="422" t="e">
        <f t="shared" si="31"/>
        <v>#REF!</v>
      </c>
      <c r="G367" s="34" t="e">
        <f t="shared" si="32"/>
        <v>#REF!</v>
      </c>
      <c r="H367" s="714">
        <v>4.0199999999999996</v>
      </c>
      <c r="I367" s="34" t="e">
        <f t="shared" si="33"/>
        <v>#REF!</v>
      </c>
      <c r="J367" s="59"/>
      <c r="K367" s="214"/>
      <c r="L367" s="25" t="str">
        <f>'Programe Budget 2073-74'!Q361</f>
        <v>दि</v>
      </c>
    </row>
    <row r="368" spans="1:12">
      <c r="A368" s="25"/>
      <c r="B368" s="25"/>
      <c r="C368" s="29">
        <f>'Programe Budget 2073-74'!C362</f>
        <v>77</v>
      </c>
      <c r="D368" s="392" t="str">
        <f>'Programe Budget 2073-74'!D362</f>
        <v>जिल्ला कृषि बिकास कार्यालय, सप्तरी</v>
      </c>
      <c r="E368" s="34" t="e">
        <f>#REF!</f>
        <v>#REF!</v>
      </c>
      <c r="F368" s="422" t="e">
        <f t="shared" si="31"/>
        <v>#REF!</v>
      </c>
      <c r="G368" s="34" t="e">
        <f t="shared" si="32"/>
        <v>#REF!</v>
      </c>
      <c r="H368" s="714">
        <v>76.67</v>
      </c>
      <c r="I368" s="34" t="e">
        <f t="shared" si="33"/>
        <v>#REF!</v>
      </c>
      <c r="J368" s="59"/>
      <c r="K368" s="214"/>
      <c r="L368" s="25" t="str">
        <f>'Programe Budget 2073-74'!Q363</f>
        <v>दि</v>
      </c>
    </row>
    <row r="369" spans="1:12">
      <c r="A369" s="25"/>
      <c r="B369" s="25"/>
      <c r="C369" s="29">
        <v>78</v>
      </c>
      <c r="D369" s="392" t="str">
        <f>'Programe Budget 2073-74'!D363</f>
        <v>जिल्ला कृषि बिकास कार्यालय, महोत्तरी</v>
      </c>
      <c r="E369" s="34" t="e">
        <f>#REF!</f>
        <v>#REF!</v>
      </c>
      <c r="F369" s="34" t="e">
        <f t="shared" si="31"/>
        <v>#REF!</v>
      </c>
      <c r="G369" s="34" t="e">
        <f t="shared" si="32"/>
        <v>#REF!</v>
      </c>
      <c r="H369" s="714">
        <v>21.9</v>
      </c>
      <c r="I369" s="34" t="e">
        <f t="shared" si="33"/>
        <v>#REF!</v>
      </c>
      <c r="J369" s="59"/>
      <c r="K369" s="214"/>
      <c r="L369" s="25"/>
    </row>
    <row r="370" spans="1:12">
      <c r="A370" s="25"/>
      <c r="B370" s="25"/>
      <c r="C370" s="29"/>
      <c r="D370" s="387" t="str">
        <f>'Programe Budget 2073-74'!D364</f>
        <v>बाली विकास कार्यक्रमको जम्मा</v>
      </c>
      <c r="E370" s="57" t="e">
        <f>SUM(E292:E368)</f>
        <v>#REF!</v>
      </c>
      <c r="F370" s="423" t="e">
        <f>SUM(F292:F368)</f>
        <v>#REF!</v>
      </c>
      <c r="G370" s="57" t="e">
        <f>SUM(G292:G368)</f>
        <v>#REF!</v>
      </c>
      <c r="H370" s="714"/>
      <c r="I370" s="57" t="e">
        <f>SUM(I292:I368)</f>
        <v>#REF!</v>
      </c>
      <c r="J370" s="59"/>
      <c r="K370" s="214"/>
      <c r="L370" s="25"/>
    </row>
    <row r="371" spans="1:12">
      <c r="A371" s="264"/>
      <c r="B371" s="14"/>
      <c r="C371" s="54"/>
      <c r="D371" s="390" t="s">
        <v>321</v>
      </c>
      <c r="E371" s="57" t="e">
        <f>E692</f>
        <v>#REF!</v>
      </c>
      <c r="F371" s="425" t="e">
        <f>F692</f>
        <v>#REF!</v>
      </c>
      <c r="G371" s="58" t="e">
        <f>F370/F371*100</f>
        <v>#REF!</v>
      </c>
      <c r="H371" s="714"/>
      <c r="I371" s="86" t="e">
        <f>I370*G371/100</f>
        <v>#REF!</v>
      </c>
      <c r="J371" s="58" t="e">
        <f>I371</f>
        <v>#REF!</v>
      </c>
      <c r="K371" s="356"/>
      <c r="L371" s="264"/>
    </row>
    <row r="372" spans="1:12">
      <c r="A372" s="1">
        <f>'Programe Budget 2073-74'!A365</f>
        <v>8</v>
      </c>
      <c r="B372" s="11" t="str">
        <f>'Programe Budget 2073-74'!B365</f>
        <v>312116-3/4</v>
      </c>
      <c r="C372" s="33"/>
      <c r="D372" s="387" t="str">
        <f>'Programe Budget 2073-74'!D365</f>
        <v xml:space="preserve">कृषि प्रसार तथा तालीम कार्यक्रम </v>
      </c>
      <c r="E372" s="57"/>
      <c r="F372" s="423"/>
      <c r="G372" s="59"/>
      <c r="H372" s="714"/>
      <c r="I372" s="34"/>
      <c r="J372" s="59"/>
      <c r="K372" s="214"/>
      <c r="L372" s="25" t="str">
        <f>'Programe Budget 2073-74'!Q365</f>
        <v>ना</v>
      </c>
    </row>
    <row r="373" spans="1:12">
      <c r="A373" s="79"/>
      <c r="B373" s="329"/>
      <c r="C373" s="322">
        <f>'Programe Budget 2073-74'!C366</f>
        <v>1</v>
      </c>
      <c r="D373" s="388" t="str">
        <f>'Programe Budget 2073-74'!D366</f>
        <v>कृषि तालिम निर्देशनालय, हरिहरभवन</v>
      </c>
      <c r="E373" s="34" t="e">
        <f>#REF!</f>
        <v>#REF!</v>
      </c>
      <c r="F373" s="418" t="e">
        <f t="shared" ref="F373:F379" si="34">E373</f>
        <v>#REF!</v>
      </c>
      <c r="G373" s="30" t="e">
        <f>F373/$F$380*100</f>
        <v>#REF!</v>
      </c>
      <c r="H373" s="714">
        <v>88.4</v>
      </c>
      <c r="I373" s="30" t="e">
        <f t="shared" ref="I373:I379" si="35">SUM(G373*H373/100)</f>
        <v>#REF!</v>
      </c>
      <c r="J373" s="351"/>
      <c r="K373" s="355"/>
      <c r="L373" s="79" t="str">
        <f>'Programe Budget 2073-74'!Q366</f>
        <v>नि</v>
      </c>
    </row>
    <row r="374" spans="1:12">
      <c r="A374" s="25"/>
      <c r="B374" s="11"/>
      <c r="C374" s="29">
        <f>'Programe Budget 2073-74'!C367</f>
        <v>2</v>
      </c>
      <c r="D374" s="392" t="str">
        <f>'Programe Budget 2073-74'!D367</f>
        <v>कृषि प्रसार निर्देशनालय, हरिहरभवन</v>
      </c>
      <c r="E374" s="34" t="e">
        <f>#REF!</f>
        <v>#REF!</v>
      </c>
      <c r="F374" s="422" t="e">
        <f t="shared" si="34"/>
        <v>#REF!</v>
      </c>
      <c r="G374" s="34" t="e">
        <f t="shared" ref="G374:G379" si="36">F374/$F$380*100</f>
        <v>#REF!</v>
      </c>
      <c r="H374" s="714">
        <v>88.6</v>
      </c>
      <c r="I374" s="34" t="e">
        <f t="shared" si="35"/>
        <v>#REF!</v>
      </c>
      <c r="J374" s="59"/>
      <c r="K374" s="214"/>
      <c r="L374" s="25" t="str">
        <f>'Programe Budget 2073-74'!Q367</f>
        <v>नि</v>
      </c>
    </row>
    <row r="375" spans="1:12">
      <c r="A375" s="25"/>
      <c r="B375" s="25"/>
      <c r="C375" s="29">
        <f>'Programe Budget 2073-74'!C368</f>
        <v>3</v>
      </c>
      <c r="D375" s="392" t="str">
        <f>'Programe Budget 2073-74'!D368</f>
        <v>क्षेत्रीय कृषि तालिम केन्द्र झुम्का, सुनसरी</v>
      </c>
      <c r="E375" s="34" t="e">
        <f>#REF!</f>
        <v>#REF!</v>
      </c>
      <c r="F375" s="422" t="e">
        <f t="shared" si="34"/>
        <v>#REF!</v>
      </c>
      <c r="G375" s="34" t="e">
        <f t="shared" si="36"/>
        <v>#REF!</v>
      </c>
      <c r="H375" s="714">
        <v>81.040000000000006</v>
      </c>
      <c r="I375" s="34" t="e">
        <f t="shared" si="35"/>
        <v>#REF!</v>
      </c>
      <c r="J375" s="59"/>
      <c r="K375" s="214"/>
      <c r="L375" s="25" t="str">
        <f>'Programe Budget 2073-74'!Q368</f>
        <v>नि</v>
      </c>
    </row>
    <row r="376" spans="1:12">
      <c r="A376" s="25"/>
      <c r="B376" s="25"/>
      <c r="C376" s="29">
        <f>'Programe Budget 2073-74'!C369</f>
        <v>4</v>
      </c>
      <c r="D376" s="392" t="str">
        <f>'Programe Budget 2073-74'!D369</f>
        <v>क्षेत्रीय कृषि तालिम केन्द्र, नक्टाझिज, धनुषा</v>
      </c>
      <c r="E376" s="34" t="e">
        <f>#REF!</f>
        <v>#REF!</v>
      </c>
      <c r="F376" s="422" t="e">
        <f t="shared" si="34"/>
        <v>#REF!</v>
      </c>
      <c r="G376" s="34" t="e">
        <f t="shared" si="36"/>
        <v>#REF!</v>
      </c>
      <c r="H376" s="714">
        <v>71.2</v>
      </c>
      <c r="I376" s="34" t="e">
        <f t="shared" si="35"/>
        <v>#REF!</v>
      </c>
      <c r="J376" s="59"/>
      <c r="K376" s="214"/>
      <c r="L376" s="25" t="str">
        <f>'Programe Budget 2073-74'!Q369</f>
        <v>नि</v>
      </c>
    </row>
    <row r="377" spans="1:12">
      <c r="A377" s="25"/>
      <c r="B377" s="25"/>
      <c r="C377" s="29">
        <f>'Programe Budget 2073-74'!C370</f>
        <v>5</v>
      </c>
      <c r="D377" s="392" t="str">
        <f>'Programe Budget 2073-74'!D370</f>
        <v>क्षेत्रीय कृषि तालिम केन्द्र, लुम्ले, कास्की</v>
      </c>
      <c r="E377" s="34" t="e">
        <f>#REF!</f>
        <v>#REF!</v>
      </c>
      <c r="F377" s="422" t="e">
        <f t="shared" si="34"/>
        <v>#REF!</v>
      </c>
      <c r="G377" s="34" t="e">
        <f t="shared" si="36"/>
        <v>#REF!</v>
      </c>
      <c r="H377" s="714">
        <v>77.02</v>
      </c>
      <c r="I377" s="34" t="e">
        <f t="shared" si="35"/>
        <v>#REF!</v>
      </c>
      <c r="J377" s="59"/>
      <c r="K377" s="214"/>
      <c r="L377" s="25" t="str">
        <f>'Programe Budget 2073-74'!Q370</f>
        <v>नि</v>
      </c>
    </row>
    <row r="378" spans="1:12">
      <c r="A378" s="25"/>
      <c r="B378" s="25"/>
      <c r="C378" s="29">
        <f>'Programe Budget 2073-74'!C371</f>
        <v>6</v>
      </c>
      <c r="D378" s="392" t="str">
        <f>'Programe Budget 2073-74'!D371</f>
        <v>क्षेत्रीय कृषि तालिम केन्द्र, खजुरा, बाँके</v>
      </c>
      <c r="E378" s="34" t="e">
        <f>#REF!</f>
        <v>#REF!</v>
      </c>
      <c r="F378" s="422" t="e">
        <f t="shared" si="34"/>
        <v>#REF!</v>
      </c>
      <c r="G378" s="34" t="e">
        <f t="shared" si="36"/>
        <v>#REF!</v>
      </c>
      <c r="H378" s="714">
        <v>84.58</v>
      </c>
      <c r="I378" s="34" t="e">
        <f t="shared" si="35"/>
        <v>#REF!</v>
      </c>
      <c r="J378" s="59"/>
      <c r="K378" s="214"/>
      <c r="L378" s="25" t="str">
        <f>'Programe Budget 2073-74'!Q371</f>
        <v>नि</v>
      </c>
    </row>
    <row r="379" spans="1:12">
      <c r="A379" s="25"/>
      <c r="B379" s="25"/>
      <c r="C379" s="29">
        <f>'Programe Budget 2073-74'!C372</f>
        <v>7</v>
      </c>
      <c r="D379" s="392" t="str">
        <f>'Programe Budget 2073-74'!D372</f>
        <v>क्षेत्रीय कृषि तालिम केन्द, सुन्दरपुर, कन्चनपुर</v>
      </c>
      <c r="E379" s="34" t="e">
        <f>#REF!</f>
        <v>#REF!</v>
      </c>
      <c r="F379" s="422" t="e">
        <f t="shared" si="34"/>
        <v>#REF!</v>
      </c>
      <c r="G379" s="34" t="e">
        <f t="shared" si="36"/>
        <v>#REF!</v>
      </c>
      <c r="H379" s="714">
        <v>90.53</v>
      </c>
      <c r="I379" s="34" t="e">
        <f t="shared" si="35"/>
        <v>#REF!</v>
      </c>
      <c r="J379" s="59"/>
      <c r="K379" s="214"/>
      <c r="L379" s="25" t="str">
        <f>'Programe Budget 2073-74'!Q372</f>
        <v>नि</v>
      </c>
    </row>
    <row r="380" spans="1:12">
      <c r="A380" s="25"/>
      <c r="B380" s="25"/>
      <c r="C380" s="33"/>
      <c r="D380" s="387" t="str">
        <f>'Programe Budget 2073-74'!D373</f>
        <v>७ कार्यालयहरूको जम्मा</v>
      </c>
      <c r="E380" s="57" t="e">
        <f>SUM(E373:E379)</f>
        <v>#REF!</v>
      </c>
      <c r="F380" s="423" t="e">
        <f>SUM(F373:F379)</f>
        <v>#REF!</v>
      </c>
      <c r="G380" s="57" t="e">
        <f>SUM(G373:G379)</f>
        <v>#REF!</v>
      </c>
      <c r="H380" s="714"/>
      <c r="I380" s="57" t="e">
        <f>SUM(I373:I379)</f>
        <v>#REF!</v>
      </c>
      <c r="J380" s="57"/>
      <c r="K380" s="214"/>
      <c r="L380" s="25"/>
    </row>
    <row r="381" spans="1:12">
      <c r="A381" s="25"/>
      <c r="B381" s="25"/>
      <c r="C381" s="33"/>
      <c r="D381" s="389" t="s">
        <v>321</v>
      </c>
      <c r="E381" s="57" t="e">
        <f>E692</f>
        <v>#REF!</v>
      </c>
      <c r="F381" s="423" t="e">
        <f>F692</f>
        <v>#REF!</v>
      </c>
      <c r="G381" s="59" t="e">
        <f>F380/F381*100</f>
        <v>#REF!</v>
      </c>
      <c r="H381" s="714"/>
      <c r="I381" s="57" t="e">
        <f>I380*G381/100</f>
        <v>#REF!</v>
      </c>
      <c r="J381" s="59" t="e">
        <f>I381</f>
        <v>#REF!</v>
      </c>
      <c r="K381" s="214"/>
      <c r="L381" s="25"/>
    </row>
    <row r="382" spans="1:12">
      <c r="A382" s="1">
        <f>'Programe Budget 2073-74'!A374</f>
        <v>9</v>
      </c>
      <c r="B382" s="11" t="str">
        <f>'Programe Budget 2073-74'!B374</f>
        <v>312117-3/4</v>
      </c>
      <c r="C382" s="33">
        <f>'Programe Budget 2073-74'!C374</f>
        <v>9</v>
      </c>
      <c r="D382" s="380" t="str">
        <f>'Programe Budget 2073-74'!D374</f>
        <v>समूदाय व्यवस्थित सिंचित कृषि क्षेत्र आयोजना कार्यक्रम</v>
      </c>
      <c r="E382" s="57"/>
      <c r="F382" s="423"/>
      <c r="G382" s="59"/>
      <c r="H382" s="714"/>
      <c r="I382" s="57"/>
      <c r="J382" s="59"/>
      <c r="K382" s="214"/>
      <c r="L382" s="25" t="str">
        <f>'Programe Budget 2073-74'!Q374</f>
        <v>ना</v>
      </c>
    </row>
    <row r="383" spans="1:12">
      <c r="A383" s="25"/>
      <c r="B383" s="272"/>
      <c r="C383" s="29">
        <f>'Programe Budget 2073-74'!C375</f>
        <v>1</v>
      </c>
      <c r="D383" s="392" t="str">
        <f>'Programe Budget 2073-74'!D375</f>
        <v xml:space="preserve">कृषि प्रसार निर्देशनालय, कार्यक्रम कार्यान्वयनर् इकाई </v>
      </c>
      <c r="E383" s="34" t="e">
        <f>#REF!</f>
        <v>#REF!</v>
      </c>
      <c r="F383" s="422" t="e">
        <f t="shared" ref="F383:F421" si="37">E383</f>
        <v>#REF!</v>
      </c>
      <c r="G383" s="34" t="e">
        <f t="shared" ref="G383:G421" si="38">SUM(F383/$F$422*100)</f>
        <v>#REF!</v>
      </c>
      <c r="H383" s="714">
        <v>18.78</v>
      </c>
      <c r="I383" s="34" t="e">
        <f>SUM(G383*H383/100)</f>
        <v>#REF!</v>
      </c>
      <c r="J383" s="59"/>
      <c r="K383" s="214"/>
      <c r="L383" s="25" t="str">
        <f>'Programe Budget 2073-74'!Q375</f>
        <v>नि</v>
      </c>
    </row>
    <row r="384" spans="1:12">
      <c r="A384" s="25"/>
      <c r="B384" s="26"/>
      <c r="C384" s="29">
        <f>'Programe Budget 2073-74'!C376</f>
        <v>2</v>
      </c>
      <c r="D384" s="392" t="str">
        <f>'Programe Budget 2073-74'!D376</f>
        <v>क्षेत्रीय कृषि निर्देशनालय, बिराटनगर</v>
      </c>
      <c r="E384" s="34" t="e">
        <f>#REF!</f>
        <v>#REF!</v>
      </c>
      <c r="F384" s="422" t="e">
        <f t="shared" si="37"/>
        <v>#REF!</v>
      </c>
      <c r="G384" s="34" t="e">
        <f t="shared" si="38"/>
        <v>#REF!</v>
      </c>
      <c r="H384" s="714">
        <v>91.5</v>
      </c>
      <c r="I384" s="34" t="e">
        <f>SUM(G384*H384/100)</f>
        <v>#REF!</v>
      </c>
      <c r="J384" s="59"/>
      <c r="K384" s="214"/>
      <c r="L384" s="25" t="str">
        <f>'Programe Budget 2073-74'!Q376</f>
        <v>वि</v>
      </c>
    </row>
    <row r="385" spans="1:12">
      <c r="A385" s="25"/>
      <c r="B385" s="25"/>
      <c r="C385" s="29">
        <f>'Programe Budget 2073-74'!C377</f>
        <v>3</v>
      </c>
      <c r="D385" s="392" t="str">
        <f>'Programe Budget 2073-74'!D377</f>
        <v>क्षेत्रीय कृषि निर्देशनालय, हरिहरभवन</v>
      </c>
      <c r="E385" s="34" t="e">
        <f>#REF!</f>
        <v>#REF!</v>
      </c>
      <c r="F385" s="422" t="e">
        <f t="shared" si="37"/>
        <v>#REF!</v>
      </c>
      <c r="G385" s="34" t="e">
        <f t="shared" si="38"/>
        <v>#REF!</v>
      </c>
      <c r="H385" s="714">
        <v>100</v>
      </c>
      <c r="I385" s="34" t="e">
        <f>SUM(G385*H385/100)</f>
        <v>#REF!</v>
      </c>
      <c r="J385" s="59"/>
      <c r="K385" s="214"/>
      <c r="L385" s="25" t="str">
        <f>'Programe Budget 2073-74'!Q377</f>
        <v>का</v>
      </c>
    </row>
    <row r="386" spans="1:12">
      <c r="A386" s="25"/>
      <c r="B386" s="25"/>
      <c r="C386" s="29">
        <f>'Programe Budget 2073-74'!C378</f>
        <v>4</v>
      </c>
      <c r="D386" s="392" t="str">
        <f>'Programe Budget 2073-74'!D378</f>
        <v>जिल्ला कृषि बिकास कार्यालय, ताप्लेजुङ्ग</v>
      </c>
      <c r="E386" s="34" t="e">
        <f>#REF!</f>
        <v>#REF!</v>
      </c>
      <c r="F386" s="422" t="e">
        <f t="shared" si="37"/>
        <v>#REF!</v>
      </c>
      <c r="G386" s="34" t="e">
        <f t="shared" si="38"/>
        <v>#REF!</v>
      </c>
      <c r="H386" s="714">
        <v>100</v>
      </c>
      <c r="I386" s="34" t="e">
        <f t="shared" ref="I386:I403" si="39">SUM(G386*H386/100)</f>
        <v>#REF!</v>
      </c>
      <c r="J386" s="59"/>
      <c r="K386" s="362"/>
      <c r="L386" s="25" t="str">
        <f>'Programe Budget 2073-74'!Q378</f>
        <v>वि</v>
      </c>
    </row>
    <row r="387" spans="1:12">
      <c r="A387" s="25"/>
      <c r="B387" s="25"/>
      <c r="C387" s="29">
        <f>'Programe Budget 2073-74'!C379</f>
        <v>5</v>
      </c>
      <c r="D387" s="392" t="str">
        <f>'Programe Budget 2073-74'!D379</f>
        <v>जिल्ला कृषि बिकास कार्यालय, पाँचथर</v>
      </c>
      <c r="E387" s="34" t="e">
        <f>#REF!</f>
        <v>#REF!</v>
      </c>
      <c r="F387" s="422" t="e">
        <f t="shared" si="37"/>
        <v>#REF!</v>
      </c>
      <c r="G387" s="34" t="e">
        <f t="shared" si="38"/>
        <v>#REF!</v>
      </c>
      <c r="H387" s="714">
        <v>100</v>
      </c>
      <c r="I387" s="34" t="e">
        <f t="shared" si="39"/>
        <v>#REF!</v>
      </c>
      <c r="J387" s="59"/>
      <c r="K387" s="214"/>
      <c r="L387" s="25" t="str">
        <f>'Programe Budget 2073-74'!Q379</f>
        <v>वि</v>
      </c>
    </row>
    <row r="388" spans="1:12">
      <c r="A388" s="25"/>
      <c r="B388" s="25"/>
      <c r="C388" s="29">
        <f>'Programe Budget 2073-74'!C380</f>
        <v>6</v>
      </c>
      <c r="D388" s="392" t="str">
        <f>'Programe Budget 2073-74'!D380</f>
        <v>जिल्ला कृषि बिकास कार्यालय, इलाम</v>
      </c>
      <c r="E388" s="34" t="e">
        <f>#REF!</f>
        <v>#REF!</v>
      </c>
      <c r="F388" s="422" t="e">
        <f t="shared" si="37"/>
        <v>#REF!</v>
      </c>
      <c r="G388" s="34" t="e">
        <f t="shared" si="38"/>
        <v>#REF!</v>
      </c>
      <c r="H388" s="714">
        <v>80.98</v>
      </c>
      <c r="I388" s="34" t="e">
        <f t="shared" si="39"/>
        <v>#REF!</v>
      </c>
      <c r="J388" s="59"/>
      <c r="K388" s="214"/>
      <c r="L388" s="25" t="str">
        <f>'Programe Budget 2073-74'!Q380</f>
        <v>वि</v>
      </c>
    </row>
    <row r="389" spans="1:12">
      <c r="A389" s="25"/>
      <c r="B389" s="25"/>
      <c r="C389" s="29">
        <f>'Programe Budget 2073-74'!C381</f>
        <v>7</v>
      </c>
      <c r="D389" s="392" t="str">
        <f>'Programe Budget 2073-74'!D381</f>
        <v>जिल्ला कृषि बिकास कार्यालय, झापा</v>
      </c>
      <c r="E389" s="34" t="e">
        <f>#REF!</f>
        <v>#REF!</v>
      </c>
      <c r="F389" s="422" t="e">
        <f t="shared" si="37"/>
        <v>#REF!</v>
      </c>
      <c r="G389" s="34" t="e">
        <f t="shared" si="38"/>
        <v>#REF!</v>
      </c>
      <c r="H389" s="714">
        <v>82.27</v>
      </c>
      <c r="I389" s="34" t="e">
        <f t="shared" si="39"/>
        <v>#REF!</v>
      </c>
      <c r="J389" s="59"/>
      <c r="K389" s="214"/>
      <c r="L389" s="25" t="str">
        <f>'Programe Budget 2073-74'!Q381</f>
        <v>वि</v>
      </c>
    </row>
    <row r="390" spans="1:12">
      <c r="A390" s="25"/>
      <c r="B390" s="25"/>
      <c r="C390" s="29">
        <f>'Programe Budget 2073-74'!C382</f>
        <v>8</v>
      </c>
      <c r="D390" s="392" t="str">
        <f>'Programe Budget 2073-74'!D382</f>
        <v>जिल्ला कृषि बिकास कार्यालय, संखुवासभा</v>
      </c>
      <c r="E390" s="34" t="e">
        <f>#REF!</f>
        <v>#REF!</v>
      </c>
      <c r="F390" s="422" t="e">
        <f t="shared" si="37"/>
        <v>#REF!</v>
      </c>
      <c r="G390" s="34" t="e">
        <f t="shared" si="38"/>
        <v>#REF!</v>
      </c>
      <c r="H390" s="714">
        <v>100</v>
      </c>
      <c r="I390" s="34" t="e">
        <f t="shared" si="39"/>
        <v>#REF!</v>
      </c>
      <c r="J390" s="59"/>
      <c r="K390" s="214"/>
      <c r="L390" s="25" t="str">
        <f>'Programe Budget 2073-74'!Q382</f>
        <v>वि</v>
      </c>
    </row>
    <row r="391" spans="1:12">
      <c r="A391" s="25"/>
      <c r="B391" s="25"/>
      <c r="C391" s="29">
        <f>'Programe Budget 2073-74'!C383</f>
        <v>9</v>
      </c>
      <c r="D391" s="392" t="str">
        <f>'Programe Budget 2073-74'!D383</f>
        <v>जिल्ला कृषि बिकास कार्यालय, तेह्रथुम</v>
      </c>
      <c r="E391" s="34" t="e">
        <f>#REF!</f>
        <v>#REF!</v>
      </c>
      <c r="F391" s="422" t="e">
        <f t="shared" si="37"/>
        <v>#REF!</v>
      </c>
      <c r="G391" s="34" t="e">
        <f t="shared" si="38"/>
        <v>#REF!</v>
      </c>
      <c r="H391" s="714">
        <v>68.650000000000006</v>
      </c>
      <c r="I391" s="34" t="e">
        <f t="shared" si="39"/>
        <v>#REF!</v>
      </c>
      <c r="J391" s="59"/>
      <c r="K391" s="214"/>
      <c r="L391" s="25" t="str">
        <f>'Programe Budget 2073-74'!Q383</f>
        <v>वि</v>
      </c>
    </row>
    <row r="392" spans="1:12">
      <c r="A392" s="25"/>
      <c r="B392" s="25"/>
      <c r="C392" s="29">
        <f>'Programe Budget 2073-74'!C384</f>
        <v>10</v>
      </c>
      <c r="D392" s="392" t="str">
        <f>'Programe Budget 2073-74'!D384</f>
        <v xml:space="preserve">जिल्ला कृषि बिकास कार्यालय, भोजपुर                               </v>
      </c>
      <c r="E392" s="34" t="e">
        <f>#REF!</f>
        <v>#REF!</v>
      </c>
      <c r="F392" s="422" t="e">
        <f t="shared" si="37"/>
        <v>#REF!</v>
      </c>
      <c r="G392" s="34" t="e">
        <f t="shared" si="38"/>
        <v>#REF!</v>
      </c>
      <c r="H392" s="714">
        <v>99.98</v>
      </c>
      <c r="I392" s="34" t="e">
        <f t="shared" si="39"/>
        <v>#REF!</v>
      </c>
      <c r="J392" s="59"/>
      <c r="K392" s="214"/>
      <c r="L392" s="25" t="str">
        <f>'Programe Budget 2073-74'!Q384</f>
        <v>वि</v>
      </c>
    </row>
    <row r="393" spans="1:12">
      <c r="A393" s="25"/>
      <c r="B393" s="25"/>
      <c r="C393" s="29">
        <f>'Programe Budget 2073-74'!C385</f>
        <v>11</v>
      </c>
      <c r="D393" s="392" t="str">
        <f>'Programe Budget 2073-74'!D385</f>
        <v>जिल्ला कृषि बिकास कार्यालय, धनकुटा</v>
      </c>
      <c r="E393" s="34" t="e">
        <f>#REF!</f>
        <v>#REF!</v>
      </c>
      <c r="F393" s="422" t="e">
        <f t="shared" si="37"/>
        <v>#REF!</v>
      </c>
      <c r="G393" s="34" t="e">
        <f t="shared" si="38"/>
        <v>#REF!</v>
      </c>
      <c r="H393" s="714">
        <v>75.64</v>
      </c>
      <c r="I393" s="34" t="e">
        <f t="shared" si="39"/>
        <v>#REF!</v>
      </c>
      <c r="J393" s="59"/>
      <c r="K393" s="214"/>
      <c r="L393" s="25" t="str">
        <f>'Programe Budget 2073-74'!Q385</f>
        <v>वि</v>
      </c>
    </row>
    <row r="394" spans="1:12">
      <c r="A394" s="25"/>
      <c r="B394" s="25"/>
      <c r="C394" s="29">
        <f>'Programe Budget 2073-74'!C386</f>
        <v>12</v>
      </c>
      <c r="D394" s="392" t="str">
        <f>'Programe Budget 2073-74'!D386</f>
        <v>जिल्ला कृषि बिकास कार्यालय, मोरङ्ग</v>
      </c>
      <c r="E394" s="34" t="e">
        <f>#REF!</f>
        <v>#REF!</v>
      </c>
      <c r="F394" s="422" t="e">
        <f t="shared" si="37"/>
        <v>#REF!</v>
      </c>
      <c r="G394" s="34" t="e">
        <f t="shared" si="38"/>
        <v>#REF!</v>
      </c>
      <c r="H394" s="714">
        <v>100</v>
      </c>
      <c r="I394" s="34" t="e">
        <f t="shared" si="39"/>
        <v>#REF!</v>
      </c>
      <c r="J394" s="59"/>
      <c r="K394" s="214"/>
      <c r="L394" s="25" t="str">
        <f>'Programe Budget 2073-74'!Q386</f>
        <v>वि</v>
      </c>
    </row>
    <row r="395" spans="1:12">
      <c r="A395" s="25"/>
      <c r="B395" s="25"/>
      <c r="C395" s="29">
        <f>'Programe Budget 2073-74'!C387</f>
        <v>13</v>
      </c>
      <c r="D395" s="392" t="str">
        <f>'Programe Budget 2073-74'!D387</f>
        <v>जिल्ला कृषि बिकास कार्यालय, सोलुखुम्बु</v>
      </c>
      <c r="E395" s="34" t="e">
        <f>#REF!</f>
        <v>#REF!</v>
      </c>
      <c r="F395" s="422" t="e">
        <f t="shared" si="37"/>
        <v>#REF!</v>
      </c>
      <c r="G395" s="34" t="e">
        <f t="shared" si="38"/>
        <v>#REF!</v>
      </c>
      <c r="H395" s="714">
        <v>96.22</v>
      </c>
      <c r="I395" s="34" t="e">
        <f t="shared" si="39"/>
        <v>#REF!</v>
      </c>
      <c r="J395" s="59"/>
      <c r="K395" s="214"/>
      <c r="L395" s="25" t="str">
        <f>'Programe Budget 2073-74'!Q387</f>
        <v>वि</v>
      </c>
    </row>
    <row r="396" spans="1:12">
      <c r="A396" s="25"/>
      <c r="B396" s="25"/>
      <c r="C396" s="29">
        <f>'Programe Budget 2073-74'!C388</f>
        <v>14</v>
      </c>
      <c r="D396" s="392" t="str">
        <f>'Programe Budget 2073-74'!D388</f>
        <v>जिल्ला कृषि बिकास कार्यालय, खोटाङ्ग</v>
      </c>
      <c r="E396" s="34" t="e">
        <f>#REF!</f>
        <v>#REF!</v>
      </c>
      <c r="F396" s="422" t="e">
        <f t="shared" si="37"/>
        <v>#REF!</v>
      </c>
      <c r="G396" s="34" t="e">
        <f t="shared" si="38"/>
        <v>#REF!</v>
      </c>
      <c r="H396" s="714">
        <v>78.34</v>
      </c>
      <c r="I396" s="34" t="e">
        <f t="shared" si="39"/>
        <v>#REF!</v>
      </c>
      <c r="J396" s="59"/>
      <c r="K396" s="214"/>
      <c r="L396" s="25" t="str">
        <f>'Programe Budget 2073-74'!Q388</f>
        <v>वि</v>
      </c>
    </row>
    <row r="397" spans="1:12">
      <c r="A397" s="25"/>
      <c r="B397" s="25"/>
      <c r="C397" s="29">
        <f>'Programe Budget 2073-74'!C389</f>
        <v>15</v>
      </c>
      <c r="D397" s="392" t="str">
        <f>'Programe Budget 2073-74'!D389</f>
        <v>जिल्ला कृषि बिकास कार्यालय, उदयपुर</v>
      </c>
      <c r="E397" s="34" t="e">
        <f>#REF!</f>
        <v>#REF!</v>
      </c>
      <c r="F397" s="422" t="e">
        <f t="shared" si="37"/>
        <v>#REF!</v>
      </c>
      <c r="G397" s="34" t="e">
        <f t="shared" si="38"/>
        <v>#REF!</v>
      </c>
      <c r="H397" s="714">
        <v>99.93</v>
      </c>
      <c r="I397" s="34" t="e">
        <f t="shared" si="39"/>
        <v>#REF!</v>
      </c>
      <c r="J397" s="59"/>
      <c r="K397" s="28"/>
      <c r="L397" s="25" t="str">
        <f>'Programe Budget 2073-74'!Q389</f>
        <v>वि</v>
      </c>
    </row>
    <row r="398" spans="1:12">
      <c r="A398" s="25"/>
      <c r="B398" s="25"/>
      <c r="C398" s="29">
        <f>'Programe Budget 2073-74'!C390</f>
        <v>16</v>
      </c>
      <c r="D398" s="392" t="str">
        <f>'Programe Budget 2073-74'!D390</f>
        <v xml:space="preserve">जिल्ला कृषि बिकास कार्यालय, ओखलढुङ्गा                               </v>
      </c>
      <c r="E398" s="34" t="e">
        <f>#REF!</f>
        <v>#REF!</v>
      </c>
      <c r="F398" s="422" t="e">
        <f t="shared" si="37"/>
        <v>#REF!</v>
      </c>
      <c r="G398" s="34" t="e">
        <f t="shared" si="38"/>
        <v>#REF!</v>
      </c>
      <c r="H398" s="714">
        <v>0</v>
      </c>
      <c r="I398" s="34" t="e">
        <f t="shared" si="39"/>
        <v>#REF!</v>
      </c>
      <c r="J398" s="59"/>
      <c r="K398" s="363"/>
      <c r="L398" s="25" t="str">
        <f>'Programe Budget 2073-74'!Q390</f>
        <v>वि</v>
      </c>
    </row>
    <row r="399" spans="1:12">
      <c r="A399" s="25"/>
      <c r="B399" s="25"/>
      <c r="C399" s="29">
        <f>'Programe Budget 2073-74'!C391</f>
        <v>17</v>
      </c>
      <c r="D399" s="392" t="str">
        <f>'Programe Budget 2073-74'!D391</f>
        <v>जिल्ला कृषि बिकास कार्यालय, सिराहा</v>
      </c>
      <c r="E399" s="34" t="e">
        <f>#REF!</f>
        <v>#REF!</v>
      </c>
      <c r="F399" s="422" t="e">
        <f t="shared" si="37"/>
        <v>#REF!</v>
      </c>
      <c r="G399" s="34" t="e">
        <f t="shared" si="38"/>
        <v>#REF!</v>
      </c>
      <c r="H399" s="714">
        <v>86.8</v>
      </c>
      <c r="I399" s="34" t="e">
        <f t="shared" si="39"/>
        <v>#REF!</v>
      </c>
      <c r="J399" s="59"/>
      <c r="K399" s="363"/>
      <c r="L399" s="25" t="str">
        <f>'Programe Budget 2073-74'!Q391</f>
        <v>वि</v>
      </c>
    </row>
    <row r="400" spans="1:12">
      <c r="A400" s="25"/>
      <c r="B400" s="25"/>
      <c r="C400" s="29">
        <f>'Programe Budget 2073-74'!C392</f>
        <v>18</v>
      </c>
      <c r="D400" s="392" t="str">
        <f>'Programe Budget 2073-74'!D392</f>
        <v xml:space="preserve">जिल्ला कृषि बिकास कार्यालय, धनुषा </v>
      </c>
      <c r="E400" s="34" t="e">
        <f>#REF!</f>
        <v>#REF!</v>
      </c>
      <c r="F400" s="422" t="e">
        <f t="shared" si="37"/>
        <v>#REF!</v>
      </c>
      <c r="G400" s="34" t="e">
        <f t="shared" si="38"/>
        <v>#REF!</v>
      </c>
      <c r="H400" s="714">
        <v>92.5</v>
      </c>
      <c r="I400" s="34" t="e">
        <f t="shared" si="39"/>
        <v>#REF!</v>
      </c>
      <c r="J400" s="59"/>
      <c r="K400" s="363"/>
      <c r="L400" s="25" t="str">
        <f>'Programe Budget 2073-74'!Q392</f>
        <v>का</v>
      </c>
    </row>
    <row r="401" spans="1:12">
      <c r="A401" s="25"/>
      <c r="B401" s="25"/>
      <c r="C401" s="29">
        <f>'Programe Budget 2073-74'!C393</f>
        <v>19</v>
      </c>
      <c r="D401" s="392" t="str">
        <f>'Programe Budget 2073-74'!D393</f>
        <v>जिल्ला कृषि बिकास कार्यालय, महोत्तरी</v>
      </c>
      <c r="E401" s="34" t="e">
        <f>#REF!</f>
        <v>#REF!</v>
      </c>
      <c r="F401" s="422" t="e">
        <f t="shared" si="37"/>
        <v>#REF!</v>
      </c>
      <c r="G401" s="34" t="e">
        <f t="shared" si="38"/>
        <v>#REF!</v>
      </c>
      <c r="H401" s="714">
        <v>100</v>
      </c>
      <c r="I401" s="34" t="e">
        <f t="shared" si="39"/>
        <v>#REF!</v>
      </c>
      <c r="J401" s="59"/>
      <c r="K401" s="364"/>
      <c r="L401" s="25" t="str">
        <f>'Programe Budget 2073-74'!Q393</f>
        <v>का</v>
      </c>
    </row>
    <row r="402" spans="1:12" ht="18" customHeight="1">
      <c r="A402" s="25"/>
      <c r="B402" s="25"/>
      <c r="C402" s="29">
        <f>'Programe Budget 2073-74'!C394</f>
        <v>20</v>
      </c>
      <c r="D402" s="392" t="str">
        <f>'Programe Budget 2073-74'!D394</f>
        <v>जिल्ला कृषि बिकास कार्यालय, र्सलाही</v>
      </c>
      <c r="E402" s="34" t="e">
        <f>#REF!</f>
        <v>#REF!</v>
      </c>
      <c r="F402" s="422" t="e">
        <f t="shared" si="37"/>
        <v>#REF!</v>
      </c>
      <c r="G402" s="34" t="e">
        <f t="shared" si="38"/>
        <v>#REF!</v>
      </c>
      <c r="H402" s="714">
        <v>98.99</v>
      </c>
      <c r="I402" s="34" t="e">
        <f t="shared" si="39"/>
        <v>#REF!</v>
      </c>
      <c r="J402" s="59"/>
      <c r="K402" s="364"/>
      <c r="L402" s="25" t="str">
        <f>'Programe Budget 2073-74'!Q394</f>
        <v>का</v>
      </c>
    </row>
    <row r="403" spans="1:12">
      <c r="A403" s="25"/>
      <c r="B403" s="25"/>
      <c r="C403" s="29">
        <f>'Programe Budget 2073-74'!C395</f>
        <v>21</v>
      </c>
      <c r="D403" s="392" t="str">
        <f>'Programe Budget 2073-74'!D395</f>
        <v xml:space="preserve">जिल्ला कृषि बिकास कार्यालय,  सिन्धुली                             </v>
      </c>
      <c r="E403" s="34" t="e">
        <f>#REF!</f>
        <v>#REF!</v>
      </c>
      <c r="F403" s="422" t="e">
        <f t="shared" si="37"/>
        <v>#REF!</v>
      </c>
      <c r="G403" s="34" t="e">
        <f t="shared" si="38"/>
        <v>#REF!</v>
      </c>
      <c r="H403" s="714">
        <v>98.6</v>
      </c>
      <c r="I403" s="34" t="e">
        <f t="shared" si="39"/>
        <v>#REF!</v>
      </c>
      <c r="J403" s="59"/>
      <c r="K403" s="363"/>
      <c r="L403" s="25" t="str">
        <f>'Programe Budget 2073-74'!Q395</f>
        <v>का</v>
      </c>
    </row>
    <row r="404" spans="1:12">
      <c r="A404" s="25"/>
      <c r="B404" s="25"/>
      <c r="C404" s="29">
        <f>'Programe Budget 2073-74'!C396</f>
        <v>22</v>
      </c>
      <c r="D404" s="392" t="str">
        <f>'Programe Budget 2073-74'!D396</f>
        <v xml:space="preserve">जिल्ला कृषि बिकास कार्यालय, रामेछाप                            </v>
      </c>
      <c r="E404" s="34" t="e">
        <f>#REF!</f>
        <v>#REF!</v>
      </c>
      <c r="F404" s="422" t="e">
        <f t="shared" si="37"/>
        <v>#REF!</v>
      </c>
      <c r="G404" s="34" t="e">
        <f t="shared" si="38"/>
        <v>#REF!</v>
      </c>
      <c r="H404" s="714">
        <v>100</v>
      </c>
      <c r="I404" s="34" t="e">
        <f>SUM(G404*H404/100)</f>
        <v>#REF!</v>
      </c>
      <c r="J404" s="59"/>
      <c r="K404" s="363"/>
      <c r="L404" s="25" t="str">
        <f>'Programe Budget 2073-74'!Q396</f>
        <v>का</v>
      </c>
    </row>
    <row r="405" spans="1:12">
      <c r="A405" s="25"/>
      <c r="B405" s="25"/>
      <c r="C405" s="29">
        <f>'Programe Budget 2073-74'!C397</f>
        <v>23</v>
      </c>
      <c r="D405" s="392" t="str">
        <f>'Programe Budget 2073-74'!D397</f>
        <v xml:space="preserve">जिल्ला कृषि बिकास कार्यालय, दोलखा </v>
      </c>
      <c r="E405" s="34" t="e">
        <f>#REF!</f>
        <v>#REF!</v>
      </c>
      <c r="F405" s="422" t="e">
        <f t="shared" si="37"/>
        <v>#REF!</v>
      </c>
      <c r="G405" s="34" t="e">
        <f t="shared" si="38"/>
        <v>#REF!</v>
      </c>
      <c r="H405" s="714">
        <v>100</v>
      </c>
      <c r="I405" s="34" t="e">
        <f>SUM(G405*H405/100)</f>
        <v>#REF!</v>
      </c>
      <c r="J405" s="59"/>
      <c r="K405" s="363"/>
      <c r="L405" s="25" t="str">
        <f>'Programe Budget 2073-74'!Q397</f>
        <v>का</v>
      </c>
    </row>
    <row r="406" spans="1:12">
      <c r="A406" s="25"/>
      <c r="B406" s="25"/>
      <c r="C406" s="29">
        <f>'Programe Budget 2073-74'!C398</f>
        <v>24</v>
      </c>
      <c r="D406" s="392" t="str">
        <f>'Programe Budget 2073-74'!D398</f>
        <v xml:space="preserve">जिल्ला कृषि बिकास कार्यालय,  सिन्धुपाल्चोक </v>
      </c>
      <c r="E406" s="34" t="e">
        <f>#REF!</f>
        <v>#REF!</v>
      </c>
      <c r="F406" s="422" t="e">
        <f t="shared" si="37"/>
        <v>#REF!</v>
      </c>
      <c r="G406" s="34" t="e">
        <f t="shared" si="38"/>
        <v>#REF!</v>
      </c>
      <c r="H406" s="714">
        <v>100</v>
      </c>
      <c r="I406" s="34" t="e">
        <f>SUM(G406*H406/100)</f>
        <v>#REF!</v>
      </c>
      <c r="J406" s="59"/>
      <c r="K406" s="363"/>
      <c r="L406" s="25" t="str">
        <f>'Programe Budget 2073-74'!Q398</f>
        <v>का</v>
      </c>
    </row>
    <row r="407" spans="1:12">
      <c r="A407" s="25"/>
      <c r="B407" s="25"/>
      <c r="C407" s="29">
        <f>'Programe Budget 2073-74'!C399</f>
        <v>25</v>
      </c>
      <c r="D407" s="392" t="str">
        <f>'Programe Budget 2073-74'!D399</f>
        <v>जिल्ला कृषि बिकास कार्यालय, रसुवा</v>
      </c>
      <c r="E407" s="34" t="e">
        <f>#REF!</f>
        <v>#REF!</v>
      </c>
      <c r="F407" s="422" t="e">
        <f t="shared" si="37"/>
        <v>#REF!</v>
      </c>
      <c r="G407" s="34" t="e">
        <f t="shared" si="38"/>
        <v>#REF!</v>
      </c>
      <c r="H407" s="714">
        <v>100</v>
      </c>
      <c r="I407" s="34" t="e">
        <f t="shared" ref="I407:I420" si="40">SUM(G407*H407/100)</f>
        <v>#REF!</v>
      </c>
      <c r="J407" s="59"/>
      <c r="K407" s="363"/>
      <c r="L407" s="25" t="str">
        <f>'Programe Budget 2073-74'!Q399</f>
        <v>का</v>
      </c>
    </row>
    <row r="408" spans="1:12">
      <c r="A408" s="25"/>
      <c r="B408" s="25"/>
      <c r="C408" s="29">
        <f>'Programe Budget 2073-74'!C400</f>
        <v>26</v>
      </c>
      <c r="D408" s="392" t="str">
        <f>'Programe Budget 2073-74'!D400</f>
        <v>जिल्ला कृषि बिकास कार्यालय, धादिङ्ग</v>
      </c>
      <c r="E408" s="34" t="e">
        <f>#REF!</f>
        <v>#REF!</v>
      </c>
      <c r="F408" s="422" t="e">
        <f t="shared" si="37"/>
        <v>#REF!</v>
      </c>
      <c r="G408" s="34" t="e">
        <f t="shared" si="38"/>
        <v>#REF!</v>
      </c>
      <c r="H408" s="714">
        <v>90.5</v>
      </c>
      <c r="I408" s="34" t="e">
        <f t="shared" si="40"/>
        <v>#REF!</v>
      </c>
      <c r="J408" s="59"/>
      <c r="K408" s="363"/>
      <c r="L408" s="25" t="str">
        <f>'Programe Budget 2073-74'!Q400</f>
        <v>का</v>
      </c>
    </row>
    <row r="409" spans="1:12">
      <c r="A409" s="25"/>
      <c r="B409" s="25"/>
      <c r="C409" s="29">
        <f>'Programe Budget 2073-74'!C401</f>
        <v>27</v>
      </c>
      <c r="D409" s="392" t="str">
        <f>'Programe Budget 2073-74'!D401</f>
        <v>जिल्ला कृषि बिकास कार्यालय, नुवाकोट</v>
      </c>
      <c r="E409" s="34" t="e">
        <f>#REF!</f>
        <v>#REF!</v>
      </c>
      <c r="F409" s="422" t="e">
        <f t="shared" si="37"/>
        <v>#REF!</v>
      </c>
      <c r="G409" s="34" t="e">
        <f t="shared" si="38"/>
        <v>#REF!</v>
      </c>
      <c r="H409" s="714">
        <v>100</v>
      </c>
      <c r="I409" s="34" t="e">
        <f>SUM(G409*H409/100)</f>
        <v>#REF!</v>
      </c>
      <c r="J409" s="59"/>
      <c r="K409" s="363"/>
      <c r="L409" s="25" t="str">
        <f>'Programe Budget 2073-74'!Q401</f>
        <v>का</v>
      </c>
    </row>
    <row r="410" spans="1:12">
      <c r="A410" s="25"/>
      <c r="B410" s="25"/>
      <c r="C410" s="29">
        <f>'Programe Budget 2073-74'!C402</f>
        <v>28</v>
      </c>
      <c r="D410" s="392" t="str">
        <f>'Programe Budget 2073-74'!D402</f>
        <v>जिल्ला कृषि बिकास कार्यालय, काठमाण्डौं</v>
      </c>
      <c r="E410" s="34" t="e">
        <f>#REF!</f>
        <v>#REF!</v>
      </c>
      <c r="F410" s="422" t="e">
        <f t="shared" si="37"/>
        <v>#REF!</v>
      </c>
      <c r="G410" s="34" t="e">
        <f t="shared" si="38"/>
        <v>#REF!</v>
      </c>
      <c r="H410" s="714">
        <v>97.2</v>
      </c>
      <c r="I410" s="34" t="e">
        <f t="shared" si="40"/>
        <v>#REF!</v>
      </c>
      <c r="J410" s="59"/>
      <c r="K410" s="363"/>
      <c r="L410" s="25" t="str">
        <f>'Programe Budget 2073-74'!Q402</f>
        <v>का</v>
      </c>
    </row>
    <row r="411" spans="1:12">
      <c r="A411" s="25"/>
      <c r="B411" s="25"/>
      <c r="C411" s="29">
        <f>'Programe Budget 2073-74'!C403</f>
        <v>29</v>
      </c>
      <c r="D411" s="392" t="str">
        <f>'Programe Budget 2073-74'!D403</f>
        <v xml:space="preserve">जिल्ला कृषि बिकास कार्यालय, ललितपुर   </v>
      </c>
      <c r="E411" s="34" t="e">
        <f>#REF!</f>
        <v>#REF!</v>
      </c>
      <c r="F411" s="422" t="e">
        <f t="shared" si="37"/>
        <v>#REF!</v>
      </c>
      <c r="G411" s="34" t="e">
        <f t="shared" si="38"/>
        <v>#REF!</v>
      </c>
      <c r="H411" s="714">
        <v>100</v>
      </c>
      <c r="I411" s="34" t="e">
        <f t="shared" si="40"/>
        <v>#REF!</v>
      </c>
      <c r="J411" s="59"/>
      <c r="K411" s="363"/>
      <c r="L411" s="25" t="str">
        <f>'Programe Budget 2073-74'!Q403</f>
        <v>का</v>
      </c>
    </row>
    <row r="412" spans="1:12">
      <c r="A412" s="25"/>
      <c r="B412" s="25"/>
      <c r="C412" s="29">
        <f>'Programe Budget 2073-74'!C404</f>
        <v>30</v>
      </c>
      <c r="D412" s="392" t="str">
        <f>'Programe Budget 2073-74'!D404</f>
        <v>जिल्ला कृषि बिकास कार्यालय, काभ्रेपलाञ्चोक</v>
      </c>
      <c r="E412" s="34" t="e">
        <f>#REF!</f>
        <v>#REF!</v>
      </c>
      <c r="F412" s="422" t="e">
        <f t="shared" si="37"/>
        <v>#REF!</v>
      </c>
      <c r="G412" s="34" t="e">
        <f t="shared" si="38"/>
        <v>#REF!</v>
      </c>
      <c r="H412" s="714">
        <v>100</v>
      </c>
      <c r="I412" s="34" t="e">
        <f t="shared" si="40"/>
        <v>#REF!</v>
      </c>
      <c r="J412" s="59"/>
      <c r="K412" s="363"/>
      <c r="L412" s="25" t="str">
        <f>'Programe Budget 2073-74'!Q404</f>
        <v>का</v>
      </c>
    </row>
    <row r="413" spans="1:12">
      <c r="A413" s="25"/>
      <c r="B413" s="25"/>
      <c r="C413" s="29">
        <f>'Programe Budget 2073-74'!C405</f>
        <v>31</v>
      </c>
      <c r="D413" s="392" t="str">
        <f>'Programe Budget 2073-74'!D405</f>
        <v>जिल्ला कृषि बिकास कार्यालय, मकवानपुर</v>
      </c>
      <c r="E413" s="34" t="e">
        <f>#REF!</f>
        <v>#REF!</v>
      </c>
      <c r="F413" s="422" t="e">
        <f t="shared" si="37"/>
        <v>#REF!</v>
      </c>
      <c r="G413" s="34" t="e">
        <f t="shared" si="38"/>
        <v>#REF!</v>
      </c>
      <c r="H413" s="714">
        <v>100</v>
      </c>
      <c r="I413" s="34" t="e">
        <f t="shared" si="40"/>
        <v>#REF!</v>
      </c>
      <c r="J413" s="59"/>
      <c r="K413" s="363"/>
      <c r="L413" s="25" t="str">
        <f>'Programe Budget 2073-74'!Q405</f>
        <v>का</v>
      </c>
    </row>
    <row r="414" spans="1:12">
      <c r="A414" s="25"/>
      <c r="B414" s="25"/>
      <c r="C414" s="29">
        <f>'Programe Budget 2073-74'!C406</f>
        <v>32</v>
      </c>
      <c r="D414" s="392" t="str">
        <f>'Programe Budget 2073-74'!D406</f>
        <v>जिल्ला कृषि बिकास कार्यालय,  रौतहट</v>
      </c>
      <c r="E414" s="34" t="e">
        <f>#REF!</f>
        <v>#REF!</v>
      </c>
      <c r="F414" s="422" t="e">
        <f t="shared" si="37"/>
        <v>#REF!</v>
      </c>
      <c r="G414" s="34" t="e">
        <f t="shared" si="38"/>
        <v>#REF!</v>
      </c>
      <c r="H414" s="714">
        <v>95.51</v>
      </c>
      <c r="I414" s="34" t="e">
        <f t="shared" si="40"/>
        <v>#REF!</v>
      </c>
      <c r="J414" s="59"/>
      <c r="K414" s="363"/>
      <c r="L414" s="25" t="str">
        <f>'Programe Budget 2073-74'!Q406</f>
        <v>का</v>
      </c>
    </row>
    <row r="415" spans="1:12">
      <c r="A415" s="25"/>
      <c r="B415" s="25"/>
      <c r="C415" s="29">
        <f>'Programe Budget 2073-74'!C407</f>
        <v>33</v>
      </c>
      <c r="D415" s="392" t="str">
        <f>'Programe Budget 2073-74'!D407</f>
        <v>जिल्ला कृषि बिकास कार्यालय, बारा</v>
      </c>
      <c r="E415" s="34" t="e">
        <f>#REF!</f>
        <v>#REF!</v>
      </c>
      <c r="F415" s="422" t="e">
        <f t="shared" si="37"/>
        <v>#REF!</v>
      </c>
      <c r="G415" s="34" t="e">
        <f t="shared" si="38"/>
        <v>#REF!</v>
      </c>
      <c r="H415" s="714">
        <v>100</v>
      </c>
      <c r="I415" s="34" t="e">
        <f t="shared" si="40"/>
        <v>#REF!</v>
      </c>
      <c r="J415" s="59"/>
      <c r="K415" s="363"/>
      <c r="L415" s="25" t="str">
        <f>'Programe Budget 2073-74'!Q407</f>
        <v>का</v>
      </c>
    </row>
    <row r="416" spans="1:12">
      <c r="A416" s="25"/>
      <c r="B416" s="25"/>
      <c r="C416" s="29">
        <f>'Programe Budget 2073-74'!C408</f>
        <v>34</v>
      </c>
      <c r="D416" s="392" t="str">
        <f>'Programe Budget 2073-74'!D408</f>
        <v>जिल्ला कृषि बिकास कार्यालय, पर्सर्ा</v>
      </c>
      <c r="E416" s="34" t="e">
        <f>#REF!</f>
        <v>#REF!</v>
      </c>
      <c r="F416" s="422" t="e">
        <f t="shared" si="37"/>
        <v>#REF!</v>
      </c>
      <c r="G416" s="34" t="e">
        <f t="shared" si="38"/>
        <v>#REF!</v>
      </c>
      <c r="H416" s="714">
        <v>69.28</v>
      </c>
      <c r="I416" s="34" t="e">
        <f t="shared" si="40"/>
        <v>#REF!</v>
      </c>
      <c r="J416" s="59"/>
      <c r="K416" s="363"/>
      <c r="L416" s="25" t="str">
        <f>'Programe Budget 2073-74'!Q408</f>
        <v>का</v>
      </c>
    </row>
    <row r="417" spans="1:12">
      <c r="A417" s="25"/>
      <c r="B417" s="25"/>
      <c r="C417" s="29">
        <f>'Programe Budget 2073-74'!C409</f>
        <v>35</v>
      </c>
      <c r="D417" s="392" t="str">
        <f>'Programe Budget 2073-74'!D409</f>
        <v xml:space="preserve">जिल्ला कृषि बिकास कार्यालय,  चितवन           </v>
      </c>
      <c r="E417" s="34" t="e">
        <f>#REF!</f>
        <v>#REF!</v>
      </c>
      <c r="F417" s="422" t="e">
        <f t="shared" si="37"/>
        <v>#REF!</v>
      </c>
      <c r="G417" s="34" t="e">
        <f t="shared" si="38"/>
        <v>#REF!</v>
      </c>
      <c r="H417" s="714">
        <v>100</v>
      </c>
      <c r="I417" s="34" t="e">
        <f t="shared" si="40"/>
        <v>#REF!</v>
      </c>
      <c r="J417" s="59"/>
      <c r="K417" s="363"/>
      <c r="L417" s="25"/>
    </row>
    <row r="418" spans="1:12">
      <c r="A418" s="25"/>
      <c r="B418" s="25"/>
      <c r="C418" s="29">
        <f>'Programe Budget 2073-74'!C410</f>
        <v>36</v>
      </c>
      <c r="D418" s="392" t="str">
        <f>'Programe Budget 2073-74'!D410</f>
        <v>जिल्ला कृषि विकास कार्यालय, सप्तरी</v>
      </c>
      <c r="E418" s="34" t="e">
        <f>#REF!</f>
        <v>#REF!</v>
      </c>
      <c r="F418" s="422" t="e">
        <f t="shared" si="37"/>
        <v>#REF!</v>
      </c>
      <c r="G418" s="34" t="e">
        <f t="shared" si="38"/>
        <v>#REF!</v>
      </c>
      <c r="H418" s="714">
        <v>52</v>
      </c>
      <c r="I418" s="34" t="e">
        <f t="shared" si="40"/>
        <v>#REF!</v>
      </c>
      <c r="J418" s="59"/>
      <c r="K418" s="363"/>
      <c r="L418" s="25"/>
    </row>
    <row r="419" spans="1:12">
      <c r="A419" s="25"/>
      <c r="B419" s="25"/>
      <c r="C419" s="29">
        <f>'Programe Budget 2073-74'!C411</f>
        <v>37</v>
      </c>
      <c r="D419" s="392" t="str">
        <f>'Programe Budget 2073-74'!D411</f>
        <v>जिल्ला कृषि विकास कार्यालय, भक्तपुर</v>
      </c>
      <c r="E419" s="34" t="e">
        <f>#REF!</f>
        <v>#REF!</v>
      </c>
      <c r="F419" s="422" t="e">
        <f t="shared" si="37"/>
        <v>#REF!</v>
      </c>
      <c r="G419" s="34" t="e">
        <f t="shared" si="38"/>
        <v>#REF!</v>
      </c>
      <c r="H419" s="714">
        <v>100</v>
      </c>
      <c r="I419" s="34" t="e">
        <f t="shared" si="40"/>
        <v>#REF!</v>
      </c>
      <c r="J419" s="59"/>
      <c r="K419" s="363"/>
      <c r="L419" s="25"/>
    </row>
    <row r="420" spans="1:12">
      <c r="A420" s="25"/>
      <c r="B420" s="25"/>
      <c r="C420" s="29">
        <f>'Programe Budget 2073-74'!C412</f>
        <v>38</v>
      </c>
      <c r="D420" s="392" t="str">
        <f>'Programe Budget 2073-74'!D412</f>
        <v>जिल्ला कृषि विकास कार्यालय, तनहुँ</v>
      </c>
      <c r="E420" s="34" t="e">
        <f>#REF!</f>
        <v>#REF!</v>
      </c>
      <c r="F420" s="422" t="e">
        <f t="shared" si="37"/>
        <v>#REF!</v>
      </c>
      <c r="G420" s="34" t="e">
        <f t="shared" si="38"/>
        <v>#REF!</v>
      </c>
      <c r="H420" s="714">
        <v>100</v>
      </c>
      <c r="I420" s="34" t="e">
        <f t="shared" si="40"/>
        <v>#REF!</v>
      </c>
      <c r="J420" s="59"/>
      <c r="K420" s="363"/>
      <c r="L420" s="25"/>
    </row>
    <row r="421" spans="1:12">
      <c r="A421" s="25"/>
      <c r="B421" s="25"/>
      <c r="C421" s="29">
        <f>'Programe Budget 2073-74'!C413</f>
        <v>39</v>
      </c>
      <c r="D421" s="392" t="str">
        <f>'Programe Budget 2073-74'!D413</f>
        <v>जिल्ला कृषि विकास कार्यालय, स्याङ्गजा</v>
      </c>
      <c r="E421" s="34" t="e">
        <f>#REF!</f>
        <v>#REF!</v>
      </c>
      <c r="F421" s="422" t="e">
        <f t="shared" si="37"/>
        <v>#REF!</v>
      </c>
      <c r="G421" s="34" t="e">
        <f t="shared" si="38"/>
        <v>#REF!</v>
      </c>
      <c r="H421" s="714">
        <v>59.65</v>
      </c>
      <c r="I421" s="34" t="e">
        <f>SUM(G421*H421/100)</f>
        <v>#REF!</v>
      </c>
      <c r="J421" s="59"/>
      <c r="K421" s="363"/>
      <c r="L421" s="25" t="str">
        <f>'Programe Budget 2073-74'!Q413</f>
        <v>का</v>
      </c>
    </row>
    <row r="422" spans="1:12">
      <c r="A422" s="25"/>
      <c r="B422" s="25"/>
      <c r="C422" s="33"/>
      <c r="D422" s="387" t="str">
        <f>'Programe Budget 2073-74'!D414</f>
        <v>कार्यालयहरूको जम्मा</v>
      </c>
      <c r="E422" s="57" t="e">
        <f>SUM(E383:E421)</f>
        <v>#REF!</v>
      </c>
      <c r="F422" s="423" t="e">
        <f>SUM(F383:F421)</f>
        <v>#REF!</v>
      </c>
      <c r="G422" s="57" t="e">
        <f>SUM(G383:G421)</f>
        <v>#REF!</v>
      </c>
      <c r="H422" s="714"/>
      <c r="I422" s="57" t="e">
        <f>SUM(I383:I421)</f>
        <v>#REF!</v>
      </c>
      <c r="J422" s="57"/>
      <c r="K422" s="214"/>
      <c r="L422" s="25"/>
    </row>
    <row r="423" spans="1:12">
      <c r="A423" s="264"/>
      <c r="B423" s="264"/>
      <c r="C423" s="54"/>
      <c r="D423" s="390" t="s">
        <v>321</v>
      </c>
      <c r="E423" s="57" t="e">
        <f>E692</f>
        <v>#REF!</v>
      </c>
      <c r="F423" s="425" t="e">
        <f>F692</f>
        <v>#REF!</v>
      </c>
      <c r="G423" s="58" t="e">
        <f>F422/F423*100</f>
        <v>#REF!</v>
      </c>
      <c r="H423" s="714"/>
      <c r="I423" s="86" t="e">
        <f>I422*G423/100</f>
        <v>#REF!</v>
      </c>
      <c r="J423" s="58" t="e">
        <f>I423</f>
        <v>#REF!</v>
      </c>
      <c r="K423" s="356"/>
      <c r="L423" s="264"/>
    </row>
    <row r="424" spans="1:12">
      <c r="A424" s="1">
        <f>'Programe Budget 2073-74'!A415</f>
        <v>10</v>
      </c>
      <c r="B424" s="11" t="str">
        <f>'Programe Budget 2073-74'!B415</f>
        <v>312119-3/4</v>
      </c>
      <c r="C424" s="33"/>
      <c r="D424" s="380" t="str">
        <f>'Programe Budget 2073-74'!D415</f>
        <v>कृषि व्यवसाय प्रवर्रधन तथा बजार विकास कार्यक्रम</v>
      </c>
      <c r="E424" s="188"/>
      <c r="F424" s="426"/>
      <c r="G424" s="188"/>
      <c r="H424" s="714"/>
      <c r="I424" s="34"/>
      <c r="J424" s="34"/>
      <c r="K424" s="33"/>
      <c r="L424" s="25" t="str">
        <f>'Programe Budget 2073-74'!Q415</f>
        <v>ना</v>
      </c>
    </row>
    <row r="425" spans="1:12">
      <c r="A425" s="79"/>
      <c r="B425" s="321"/>
      <c r="C425" s="322">
        <f>'Programe Budget 2073-74'!C416</f>
        <v>1</v>
      </c>
      <c r="D425" s="399" t="str">
        <f>'Programe Budget 2073-74'!D416</f>
        <v>कृषि व्यवसाय प्रवर्रधन तथा बजार विकास निर्देशनालय, हरिहरभवन</v>
      </c>
      <c r="E425" s="34" t="e">
        <f>#REF!</f>
        <v>#REF!</v>
      </c>
      <c r="F425" s="418" t="e">
        <f>E425</f>
        <v>#REF!</v>
      </c>
      <c r="G425" s="30" t="e">
        <f>F425/$F$429*100</f>
        <v>#REF!</v>
      </c>
      <c r="H425" s="714">
        <v>93.63</v>
      </c>
      <c r="I425" s="30" t="e">
        <f>H425*G425/100</f>
        <v>#REF!</v>
      </c>
      <c r="J425" s="30"/>
      <c r="K425" s="30"/>
      <c r="L425" s="79" t="str">
        <f>'Programe Budget 2073-74'!Q416</f>
        <v>नि</v>
      </c>
    </row>
    <row r="426" spans="1:12">
      <c r="A426" s="25"/>
      <c r="B426" s="11"/>
      <c r="C426" s="29">
        <f>'Programe Budget 2073-74'!C417</f>
        <v>2</v>
      </c>
      <c r="D426" s="400" t="str">
        <f>'Programe Budget 2073-74'!D417</f>
        <v>बजार अनुसन्धान तथा तथ्याङ्क व्यवस्थापन कार्यक्रम, हरिहरभवन</v>
      </c>
      <c r="E426" s="34" t="e">
        <f>#REF!</f>
        <v>#REF!</v>
      </c>
      <c r="F426" s="422" t="e">
        <f>E426</f>
        <v>#REF!</v>
      </c>
      <c r="G426" s="34" t="e">
        <f>F426/$F$429*100</f>
        <v>#REF!</v>
      </c>
      <c r="H426" s="714">
        <v>86.85</v>
      </c>
      <c r="I426" s="34" t="e">
        <f>H426*G426/100</f>
        <v>#REF!</v>
      </c>
      <c r="J426" s="34"/>
      <c r="K426" s="34"/>
      <c r="L426" s="25" t="str">
        <f>'Programe Budget 2073-74'!Q417</f>
        <v>नि</v>
      </c>
    </row>
    <row r="427" spans="1:12">
      <c r="A427" s="25"/>
      <c r="B427" s="9"/>
      <c r="C427" s="29">
        <f>'Programe Budget 2073-74'!C418</f>
        <v>3</v>
      </c>
      <c r="D427" s="400" t="str">
        <f>'Programe Budget 2073-74'!D418</f>
        <v>कृषि व्यवसाय प्रवर्रधन कार्यक्रम, हरिहरभवन</v>
      </c>
      <c r="E427" s="34" t="e">
        <f>#REF!</f>
        <v>#REF!</v>
      </c>
      <c r="F427" s="422" t="e">
        <f>E427</f>
        <v>#REF!</v>
      </c>
      <c r="G427" s="34" t="e">
        <f>F427/$F$429*100</f>
        <v>#REF!</v>
      </c>
      <c r="H427" s="714">
        <v>97.9</v>
      </c>
      <c r="I427" s="34" t="e">
        <f>H427*G427/100</f>
        <v>#REF!</v>
      </c>
      <c r="J427" s="34"/>
      <c r="K427" s="300"/>
      <c r="L427" s="25" t="str">
        <f>'Programe Budget 2073-74'!Q418</f>
        <v>नि</v>
      </c>
    </row>
    <row r="428" spans="1:12">
      <c r="A428" s="25"/>
      <c r="B428" s="9"/>
      <c r="C428" s="29">
        <f>'Programe Budget 2073-74'!C419</f>
        <v>4</v>
      </c>
      <c r="D428" s="400" t="str">
        <f>'Programe Budget 2073-74'!D419</f>
        <v>कृषि वस्तु निर्यात प्रवर्रधन कार्यक्रम, हरिहरभवन</v>
      </c>
      <c r="E428" s="34" t="e">
        <f>#REF!</f>
        <v>#REF!</v>
      </c>
      <c r="F428" s="422" t="e">
        <f>E428</f>
        <v>#REF!</v>
      </c>
      <c r="G428" s="34" t="e">
        <f>F428/$F$429*100</f>
        <v>#REF!</v>
      </c>
      <c r="H428" s="714">
        <v>46.59</v>
      </c>
      <c r="I428" s="34" t="e">
        <f>H428*G428/100</f>
        <v>#REF!</v>
      </c>
      <c r="J428" s="34"/>
      <c r="K428" s="34"/>
      <c r="L428" s="25" t="str">
        <f>'Programe Budget 2073-74'!Q419</f>
        <v>नि</v>
      </c>
    </row>
    <row r="429" spans="1:12">
      <c r="A429" s="25"/>
      <c r="B429" s="25"/>
      <c r="C429" s="33"/>
      <c r="D429" s="401" t="str">
        <f>'Programe Budget 2073-74'!D420</f>
        <v xml:space="preserve"> कार्यालयहरूको जम्मा</v>
      </c>
      <c r="E429" s="57" t="e">
        <f>SUM(E425:E428)</f>
        <v>#REF!</v>
      </c>
      <c r="F429" s="423" t="e">
        <f>SUM(F425:F428)</f>
        <v>#REF!</v>
      </c>
      <c r="G429" s="57" t="e">
        <f>SUM(G425:G428)</f>
        <v>#REF!</v>
      </c>
      <c r="H429" s="714"/>
      <c r="I429" s="57" t="e">
        <f>SUM(I425:I428)</f>
        <v>#REF!</v>
      </c>
      <c r="J429" s="57"/>
      <c r="K429" s="214"/>
      <c r="L429" s="25"/>
    </row>
    <row r="430" spans="1:12">
      <c r="A430" s="264"/>
      <c r="B430" s="264"/>
      <c r="C430" s="54"/>
      <c r="D430" s="390" t="s">
        <v>321</v>
      </c>
      <c r="E430" s="57" t="e">
        <f>E692</f>
        <v>#REF!</v>
      </c>
      <c r="F430" s="425" t="e">
        <f>F692</f>
        <v>#REF!</v>
      </c>
      <c r="G430" s="58" t="e">
        <f>F429/F430*100</f>
        <v>#REF!</v>
      </c>
      <c r="H430" s="714"/>
      <c r="I430" s="86" t="e">
        <f>I429*G430/100</f>
        <v>#REF!</v>
      </c>
      <c r="J430" s="86" t="e">
        <f>I430</f>
        <v>#REF!</v>
      </c>
      <c r="K430" s="86"/>
      <c r="L430" s="264"/>
    </row>
    <row r="431" spans="1:12">
      <c r="A431" s="1">
        <f>'Programe Budget 2073-74'!A421</f>
        <v>11</v>
      </c>
      <c r="B431" s="11" t="str">
        <f>'Programe Budget 2073-74'!B421</f>
        <v>312120-3/4</v>
      </c>
      <c r="C431" s="33"/>
      <c r="D431" s="380" t="str">
        <f>'Programe Budget 2073-74'!D421</f>
        <v>सहकारी खेती, साना सिंचाई तथा मल वीउ ढुवानी कार्यक्रम कृषिर् इन्जिनियरिङ्ग समेत)</v>
      </c>
      <c r="E431" s="34"/>
      <c r="F431" s="422"/>
      <c r="G431" s="34"/>
      <c r="H431" s="714"/>
      <c r="I431" s="34"/>
      <c r="J431" s="34"/>
      <c r="K431" s="214"/>
      <c r="L431" s="25" t="str">
        <f>'Programe Budget 2073-74'!Q421</f>
        <v>ना</v>
      </c>
    </row>
    <row r="432" spans="1:12">
      <c r="A432" s="141"/>
      <c r="B432" s="325"/>
      <c r="C432" s="31">
        <f>'Programe Budget 2073-74'!C422</f>
        <v>1</v>
      </c>
      <c r="D432" s="402" t="str">
        <f>'Programe Budget 2073-74'!D422</f>
        <v>कृषिर् इन्जिनियरिङ्ग निर्देशनालय, हरिहरभवन</v>
      </c>
      <c r="E432" s="34" t="e">
        <f>#REF!</f>
        <v>#REF!</v>
      </c>
      <c r="F432" s="418" t="e">
        <f t="shared" ref="F432:F495" si="41">E432</f>
        <v>#REF!</v>
      </c>
      <c r="G432" s="30" t="e">
        <f>F432/$F$515*100</f>
        <v>#REF!</v>
      </c>
      <c r="H432" s="714">
        <v>29.08</v>
      </c>
      <c r="I432" s="30" t="e">
        <f>SUM(G432*H432/100)</f>
        <v>#REF!</v>
      </c>
      <c r="J432" s="30"/>
      <c r="K432" s="355"/>
      <c r="L432" s="79" t="str">
        <f>'Programe Budget 2073-74'!Q422</f>
        <v>नि</v>
      </c>
    </row>
    <row r="433" spans="1:12" ht="39.6">
      <c r="A433" s="1"/>
      <c r="B433" s="11"/>
      <c r="C433" s="33"/>
      <c r="D433" s="403" t="str">
        <f>'Programe Budget 2073-74'!D423</f>
        <v>७५ जि.कृ.वि.का., कृषि प्रसार निर्देशनालय समेत</v>
      </c>
      <c r="E433" s="34" t="e">
        <f>#REF!</f>
        <v>#REF!</v>
      </c>
      <c r="F433" s="422"/>
      <c r="G433" s="30"/>
      <c r="H433" s="714"/>
      <c r="I433" s="30"/>
      <c r="J433" s="34"/>
      <c r="K433" s="214"/>
      <c r="L433" s="25">
        <f>'Programe Budget 2073-74'!Q423</f>
        <v>0</v>
      </c>
    </row>
    <row r="434" spans="1:12">
      <c r="A434" s="25"/>
      <c r="B434" s="11"/>
      <c r="C434" s="33">
        <f>'Programe Budget 2073-74'!C424</f>
        <v>2</v>
      </c>
      <c r="D434" s="404" t="str">
        <f>'Programe Budget 2073-74'!D424</f>
        <v>कृषि प्रसार निर्देशनालय, हरिहरभवन</v>
      </c>
      <c r="E434" s="34" t="e">
        <f>#REF!</f>
        <v>#REF!</v>
      </c>
      <c r="F434" s="422" t="e">
        <f t="shared" si="41"/>
        <v>#REF!</v>
      </c>
      <c r="G434" s="34" t="e">
        <f t="shared" ref="G434:G497" si="42">F434/$F$515*100</f>
        <v>#REF!</v>
      </c>
      <c r="H434" s="714">
        <v>89.1</v>
      </c>
      <c r="I434" s="34" t="e">
        <f>SUM(G434*H434/100)</f>
        <v>#REF!</v>
      </c>
      <c r="J434" s="34"/>
      <c r="K434" s="214"/>
      <c r="L434" s="25" t="str">
        <f>'Programe Budget 2073-74'!Q424</f>
        <v>नि</v>
      </c>
    </row>
    <row r="435" spans="1:12">
      <c r="A435" s="25"/>
      <c r="B435" s="11"/>
      <c r="C435" s="33">
        <f>'Programe Budget 2073-74'!C425</f>
        <v>3</v>
      </c>
      <c r="D435" s="404" t="str">
        <f>'Programe Budget 2073-74'!D425</f>
        <v>क्षेत्रीय कृषि निर्देशनालय, बिराटनगर</v>
      </c>
      <c r="E435" s="34" t="e">
        <f>#REF!</f>
        <v>#REF!</v>
      </c>
      <c r="F435" s="422" t="e">
        <f t="shared" si="41"/>
        <v>#REF!</v>
      </c>
      <c r="G435" s="34" t="e">
        <f t="shared" si="42"/>
        <v>#REF!</v>
      </c>
      <c r="H435" s="714">
        <v>83.3</v>
      </c>
      <c r="I435" s="34" t="e">
        <f t="shared" ref="I435:I498" si="43">SUM(G435*H435/100)</f>
        <v>#REF!</v>
      </c>
      <c r="J435" s="34"/>
      <c r="K435" s="214"/>
      <c r="L435" s="25" t="str">
        <f>'Programe Budget 2073-74'!Q425</f>
        <v>वि</v>
      </c>
    </row>
    <row r="436" spans="1:12">
      <c r="A436" s="25"/>
      <c r="B436" s="25"/>
      <c r="C436" s="33">
        <f>'Programe Budget 2073-74'!C426</f>
        <v>4</v>
      </c>
      <c r="D436" s="404" t="str">
        <f>'Programe Budget 2073-74'!D426</f>
        <v>क्षेत्रीय कृषि निर्देशनालय, हरिहरभवन</v>
      </c>
      <c r="E436" s="34" t="e">
        <f>#REF!</f>
        <v>#REF!</v>
      </c>
      <c r="F436" s="422" t="e">
        <f t="shared" si="41"/>
        <v>#REF!</v>
      </c>
      <c r="G436" s="34" t="e">
        <f t="shared" si="42"/>
        <v>#REF!</v>
      </c>
      <c r="H436" s="714">
        <v>100</v>
      </c>
      <c r="I436" s="34" t="e">
        <f t="shared" si="43"/>
        <v>#REF!</v>
      </c>
      <c r="J436" s="34"/>
      <c r="K436" s="214"/>
      <c r="L436" s="25" t="str">
        <f>'Programe Budget 2073-74'!Q426</f>
        <v>का</v>
      </c>
    </row>
    <row r="437" spans="1:12">
      <c r="A437" s="264"/>
      <c r="B437" s="264"/>
      <c r="C437" s="54">
        <f>'Programe Budget 2073-74'!C427</f>
        <v>5</v>
      </c>
      <c r="D437" s="405" t="str">
        <f>'Programe Budget 2073-74'!D427</f>
        <v>क्षेत्रीय कृषि निर्देशनालय, पोखरा</v>
      </c>
      <c r="E437" s="34" t="e">
        <f>#REF!</f>
        <v>#REF!</v>
      </c>
      <c r="F437" s="424" t="e">
        <f t="shared" si="41"/>
        <v>#REF!</v>
      </c>
      <c r="G437" s="85" t="e">
        <f t="shared" si="42"/>
        <v>#REF!</v>
      </c>
      <c r="H437" s="714">
        <v>100</v>
      </c>
      <c r="I437" s="85" t="e">
        <f t="shared" si="43"/>
        <v>#REF!</v>
      </c>
      <c r="J437" s="85"/>
      <c r="K437" s="356"/>
      <c r="L437" s="264" t="str">
        <f>'Programe Budget 2073-74'!Q427</f>
        <v>प</v>
      </c>
    </row>
    <row r="438" spans="1:12">
      <c r="A438" s="25"/>
      <c r="B438" s="25"/>
      <c r="C438" s="33">
        <f>'Programe Budget 2073-74'!C428</f>
        <v>6</v>
      </c>
      <c r="D438" s="404" t="str">
        <f>'Programe Budget 2073-74'!D428</f>
        <v>क्षेत्रीय कृषि निर्देशनालय, सुर्खेत</v>
      </c>
      <c r="E438" s="34" t="e">
        <f>#REF!</f>
        <v>#REF!</v>
      </c>
      <c r="F438" s="422" t="e">
        <f t="shared" si="41"/>
        <v>#REF!</v>
      </c>
      <c r="G438" s="34" t="e">
        <f t="shared" si="42"/>
        <v>#REF!</v>
      </c>
      <c r="H438" s="714">
        <v>100</v>
      </c>
      <c r="I438" s="34" t="e">
        <f t="shared" si="43"/>
        <v>#REF!</v>
      </c>
      <c r="J438" s="34"/>
      <c r="K438" s="214"/>
      <c r="L438" s="25" t="str">
        <f>'Programe Budget 2073-74'!Q428</f>
        <v>सु</v>
      </c>
    </row>
    <row r="439" spans="1:12" ht="25.5" customHeight="1">
      <c r="A439" s="79"/>
      <c r="B439" s="79"/>
      <c r="C439" s="31">
        <f>'Programe Budget 2073-74'!C429</f>
        <v>7</v>
      </c>
      <c r="D439" s="402" t="str">
        <f>'Programe Budget 2073-74'!D429</f>
        <v>क्षेत्रीय कृषि निर्देशनालय, दिपायल</v>
      </c>
      <c r="E439" s="34" t="e">
        <f>#REF!</f>
        <v>#REF!</v>
      </c>
      <c r="F439" s="418" t="e">
        <f t="shared" si="41"/>
        <v>#REF!</v>
      </c>
      <c r="G439" s="30" t="e">
        <f t="shared" si="42"/>
        <v>#REF!</v>
      </c>
      <c r="H439" s="714">
        <v>100</v>
      </c>
      <c r="I439" s="30" t="e">
        <f t="shared" si="43"/>
        <v>#REF!</v>
      </c>
      <c r="J439" s="30"/>
      <c r="K439" s="355"/>
      <c r="L439" s="79" t="str">
        <f>'Programe Budget 2073-74'!Q429</f>
        <v>दि</v>
      </c>
    </row>
    <row r="440" spans="1:12">
      <c r="A440" s="25"/>
      <c r="B440" s="25"/>
      <c r="C440" s="33">
        <f>'Programe Budget 2073-74'!C430</f>
        <v>8</v>
      </c>
      <c r="D440" s="404" t="str">
        <f>'Programe Budget 2073-74'!D430</f>
        <v>जिल्ला कृषि विकास कार्यालय, ताप्लेजुङ्ग</v>
      </c>
      <c r="E440" s="34" t="e">
        <f>#REF!</f>
        <v>#REF!</v>
      </c>
      <c r="F440" s="422" t="e">
        <f t="shared" si="41"/>
        <v>#REF!</v>
      </c>
      <c r="G440" s="34" t="e">
        <f t="shared" si="42"/>
        <v>#REF!</v>
      </c>
      <c r="H440" s="714">
        <v>3.59</v>
      </c>
      <c r="I440" s="34" t="e">
        <f t="shared" si="43"/>
        <v>#REF!</v>
      </c>
      <c r="J440" s="34"/>
      <c r="K440" s="214"/>
      <c r="L440" s="25" t="str">
        <f>'Programe Budget 2073-74'!Q430</f>
        <v>वि</v>
      </c>
    </row>
    <row r="441" spans="1:12">
      <c r="A441" s="25"/>
      <c r="B441" s="25"/>
      <c r="C441" s="33">
        <f>'Programe Budget 2073-74'!C431</f>
        <v>9</v>
      </c>
      <c r="D441" s="404" t="str">
        <f>'Programe Budget 2073-74'!D431</f>
        <v>जिल्ला कृषि विकास कार्यालय, पाँचथर</v>
      </c>
      <c r="E441" s="34" t="e">
        <f>#REF!</f>
        <v>#REF!</v>
      </c>
      <c r="F441" s="422" t="e">
        <f t="shared" si="41"/>
        <v>#REF!</v>
      </c>
      <c r="G441" s="34" t="e">
        <f t="shared" si="42"/>
        <v>#REF!</v>
      </c>
      <c r="H441" s="714">
        <v>100</v>
      </c>
      <c r="I441" s="34" t="e">
        <f t="shared" si="43"/>
        <v>#REF!</v>
      </c>
      <c r="J441" s="34"/>
      <c r="K441" s="214"/>
      <c r="L441" s="25" t="str">
        <f>'Programe Budget 2073-74'!Q431</f>
        <v>वि</v>
      </c>
    </row>
    <row r="442" spans="1:12">
      <c r="A442" s="25"/>
      <c r="B442" s="25"/>
      <c r="C442" s="33">
        <f>'Programe Budget 2073-74'!C432</f>
        <v>10</v>
      </c>
      <c r="D442" s="404" t="str">
        <f>'Programe Budget 2073-74'!D432</f>
        <v>जिल्ला कृषि विकास कार्यालयर्, इलाम</v>
      </c>
      <c r="E442" s="34" t="e">
        <f>#REF!</f>
        <v>#REF!</v>
      </c>
      <c r="F442" s="422" t="e">
        <f t="shared" si="41"/>
        <v>#REF!</v>
      </c>
      <c r="G442" s="34" t="e">
        <f t="shared" si="42"/>
        <v>#REF!</v>
      </c>
      <c r="H442" s="714">
        <v>100</v>
      </c>
      <c r="I442" s="34" t="e">
        <f t="shared" si="43"/>
        <v>#REF!</v>
      </c>
      <c r="J442" s="34"/>
      <c r="K442" s="214"/>
      <c r="L442" s="25" t="str">
        <f>'Programe Budget 2073-74'!Q432</f>
        <v>वि</v>
      </c>
    </row>
    <row r="443" spans="1:12">
      <c r="A443" s="25"/>
      <c r="B443" s="25"/>
      <c r="C443" s="33">
        <f>'Programe Budget 2073-74'!C433</f>
        <v>11</v>
      </c>
      <c r="D443" s="404" t="str">
        <f>'Programe Budget 2073-74'!D433</f>
        <v>जिल्ला कृषि विकास कार्यालय, झापा</v>
      </c>
      <c r="E443" s="34" t="e">
        <f>#REF!</f>
        <v>#REF!</v>
      </c>
      <c r="F443" s="422" t="e">
        <f t="shared" si="41"/>
        <v>#REF!</v>
      </c>
      <c r="G443" s="34" t="e">
        <f t="shared" si="42"/>
        <v>#REF!</v>
      </c>
      <c r="H443" s="714">
        <v>100</v>
      </c>
      <c r="I443" s="34" t="e">
        <f t="shared" si="43"/>
        <v>#REF!</v>
      </c>
      <c r="J443" s="34"/>
      <c r="K443" s="214"/>
      <c r="L443" s="25" t="str">
        <f>'Programe Budget 2073-74'!Q433</f>
        <v>वि</v>
      </c>
    </row>
    <row r="444" spans="1:12">
      <c r="A444" s="25"/>
      <c r="B444" s="25"/>
      <c r="C444" s="33">
        <f>'Programe Budget 2073-74'!C434</f>
        <v>12</v>
      </c>
      <c r="D444" s="404" t="str">
        <f>'Programe Budget 2073-74'!D434</f>
        <v>जिल्ला कृषि विकास कार्यालय, संखुवासभा</v>
      </c>
      <c r="E444" s="34" t="e">
        <f>#REF!</f>
        <v>#REF!</v>
      </c>
      <c r="F444" s="422" t="e">
        <f t="shared" si="41"/>
        <v>#REF!</v>
      </c>
      <c r="G444" s="34" t="e">
        <f t="shared" si="42"/>
        <v>#REF!</v>
      </c>
      <c r="H444" s="714">
        <v>81.069999999999993</v>
      </c>
      <c r="I444" s="34" t="e">
        <f t="shared" si="43"/>
        <v>#REF!</v>
      </c>
      <c r="J444" s="34"/>
      <c r="K444" s="214"/>
      <c r="L444" s="25" t="str">
        <f>'Programe Budget 2073-74'!Q434</f>
        <v>वि</v>
      </c>
    </row>
    <row r="445" spans="1:12">
      <c r="A445" s="18"/>
      <c r="B445" s="18"/>
      <c r="C445" s="33">
        <f>'Programe Budget 2073-74'!C435</f>
        <v>13</v>
      </c>
      <c r="D445" s="404" t="str">
        <f>'Programe Budget 2073-74'!D435</f>
        <v>जिल्ला कृषि विकास कार्यालय, तेह्रथुम</v>
      </c>
      <c r="E445" s="34" t="e">
        <f>#REF!</f>
        <v>#REF!</v>
      </c>
      <c r="F445" s="422" t="e">
        <f t="shared" si="41"/>
        <v>#REF!</v>
      </c>
      <c r="G445" s="34" t="e">
        <f t="shared" si="42"/>
        <v>#REF!</v>
      </c>
      <c r="H445" s="714">
        <v>24.25</v>
      </c>
      <c r="I445" s="34" t="e">
        <f t="shared" si="43"/>
        <v>#REF!</v>
      </c>
      <c r="J445" s="34"/>
      <c r="K445" s="214"/>
      <c r="L445" s="25" t="str">
        <f>'Programe Budget 2073-74'!Q435</f>
        <v>वि</v>
      </c>
    </row>
    <row r="446" spans="1:12">
      <c r="A446" s="18"/>
      <c r="B446" s="18"/>
      <c r="C446" s="33">
        <f>'Programe Budget 2073-74'!C436</f>
        <v>14</v>
      </c>
      <c r="D446" s="404" t="str">
        <f>'Programe Budget 2073-74'!D436</f>
        <v>जिल्ला कृषि विकास कार्यालय, भोजपुर</v>
      </c>
      <c r="E446" s="34" t="e">
        <f>#REF!</f>
        <v>#REF!</v>
      </c>
      <c r="F446" s="422" t="e">
        <f t="shared" si="41"/>
        <v>#REF!</v>
      </c>
      <c r="G446" s="34" t="e">
        <f t="shared" si="42"/>
        <v>#REF!</v>
      </c>
      <c r="H446" s="714">
        <v>47.94</v>
      </c>
      <c r="I446" s="34" t="e">
        <f t="shared" si="43"/>
        <v>#REF!</v>
      </c>
      <c r="J446" s="34"/>
      <c r="K446" s="214"/>
      <c r="L446" s="25" t="str">
        <f>'Programe Budget 2073-74'!Q436</f>
        <v>वि</v>
      </c>
    </row>
    <row r="447" spans="1:12">
      <c r="A447" s="18"/>
      <c r="B447" s="18"/>
      <c r="C447" s="33">
        <f>'Programe Budget 2073-74'!C437</f>
        <v>15</v>
      </c>
      <c r="D447" s="404" t="str">
        <f>'Programe Budget 2073-74'!D437</f>
        <v>जिल्ला कृषि विकास कार्यालय, धनकुटा</v>
      </c>
      <c r="E447" s="34" t="e">
        <f>#REF!</f>
        <v>#REF!</v>
      </c>
      <c r="F447" s="422" t="e">
        <f t="shared" si="41"/>
        <v>#REF!</v>
      </c>
      <c r="G447" s="34" t="e">
        <f t="shared" si="42"/>
        <v>#REF!</v>
      </c>
      <c r="H447" s="714">
        <v>0</v>
      </c>
      <c r="I447" s="34" t="e">
        <f t="shared" si="43"/>
        <v>#REF!</v>
      </c>
      <c r="J447" s="34"/>
      <c r="K447" s="214"/>
      <c r="L447" s="25" t="str">
        <f>'Programe Budget 2073-74'!Q437</f>
        <v>वि</v>
      </c>
    </row>
    <row r="448" spans="1:12">
      <c r="A448" s="18"/>
      <c r="B448" s="18"/>
      <c r="C448" s="33">
        <f>'Programe Budget 2073-74'!C438</f>
        <v>16</v>
      </c>
      <c r="D448" s="404" t="str">
        <f>'Programe Budget 2073-74'!D438</f>
        <v>जिल्ला कृषि विकास कार्यालय, सुनसरी</v>
      </c>
      <c r="E448" s="34" t="e">
        <f>#REF!</f>
        <v>#REF!</v>
      </c>
      <c r="F448" s="422" t="e">
        <f t="shared" si="41"/>
        <v>#REF!</v>
      </c>
      <c r="G448" s="34" t="e">
        <f t="shared" si="42"/>
        <v>#REF!</v>
      </c>
      <c r="H448" s="714">
        <v>2.65</v>
      </c>
      <c r="I448" s="34" t="e">
        <f t="shared" si="43"/>
        <v>#REF!</v>
      </c>
      <c r="J448" s="34"/>
      <c r="K448" s="214"/>
      <c r="L448" s="25" t="str">
        <f>'Programe Budget 2073-74'!Q438</f>
        <v>वि</v>
      </c>
    </row>
    <row r="449" spans="1:12">
      <c r="A449" s="18"/>
      <c r="B449" s="18"/>
      <c r="C449" s="33">
        <f>'Programe Budget 2073-74'!C439</f>
        <v>17</v>
      </c>
      <c r="D449" s="404" t="str">
        <f>'Programe Budget 2073-74'!D439</f>
        <v>जिल्ला कृषि विकास कार्यालय, मोरङ्ग</v>
      </c>
      <c r="E449" s="34" t="e">
        <f>#REF!</f>
        <v>#REF!</v>
      </c>
      <c r="F449" s="422" t="e">
        <f t="shared" si="41"/>
        <v>#REF!</v>
      </c>
      <c r="G449" s="34" t="e">
        <f t="shared" si="42"/>
        <v>#REF!</v>
      </c>
      <c r="H449" s="714">
        <v>100</v>
      </c>
      <c r="I449" s="34" t="e">
        <f t="shared" si="43"/>
        <v>#REF!</v>
      </c>
      <c r="J449" s="34"/>
      <c r="K449" s="214"/>
      <c r="L449" s="25" t="str">
        <f>'Programe Budget 2073-74'!Q439</f>
        <v>वि</v>
      </c>
    </row>
    <row r="450" spans="1:12">
      <c r="A450" s="18"/>
      <c r="B450" s="18"/>
      <c r="C450" s="33">
        <f>'Programe Budget 2073-74'!C440</f>
        <v>18</v>
      </c>
      <c r="D450" s="404" t="str">
        <f>'Programe Budget 2073-74'!D440</f>
        <v>जिल्ला कृषि विकास कार्यालय, सोलुखुम्बु</v>
      </c>
      <c r="E450" s="34" t="e">
        <f>#REF!</f>
        <v>#REF!</v>
      </c>
      <c r="F450" s="422" t="e">
        <f t="shared" si="41"/>
        <v>#REF!</v>
      </c>
      <c r="G450" s="34" t="e">
        <f t="shared" si="42"/>
        <v>#REF!</v>
      </c>
      <c r="H450" s="714">
        <v>0</v>
      </c>
      <c r="I450" s="34" t="e">
        <f t="shared" si="43"/>
        <v>#REF!</v>
      </c>
      <c r="J450" s="34"/>
      <c r="K450" s="214"/>
      <c r="L450" s="25" t="str">
        <f>'Programe Budget 2073-74'!Q440</f>
        <v>वि</v>
      </c>
    </row>
    <row r="451" spans="1:12">
      <c r="A451" s="18"/>
      <c r="B451" s="18"/>
      <c r="C451" s="33">
        <f>'Programe Budget 2073-74'!C441</f>
        <v>19</v>
      </c>
      <c r="D451" s="404" t="str">
        <f>'Programe Budget 2073-74'!D441</f>
        <v>जिल्ला कृषि विकास कार्यालय, ओखलढुङ्गा</v>
      </c>
      <c r="E451" s="34" t="e">
        <f>#REF!</f>
        <v>#REF!</v>
      </c>
      <c r="F451" s="422" t="e">
        <f t="shared" si="41"/>
        <v>#REF!</v>
      </c>
      <c r="G451" s="34" t="e">
        <f t="shared" si="42"/>
        <v>#REF!</v>
      </c>
      <c r="H451" s="714">
        <v>1.95</v>
      </c>
      <c r="I451" s="34" t="e">
        <f t="shared" si="43"/>
        <v>#REF!</v>
      </c>
      <c r="J451" s="34"/>
      <c r="K451" s="214"/>
      <c r="L451" s="25" t="str">
        <f>'Programe Budget 2073-74'!Q441</f>
        <v>वि</v>
      </c>
    </row>
    <row r="452" spans="1:12">
      <c r="A452" s="18"/>
      <c r="B452" s="18"/>
      <c r="C452" s="33">
        <f>'Programe Budget 2073-74'!C442</f>
        <v>20</v>
      </c>
      <c r="D452" s="404" t="str">
        <f>'Programe Budget 2073-74'!D442</f>
        <v>जिल्ला कृषि विकास कार्यालय, खोटाङ्ग</v>
      </c>
      <c r="E452" s="34" t="e">
        <f>#REF!</f>
        <v>#REF!</v>
      </c>
      <c r="F452" s="422" t="e">
        <f t="shared" si="41"/>
        <v>#REF!</v>
      </c>
      <c r="G452" s="34" t="e">
        <f t="shared" si="42"/>
        <v>#REF!</v>
      </c>
      <c r="H452" s="714">
        <v>82</v>
      </c>
      <c r="I452" s="34" t="e">
        <f t="shared" si="43"/>
        <v>#REF!</v>
      </c>
      <c r="J452" s="34"/>
      <c r="K452" s="214"/>
      <c r="L452" s="25" t="str">
        <f>'Programe Budget 2073-74'!Q442</f>
        <v>वि</v>
      </c>
    </row>
    <row r="453" spans="1:12">
      <c r="A453" s="18"/>
      <c r="B453" s="18"/>
      <c r="C453" s="33">
        <f>'Programe Budget 2073-74'!C443</f>
        <v>21</v>
      </c>
      <c r="D453" s="404" t="str">
        <f>'Programe Budget 2073-74'!D443</f>
        <v>जिल्ला कृषि विकास कार्यालय, उदयपुर</v>
      </c>
      <c r="E453" s="34" t="e">
        <f>#REF!</f>
        <v>#REF!</v>
      </c>
      <c r="F453" s="422" t="e">
        <f t="shared" si="41"/>
        <v>#REF!</v>
      </c>
      <c r="G453" s="34" t="e">
        <f t="shared" si="42"/>
        <v>#REF!</v>
      </c>
      <c r="H453" s="714">
        <v>99.98</v>
      </c>
      <c r="I453" s="34" t="e">
        <f t="shared" si="43"/>
        <v>#REF!</v>
      </c>
      <c r="J453" s="34"/>
      <c r="K453" s="214"/>
      <c r="L453" s="25" t="str">
        <f>'Programe Budget 2073-74'!Q443</f>
        <v>वि</v>
      </c>
    </row>
    <row r="454" spans="1:12">
      <c r="A454" s="18"/>
      <c r="B454" s="18"/>
      <c r="C454" s="33">
        <f>'Programe Budget 2073-74'!C444</f>
        <v>22</v>
      </c>
      <c r="D454" s="404" t="str">
        <f>'Programe Budget 2073-74'!D444</f>
        <v>जिल्ला कृषि विकास कार्यालय, सिराहा</v>
      </c>
      <c r="E454" s="34" t="e">
        <f>#REF!</f>
        <v>#REF!</v>
      </c>
      <c r="F454" s="422" t="e">
        <f t="shared" si="41"/>
        <v>#REF!</v>
      </c>
      <c r="G454" s="34" t="e">
        <f t="shared" si="42"/>
        <v>#REF!</v>
      </c>
      <c r="H454" s="714">
        <v>0</v>
      </c>
      <c r="I454" s="34" t="e">
        <f t="shared" si="43"/>
        <v>#REF!</v>
      </c>
      <c r="J454" s="34"/>
      <c r="K454" s="214"/>
      <c r="L454" s="25" t="str">
        <f>'Programe Budget 2073-74'!Q444</f>
        <v>वि</v>
      </c>
    </row>
    <row r="455" spans="1:12">
      <c r="A455" s="18"/>
      <c r="B455" s="18"/>
      <c r="C455" s="33">
        <f>'Programe Budget 2073-74'!C445</f>
        <v>23</v>
      </c>
      <c r="D455" s="404" t="str">
        <f>'Programe Budget 2073-74'!D445</f>
        <v>जिल्ला कृषि विकास कार्यालय, सप्तरी</v>
      </c>
      <c r="E455" s="34" t="e">
        <f>#REF!</f>
        <v>#REF!</v>
      </c>
      <c r="F455" s="422" t="e">
        <f t="shared" si="41"/>
        <v>#REF!</v>
      </c>
      <c r="G455" s="34" t="e">
        <f t="shared" si="42"/>
        <v>#REF!</v>
      </c>
      <c r="H455" s="714">
        <v>1.48</v>
      </c>
      <c r="I455" s="34" t="e">
        <f t="shared" si="43"/>
        <v>#REF!</v>
      </c>
      <c r="J455" s="34"/>
      <c r="K455" s="214"/>
      <c r="L455" s="25" t="str">
        <f>'Programe Budget 2073-74'!Q445</f>
        <v>वि</v>
      </c>
    </row>
    <row r="456" spans="1:12">
      <c r="A456" s="18"/>
      <c r="B456" s="18"/>
      <c r="C456" s="33">
        <f>'Programe Budget 2073-74'!C446</f>
        <v>24</v>
      </c>
      <c r="D456" s="404" t="str">
        <f>'Programe Budget 2073-74'!D446</f>
        <v>जिल्ला कृषि विकास कार्यालय, दोलखा</v>
      </c>
      <c r="E456" s="34" t="e">
        <f>#REF!</f>
        <v>#REF!</v>
      </c>
      <c r="F456" s="422" t="e">
        <f t="shared" si="41"/>
        <v>#REF!</v>
      </c>
      <c r="G456" s="34" t="e">
        <f t="shared" si="42"/>
        <v>#REF!</v>
      </c>
      <c r="H456" s="714">
        <v>100</v>
      </c>
      <c r="I456" s="34" t="e">
        <f t="shared" si="43"/>
        <v>#REF!</v>
      </c>
      <c r="J456" s="34"/>
      <c r="K456" s="214"/>
      <c r="L456" s="25" t="str">
        <f>'Programe Budget 2073-74'!Q446</f>
        <v>का</v>
      </c>
    </row>
    <row r="457" spans="1:12">
      <c r="A457" s="25"/>
      <c r="B457" s="25"/>
      <c r="C457" s="33">
        <f>'Programe Budget 2073-74'!C447</f>
        <v>25</v>
      </c>
      <c r="D457" s="404" t="str">
        <f>'Programe Budget 2073-74'!D447</f>
        <v>जिल्ला कृषि विकास कार्यालय, रामेछाप</v>
      </c>
      <c r="E457" s="34" t="e">
        <f>#REF!</f>
        <v>#REF!</v>
      </c>
      <c r="F457" s="422" t="e">
        <f t="shared" si="41"/>
        <v>#REF!</v>
      </c>
      <c r="G457" s="34" t="e">
        <f t="shared" si="42"/>
        <v>#REF!</v>
      </c>
      <c r="H457" s="714">
        <v>100</v>
      </c>
      <c r="I457" s="34" t="e">
        <f t="shared" si="43"/>
        <v>#REF!</v>
      </c>
      <c r="J457" s="34"/>
      <c r="K457" s="214"/>
      <c r="L457" s="25" t="str">
        <f>'Programe Budget 2073-74'!Q447</f>
        <v>का</v>
      </c>
    </row>
    <row r="458" spans="1:12">
      <c r="A458" s="25"/>
      <c r="B458" s="25"/>
      <c r="C458" s="33">
        <f>'Programe Budget 2073-74'!C448</f>
        <v>26</v>
      </c>
      <c r="D458" s="404" t="str">
        <f>'Programe Budget 2073-74'!D448</f>
        <v>जिल्ला कृषि विकास कार्यालय, सिन्धुली</v>
      </c>
      <c r="E458" s="34" t="e">
        <f>#REF!</f>
        <v>#REF!</v>
      </c>
      <c r="F458" s="422" t="e">
        <f t="shared" si="41"/>
        <v>#REF!</v>
      </c>
      <c r="G458" s="34" t="e">
        <f t="shared" si="42"/>
        <v>#REF!</v>
      </c>
      <c r="H458" s="714">
        <v>100</v>
      </c>
      <c r="I458" s="34" t="e">
        <f t="shared" si="43"/>
        <v>#REF!</v>
      </c>
      <c r="J458" s="34"/>
      <c r="K458" s="214"/>
      <c r="L458" s="25" t="str">
        <f>'Programe Budget 2073-74'!Q448</f>
        <v>का</v>
      </c>
    </row>
    <row r="459" spans="1:12">
      <c r="A459" s="25"/>
      <c r="B459" s="25"/>
      <c r="C459" s="33">
        <f>'Programe Budget 2073-74'!C449</f>
        <v>27</v>
      </c>
      <c r="D459" s="404" t="str">
        <f>'Programe Budget 2073-74'!D449</f>
        <v>जिल्ला कृषि विकास कार्यालय, धनुषा</v>
      </c>
      <c r="E459" s="34" t="e">
        <f>#REF!</f>
        <v>#REF!</v>
      </c>
      <c r="F459" s="422" t="e">
        <f t="shared" si="41"/>
        <v>#REF!</v>
      </c>
      <c r="G459" s="34" t="e">
        <f t="shared" si="42"/>
        <v>#REF!</v>
      </c>
      <c r="H459" s="714">
        <v>100</v>
      </c>
      <c r="I459" s="34" t="e">
        <f t="shared" si="43"/>
        <v>#REF!</v>
      </c>
      <c r="J459" s="34"/>
      <c r="K459" s="214"/>
      <c r="L459" s="25" t="str">
        <f>'Programe Budget 2073-74'!Q449</f>
        <v>का</v>
      </c>
    </row>
    <row r="460" spans="1:12">
      <c r="A460" s="25"/>
      <c r="B460" s="25"/>
      <c r="C460" s="33">
        <f>'Programe Budget 2073-74'!C450</f>
        <v>28</v>
      </c>
      <c r="D460" s="404" t="str">
        <f>'Programe Budget 2073-74'!D450</f>
        <v>जिल्ला कृषि विकास कार्यालय, महोत्तरी</v>
      </c>
      <c r="E460" s="34" t="e">
        <f>#REF!</f>
        <v>#REF!</v>
      </c>
      <c r="F460" s="422" t="e">
        <f t="shared" si="41"/>
        <v>#REF!</v>
      </c>
      <c r="G460" s="34" t="e">
        <f t="shared" si="42"/>
        <v>#REF!</v>
      </c>
      <c r="H460" s="714">
        <v>100</v>
      </c>
      <c r="I460" s="34" t="e">
        <f t="shared" si="43"/>
        <v>#REF!</v>
      </c>
      <c r="J460" s="34"/>
      <c r="K460" s="214"/>
      <c r="L460" s="25" t="str">
        <f>'Programe Budget 2073-74'!Q450</f>
        <v>का</v>
      </c>
    </row>
    <row r="461" spans="1:12">
      <c r="A461" s="25"/>
      <c r="B461" s="25"/>
      <c r="C461" s="33">
        <f>'Programe Budget 2073-74'!C451</f>
        <v>29</v>
      </c>
      <c r="D461" s="404" t="str">
        <f>'Programe Budget 2073-74'!D451</f>
        <v>जिल्ला कृषि विकास कार्यालय, र्सलाही</v>
      </c>
      <c r="E461" s="34" t="e">
        <f>#REF!</f>
        <v>#REF!</v>
      </c>
      <c r="F461" s="422" t="e">
        <f t="shared" si="41"/>
        <v>#REF!</v>
      </c>
      <c r="G461" s="34" t="e">
        <f t="shared" si="42"/>
        <v>#REF!</v>
      </c>
      <c r="H461" s="714">
        <v>2.0299999999999998</v>
      </c>
      <c r="I461" s="34" t="e">
        <f t="shared" si="43"/>
        <v>#REF!</v>
      </c>
      <c r="J461" s="34"/>
      <c r="K461" s="214"/>
      <c r="L461" s="25" t="str">
        <f>'Programe Budget 2073-74'!Q451</f>
        <v>का</v>
      </c>
    </row>
    <row r="462" spans="1:12">
      <c r="A462" s="25"/>
      <c r="B462" s="25"/>
      <c r="C462" s="33">
        <f>'Programe Budget 2073-74'!C452</f>
        <v>30</v>
      </c>
      <c r="D462" s="404" t="str">
        <f>'Programe Budget 2073-74'!D452</f>
        <v>जिल्ला कृषि विकास कार्यालय, बारा</v>
      </c>
      <c r="E462" s="34" t="e">
        <f>#REF!</f>
        <v>#REF!</v>
      </c>
      <c r="F462" s="422" t="e">
        <f t="shared" si="41"/>
        <v>#REF!</v>
      </c>
      <c r="G462" s="34" t="e">
        <f t="shared" si="42"/>
        <v>#REF!</v>
      </c>
      <c r="H462" s="714">
        <v>100</v>
      </c>
      <c r="I462" s="34" t="e">
        <f t="shared" si="43"/>
        <v>#REF!</v>
      </c>
      <c r="J462" s="34"/>
      <c r="K462" s="214"/>
      <c r="L462" s="25" t="str">
        <f>'Programe Budget 2073-74'!Q452</f>
        <v>का</v>
      </c>
    </row>
    <row r="463" spans="1:12">
      <c r="A463" s="25"/>
      <c r="B463" s="25"/>
      <c r="C463" s="33">
        <f>'Programe Budget 2073-74'!C453</f>
        <v>31</v>
      </c>
      <c r="D463" s="404" t="str">
        <f>'Programe Budget 2073-74'!D453</f>
        <v>जिल्ला कृषि विकास कार्यालय, पर्सा</v>
      </c>
      <c r="E463" s="34" t="e">
        <f>#REF!</f>
        <v>#REF!</v>
      </c>
      <c r="F463" s="422" t="e">
        <f t="shared" si="41"/>
        <v>#REF!</v>
      </c>
      <c r="G463" s="34" t="e">
        <f t="shared" si="42"/>
        <v>#REF!</v>
      </c>
      <c r="H463" s="714">
        <v>0</v>
      </c>
      <c r="I463" s="34" t="e">
        <f t="shared" si="43"/>
        <v>#REF!</v>
      </c>
      <c r="J463" s="34"/>
      <c r="K463" s="214"/>
      <c r="L463" s="25" t="str">
        <f>'Programe Budget 2073-74'!Q453</f>
        <v>का</v>
      </c>
    </row>
    <row r="464" spans="1:12">
      <c r="A464" s="25"/>
      <c r="B464" s="25"/>
      <c r="C464" s="33">
        <f>'Programe Budget 2073-74'!C454</f>
        <v>32</v>
      </c>
      <c r="D464" s="404" t="str">
        <f>'Programe Budget 2073-74'!D454</f>
        <v>जिल्ला कृषि विकास कार्यालय, रौतहट</v>
      </c>
      <c r="E464" s="34" t="e">
        <f>#REF!</f>
        <v>#REF!</v>
      </c>
      <c r="F464" s="422" t="e">
        <f t="shared" si="41"/>
        <v>#REF!</v>
      </c>
      <c r="G464" s="34" t="e">
        <f t="shared" si="42"/>
        <v>#REF!</v>
      </c>
      <c r="H464" s="714">
        <v>0</v>
      </c>
      <c r="I464" s="34" t="e">
        <f t="shared" si="43"/>
        <v>#REF!</v>
      </c>
      <c r="J464" s="34"/>
      <c r="K464" s="214"/>
      <c r="L464" s="25" t="str">
        <f>'Programe Budget 2073-74'!Q454</f>
        <v>का</v>
      </c>
    </row>
    <row r="465" spans="1:12">
      <c r="A465" s="25"/>
      <c r="B465" s="25"/>
      <c r="C465" s="33">
        <f>'Programe Budget 2073-74'!C455</f>
        <v>33</v>
      </c>
      <c r="D465" s="404" t="str">
        <f>'Programe Budget 2073-74'!D455</f>
        <v>जिल्ला कृषि विकास कार्यालय, मकवानपुर</v>
      </c>
      <c r="E465" s="34" t="e">
        <f>#REF!</f>
        <v>#REF!</v>
      </c>
      <c r="F465" s="422" t="e">
        <f t="shared" si="41"/>
        <v>#REF!</v>
      </c>
      <c r="G465" s="34" t="e">
        <f t="shared" si="42"/>
        <v>#REF!</v>
      </c>
      <c r="H465" s="714">
        <v>100</v>
      </c>
      <c r="I465" s="34" t="e">
        <f t="shared" si="43"/>
        <v>#REF!</v>
      </c>
      <c r="J465" s="34"/>
      <c r="K465" s="214"/>
      <c r="L465" s="25" t="str">
        <f>'Programe Budget 2073-74'!Q455</f>
        <v>का</v>
      </c>
    </row>
    <row r="466" spans="1:12">
      <c r="A466" s="25"/>
      <c r="B466" s="25"/>
      <c r="C466" s="33">
        <f>'Programe Budget 2073-74'!C456</f>
        <v>34</v>
      </c>
      <c r="D466" s="404" t="str">
        <f>'Programe Budget 2073-74'!D456</f>
        <v>जिल्ला कृषि विकास कार्यालय, चितवन</v>
      </c>
      <c r="E466" s="34" t="e">
        <f>#REF!</f>
        <v>#REF!</v>
      </c>
      <c r="F466" s="422" t="e">
        <f t="shared" si="41"/>
        <v>#REF!</v>
      </c>
      <c r="G466" s="34" t="e">
        <f t="shared" si="42"/>
        <v>#REF!</v>
      </c>
      <c r="H466" s="714">
        <v>41.67</v>
      </c>
      <c r="I466" s="34" t="e">
        <f t="shared" si="43"/>
        <v>#REF!</v>
      </c>
      <c r="J466" s="34"/>
      <c r="K466" s="214"/>
      <c r="L466" s="25" t="str">
        <f>'Programe Budget 2073-74'!Q456</f>
        <v>का</v>
      </c>
    </row>
    <row r="467" spans="1:12">
      <c r="A467" s="25"/>
      <c r="B467" s="25"/>
      <c r="C467" s="33">
        <f>'Programe Budget 2073-74'!C457</f>
        <v>35</v>
      </c>
      <c r="D467" s="404" t="str">
        <f>'Programe Budget 2073-74'!D457</f>
        <v>जिल्ला कृषि विकास कार्यालय, रसुवा</v>
      </c>
      <c r="E467" s="34" t="e">
        <f>#REF!</f>
        <v>#REF!</v>
      </c>
      <c r="F467" s="422" t="e">
        <f t="shared" si="41"/>
        <v>#REF!</v>
      </c>
      <c r="G467" s="34" t="e">
        <f t="shared" si="42"/>
        <v>#REF!</v>
      </c>
      <c r="H467" s="714">
        <v>58</v>
      </c>
      <c r="I467" s="34" t="e">
        <f t="shared" si="43"/>
        <v>#REF!</v>
      </c>
      <c r="J467" s="34"/>
      <c r="K467" s="214"/>
      <c r="L467" s="25" t="str">
        <f>'Programe Budget 2073-74'!Q457</f>
        <v>का</v>
      </c>
    </row>
    <row r="468" spans="1:12">
      <c r="A468" s="25"/>
      <c r="B468" s="25"/>
      <c r="C468" s="33">
        <f>'Programe Budget 2073-74'!C458</f>
        <v>36</v>
      </c>
      <c r="D468" s="404" t="str">
        <f>'Programe Budget 2073-74'!D458</f>
        <v>जिल्ला कृषि विकास कार्यालय, धादिङ्ग</v>
      </c>
      <c r="E468" s="34" t="e">
        <f>#REF!</f>
        <v>#REF!</v>
      </c>
      <c r="F468" s="422" t="e">
        <f t="shared" si="41"/>
        <v>#REF!</v>
      </c>
      <c r="G468" s="34" t="e">
        <f t="shared" si="42"/>
        <v>#REF!</v>
      </c>
      <c r="H468" s="714">
        <v>20.07</v>
      </c>
      <c r="I468" s="34" t="e">
        <f t="shared" si="43"/>
        <v>#REF!</v>
      </c>
      <c r="J468" s="34"/>
      <c r="K468" s="214"/>
      <c r="L468" s="25" t="str">
        <f>'Programe Budget 2073-74'!Q458</f>
        <v>का</v>
      </c>
    </row>
    <row r="469" spans="1:12">
      <c r="A469" s="25"/>
      <c r="B469" s="25"/>
      <c r="C469" s="33">
        <f>'Programe Budget 2073-74'!C459</f>
        <v>37</v>
      </c>
      <c r="D469" s="404" t="str">
        <f>'Programe Budget 2073-74'!D459</f>
        <v>जिल्ला कृषि विकास कार्यालय, नुवाकोट</v>
      </c>
      <c r="E469" s="34" t="e">
        <f>#REF!</f>
        <v>#REF!</v>
      </c>
      <c r="F469" s="422" t="e">
        <f t="shared" si="41"/>
        <v>#REF!</v>
      </c>
      <c r="G469" s="34" t="e">
        <f t="shared" si="42"/>
        <v>#REF!</v>
      </c>
      <c r="H469" s="714">
        <v>100</v>
      </c>
      <c r="I469" s="34" t="e">
        <f t="shared" si="43"/>
        <v>#REF!</v>
      </c>
      <c r="J469" s="34"/>
      <c r="K469" s="214"/>
      <c r="L469" s="25" t="str">
        <f>'Programe Budget 2073-74'!Q459</f>
        <v>का</v>
      </c>
    </row>
    <row r="470" spans="1:12">
      <c r="A470" s="25"/>
      <c r="B470" s="25"/>
      <c r="C470" s="33">
        <f>'Programe Budget 2073-74'!C460</f>
        <v>38</v>
      </c>
      <c r="D470" s="404" t="str">
        <f>'Programe Budget 2073-74'!D460</f>
        <v>जिल्ला कृषि विकास कार्यालय, सिन्धुपालाञ्चोक</v>
      </c>
      <c r="E470" s="34" t="e">
        <f>#REF!</f>
        <v>#REF!</v>
      </c>
      <c r="F470" s="422" t="e">
        <f t="shared" si="41"/>
        <v>#REF!</v>
      </c>
      <c r="G470" s="34" t="e">
        <f t="shared" si="42"/>
        <v>#REF!</v>
      </c>
      <c r="H470" s="714">
        <v>100</v>
      </c>
      <c r="I470" s="34" t="e">
        <f t="shared" si="43"/>
        <v>#REF!</v>
      </c>
      <c r="J470" s="34"/>
      <c r="K470" s="214"/>
      <c r="L470" s="25" t="str">
        <f>'Programe Budget 2073-74'!Q460</f>
        <v>का</v>
      </c>
    </row>
    <row r="471" spans="1:12">
      <c r="A471" s="25"/>
      <c r="B471" s="25"/>
      <c r="C471" s="33">
        <f>'Programe Budget 2073-74'!C461</f>
        <v>39</v>
      </c>
      <c r="D471" s="404" t="str">
        <f>'Programe Budget 2073-74'!D461</f>
        <v>जिल्ला कृषि विकास कार्यालय, काभ्रेपलाञ्चोक</v>
      </c>
      <c r="E471" s="34" t="e">
        <f>#REF!</f>
        <v>#REF!</v>
      </c>
      <c r="F471" s="422" t="e">
        <f t="shared" si="41"/>
        <v>#REF!</v>
      </c>
      <c r="G471" s="34" t="e">
        <f t="shared" si="42"/>
        <v>#REF!</v>
      </c>
      <c r="H471" s="714">
        <v>1.03</v>
      </c>
      <c r="I471" s="34" t="e">
        <f t="shared" si="43"/>
        <v>#REF!</v>
      </c>
      <c r="J471" s="34"/>
      <c r="K471" s="214"/>
      <c r="L471" s="25" t="str">
        <f>'Programe Budget 2073-74'!Q461</f>
        <v>का</v>
      </c>
    </row>
    <row r="472" spans="1:12">
      <c r="A472" s="25"/>
      <c r="B472" s="25"/>
      <c r="C472" s="33">
        <f>'Programe Budget 2073-74'!C462</f>
        <v>40</v>
      </c>
      <c r="D472" s="404" t="str">
        <f>'Programe Budget 2073-74'!D462</f>
        <v>जिल्ला कृषि विकास कार्यालय, काठमाण्डौं</v>
      </c>
      <c r="E472" s="34" t="e">
        <f>#REF!</f>
        <v>#REF!</v>
      </c>
      <c r="F472" s="422" t="e">
        <f t="shared" si="41"/>
        <v>#REF!</v>
      </c>
      <c r="G472" s="34" t="e">
        <f t="shared" si="42"/>
        <v>#REF!</v>
      </c>
      <c r="H472" s="714">
        <v>17.07</v>
      </c>
      <c r="I472" s="34" t="e">
        <f t="shared" si="43"/>
        <v>#REF!</v>
      </c>
      <c r="J472" s="34"/>
      <c r="K472" s="214"/>
      <c r="L472" s="25" t="str">
        <f>'Programe Budget 2073-74'!Q462</f>
        <v>का</v>
      </c>
    </row>
    <row r="473" spans="1:12">
      <c r="A473" s="25"/>
      <c r="B473" s="25"/>
      <c r="C473" s="33">
        <f>'Programe Budget 2073-74'!C463</f>
        <v>41</v>
      </c>
      <c r="D473" s="404" t="str">
        <f>'Programe Budget 2073-74'!D463</f>
        <v>जिल्ला कृषि विकास कार्यालय, ललितपुर</v>
      </c>
      <c r="E473" s="34" t="e">
        <f>#REF!</f>
        <v>#REF!</v>
      </c>
      <c r="F473" s="422" t="e">
        <f t="shared" si="41"/>
        <v>#REF!</v>
      </c>
      <c r="G473" s="34" t="e">
        <f t="shared" si="42"/>
        <v>#REF!</v>
      </c>
      <c r="H473" s="714">
        <v>100</v>
      </c>
      <c r="I473" s="34" t="e">
        <f t="shared" si="43"/>
        <v>#REF!</v>
      </c>
      <c r="J473" s="34"/>
      <c r="K473" s="214"/>
      <c r="L473" s="25" t="str">
        <f>'Programe Budget 2073-74'!Q463</f>
        <v>का</v>
      </c>
    </row>
    <row r="474" spans="1:12">
      <c r="A474" s="25"/>
      <c r="B474" s="25"/>
      <c r="C474" s="33">
        <f>'Programe Budget 2073-74'!C464</f>
        <v>42</v>
      </c>
      <c r="D474" s="404" t="str">
        <f>'Programe Budget 2073-74'!D464</f>
        <v>जिल्ला कृषि विकास कार्यालय, भक्तपुर</v>
      </c>
      <c r="E474" s="34" t="e">
        <f>#REF!</f>
        <v>#REF!</v>
      </c>
      <c r="F474" s="422" t="e">
        <f t="shared" si="41"/>
        <v>#REF!</v>
      </c>
      <c r="G474" s="34" t="e">
        <f t="shared" si="42"/>
        <v>#REF!</v>
      </c>
      <c r="H474" s="714">
        <v>0</v>
      </c>
      <c r="I474" s="34" t="e">
        <f t="shared" si="43"/>
        <v>#REF!</v>
      </c>
      <c r="J474" s="34"/>
      <c r="K474" s="214"/>
      <c r="L474" s="25" t="str">
        <f>'Programe Budget 2073-74'!Q464</f>
        <v>का</v>
      </c>
    </row>
    <row r="475" spans="1:12">
      <c r="A475" s="25"/>
      <c r="B475" s="25"/>
      <c r="C475" s="33">
        <f>'Programe Budget 2073-74'!C465</f>
        <v>43</v>
      </c>
      <c r="D475" s="404" t="str">
        <f>'Programe Budget 2073-74'!D465</f>
        <v>जिल्ला कृषि विकास कार्यालय, कास्की</v>
      </c>
      <c r="E475" s="34" t="e">
        <f>#REF!</f>
        <v>#REF!</v>
      </c>
      <c r="F475" s="422" t="e">
        <f t="shared" si="41"/>
        <v>#REF!</v>
      </c>
      <c r="G475" s="34" t="e">
        <f t="shared" si="42"/>
        <v>#REF!</v>
      </c>
      <c r="H475" s="714">
        <v>100</v>
      </c>
      <c r="I475" s="34" t="e">
        <f t="shared" si="43"/>
        <v>#REF!</v>
      </c>
      <c r="J475" s="34"/>
      <c r="K475" s="214"/>
      <c r="L475" s="25" t="str">
        <f>'Programe Budget 2073-74'!Q465</f>
        <v>प</v>
      </c>
    </row>
    <row r="476" spans="1:12">
      <c r="A476" s="25"/>
      <c r="B476" s="25"/>
      <c r="C476" s="33">
        <f>'Programe Budget 2073-74'!C466</f>
        <v>44</v>
      </c>
      <c r="D476" s="404" t="str">
        <f>'Programe Budget 2073-74'!D466</f>
        <v>जिल्ला कृषि विकास कार्यालय, लमजुङ्ग</v>
      </c>
      <c r="E476" s="34" t="e">
        <f>#REF!</f>
        <v>#REF!</v>
      </c>
      <c r="F476" s="422" t="e">
        <f t="shared" si="41"/>
        <v>#REF!</v>
      </c>
      <c r="G476" s="34" t="e">
        <f t="shared" si="42"/>
        <v>#REF!</v>
      </c>
      <c r="H476" s="714">
        <v>95</v>
      </c>
      <c r="I476" s="34" t="e">
        <f t="shared" si="43"/>
        <v>#REF!</v>
      </c>
      <c r="J476" s="34"/>
      <c r="K476" s="214"/>
      <c r="L476" s="25" t="str">
        <f>'Programe Budget 2073-74'!Q466</f>
        <v>प</v>
      </c>
    </row>
    <row r="477" spans="1:12">
      <c r="A477" s="25"/>
      <c r="B477" s="25"/>
      <c r="C477" s="33">
        <f>'Programe Budget 2073-74'!C467</f>
        <v>45</v>
      </c>
      <c r="D477" s="404" t="str">
        <f>'Programe Budget 2073-74'!D467</f>
        <v>जिल्ला कृषि विकास कार्यालय, मनाङ्ग</v>
      </c>
      <c r="E477" s="34" t="e">
        <f>#REF!</f>
        <v>#REF!</v>
      </c>
      <c r="F477" s="422" t="e">
        <f t="shared" si="41"/>
        <v>#REF!</v>
      </c>
      <c r="G477" s="34" t="e">
        <f t="shared" si="42"/>
        <v>#REF!</v>
      </c>
      <c r="H477" s="714">
        <v>100</v>
      </c>
      <c r="I477" s="34" t="e">
        <f t="shared" si="43"/>
        <v>#REF!</v>
      </c>
      <c r="J477" s="34"/>
      <c r="K477" s="214"/>
      <c r="L477" s="25" t="str">
        <f>'Programe Budget 2073-74'!Q467</f>
        <v>प</v>
      </c>
    </row>
    <row r="478" spans="1:12">
      <c r="A478" s="25"/>
      <c r="B478" s="25"/>
      <c r="C478" s="33">
        <f>'Programe Budget 2073-74'!C468</f>
        <v>46</v>
      </c>
      <c r="D478" s="404" t="str">
        <f>'Programe Budget 2073-74'!D468</f>
        <v>जिल्ला कृषि विकास कार्यालय, गोरखा</v>
      </c>
      <c r="E478" s="34" t="e">
        <f>#REF!</f>
        <v>#REF!</v>
      </c>
      <c r="F478" s="422" t="e">
        <f t="shared" si="41"/>
        <v>#REF!</v>
      </c>
      <c r="G478" s="34" t="e">
        <f t="shared" si="42"/>
        <v>#REF!</v>
      </c>
      <c r="H478" s="714">
        <v>100</v>
      </c>
      <c r="I478" s="34" t="e">
        <f t="shared" si="43"/>
        <v>#REF!</v>
      </c>
      <c r="J478" s="34"/>
      <c r="K478" s="214"/>
      <c r="L478" s="25" t="str">
        <f>'Programe Budget 2073-74'!Q468</f>
        <v>प</v>
      </c>
    </row>
    <row r="479" spans="1:12">
      <c r="A479" s="25"/>
      <c r="B479" s="25"/>
      <c r="C479" s="33">
        <f>'Programe Budget 2073-74'!C469</f>
        <v>47</v>
      </c>
      <c r="D479" s="404" t="str">
        <f>'Programe Budget 2073-74'!D469</f>
        <v>जिल्ला कृषि विकास कार्यालय, तनहुँ</v>
      </c>
      <c r="E479" s="34" t="e">
        <f>#REF!</f>
        <v>#REF!</v>
      </c>
      <c r="F479" s="422" t="e">
        <f t="shared" si="41"/>
        <v>#REF!</v>
      </c>
      <c r="G479" s="34" t="e">
        <f t="shared" si="42"/>
        <v>#REF!</v>
      </c>
      <c r="H479" s="714">
        <v>87.3</v>
      </c>
      <c r="I479" s="34" t="e">
        <f t="shared" si="43"/>
        <v>#REF!</v>
      </c>
      <c r="J479" s="34"/>
      <c r="K479" s="214"/>
      <c r="L479" s="25" t="str">
        <f>'Programe Budget 2073-74'!Q469</f>
        <v>प</v>
      </c>
    </row>
    <row r="480" spans="1:12">
      <c r="A480" s="25"/>
      <c r="B480" s="25"/>
      <c r="C480" s="33">
        <f>'Programe Budget 2073-74'!C470</f>
        <v>48</v>
      </c>
      <c r="D480" s="404" t="str">
        <f>'Programe Budget 2073-74'!D470</f>
        <v>जिल्ला कृषि विकास कार्यालय, स्याङ्गजा</v>
      </c>
      <c r="E480" s="34" t="e">
        <f>#REF!</f>
        <v>#REF!</v>
      </c>
      <c r="F480" s="422" t="e">
        <f t="shared" si="41"/>
        <v>#REF!</v>
      </c>
      <c r="G480" s="34" t="e">
        <f t="shared" si="42"/>
        <v>#REF!</v>
      </c>
      <c r="H480" s="714">
        <v>100</v>
      </c>
      <c r="I480" s="34" t="e">
        <f t="shared" si="43"/>
        <v>#REF!</v>
      </c>
      <c r="J480" s="34"/>
      <c r="K480" s="214"/>
      <c r="L480" s="25" t="str">
        <f>'Programe Budget 2073-74'!Q470</f>
        <v>प</v>
      </c>
    </row>
    <row r="481" spans="1:12">
      <c r="A481" s="25"/>
      <c r="B481" s="25"/>
      <c r="C481" s="33">
        <f>'Programe Budget 2073-74'!C471</f>
        <v>49</v>
      </c>
      <c r="D481" s="404" t="str">
        <f>'Programe Budget 2073-74'!D471</f>
        <v>जिल्ला कृषि विकास कार्यालय, गुल्मी</v>
      </c>
      <c r="E481" s="34" t="e">
        <f>#REF!</f>
        <v>#REF!</v>
      </c>
      <c r="F481" s="422" t="e">
        <f t="shared" si="41"/>
        <v>#REF!</v>
      </c>
      <c r="G481" s="34" t="e">
        <f t="shared" si="42"/>
        <v>#REF!</v>
      </c>
      <c r="H481" s="714">
        <v>99.7</v>
      </c>
      <c r="I481" s="34" t="e">
        <f t="shared" si="43"/>
        <v>#REF!</v>
      </c>
      <c r="J481" s="34"/>
      <c r="K481" s="214"/>
      <c r="L481" s="25" t="str">
        <f>'Programe Budget 2073-74'!Q471</f>
        <v>प</v>
      </c>
    </row>
    <row r="482" spans="1:12">
      <c r="A482" s="25"/>
      <c r="B482" s="25"/>
      <c r="C482" s="33">
        <f>'Programe Budget 2073-74'!C472</f>
        <v>50</v>
      </c>
      <c r="D482" s="404" t="str">
        <f>'Programe Budget 2073-74'!D472</f>
        <v>जिल्ला कृषि विकास कार्यालय, रुपन्देही</v>
      </c>
      <c r="E482" s="34" t="e">
        <f>#REF!</f>
        <v>#REF!</v>
      </c>
      <c r="F482" s="422" t="e">
        <f t="shared" si="41"/>
        <v>#REF!</v>
      </c>
      <c r="G482" s="34" t="e">
        <f t="shared" si="42"/>
        <v>#REF!</v>
      </c>
      <c r="H482" s="714">
        <v>62.3</v>
      </c>
      <c r="I482" s="34" t="e">
        <f t="shared" si="43"/>
        <v>#REF!</v>
      </c>
      <c r="J482" s="34"/>
      <c r="K482" s="214"/>
      <c r="L482" s="25" t="str">
        <f>'Programe Budget 2073-74'!Q472</f>
        <v>प</v>
      </c>
    </row>
    <row r="483" spans="1:12">
      <c r="A483" s="25"/>
      <c r="B483" s="25"/>
      <c r="C483" s="33">
        <f>'Programe Budget 2073-74'!C473</f>
        <v>51</v>
      </c>
      <c r="D483" s="404" t="str">
        <f>'Programe Budget 2073-74'!D473</f>
        <v>जिल्ला कृषि विकास कार्यालय, नवलपरासी</v>
      </c>
      <c r="E483" s="34" t="e">
        <f>#REF!</f>
        <v>#REF!</v>
      </c>
      <c r="F483" s="422" t="e">
        <f t="shared" si="41"/>
        <v>#REF!</v>
      </c>
      <c r="G483" s="34" t="e">
        <f t="shared" si="42"/>
        <v>#REF!</v>
      </c>
      <c r="H483" s="714">
        <v>100</v>
      </c>
      <c r="I483" s="34" t="e">
        <f t="shared" si="43"/>
        <v>#REF!</v>
      </c>
      <c r="J483" s="34"/>
      <c r="K483" s="214"/>
      <c r="L483" s="25" t="str">
        <f>'Programe Budget 2073-74'!Q473</f>
        <v>प</v>
      </c>
    </row>
    <row r="484" spans="1:12">
      <c r="A484" s="25"/>
      <c r="B484" s="25"/>
      <c r="C484" s="33">
        <f>'Programe Budget 2073-74'!C474</f>
        <v>52</v>
      </c>
      <c r="D484" s="404" t="str">
        <f>'Programe Budget 2073-74'!D474</f>
        <v>जिल्ला कृषि विकास कार्यालय, पाल्पा</v>
      </c>
      <c r="E484" s="34" t="e">
        <f>#REF!</f>
        <v>#REF!</v>
      </c>
      <c r="F484" s="422" t="e">
        <f t="shared" si="41"/>
        <v>#REF!</v>
      </c>
      <c r="G484" s="34" t="e">
        <f t="shared" si="42"/>
        <v>#REF!</v>
      </c>
      <c r="H484" s="714">
        <v>100</v>
      </c>
      <c r="I484" s="34" t="e">
        <f t="shared" si="43"/>
        <v>#REF!</v>
      </c>
      <c r="J484" s="34"/>
      <c r="K484" s="214"/>
      <c r="L484" s="25" t="str">
        <f>'Programe Budget 2073-74'!Q474</f>
        <v>प</v>
      </c>
    </row>
    <row r="485" spans="1:12">
      <c r="A485" s="25"/>
      <c r="B485" s="25"/>
      <c r="C485" s="33">
        <f>'Programe Budget 2073-74'!C475</f>
        <v>53</v>
      </c>
      <c r="D485" s="404" t="str">
        <f>'Programe Budget 2073-74'!D475</f>
        <v xml:space="preserve">जिल्ला कृषि विकास कार्यालय, कपिलबस्तु </v>
      </c>
      <c r="E485" s="34" t="e">
        <f>#REF!</f>
        <v>#REF!</v>
      </c>
      <c r="F485" s="422" t="e">
        <f t="shared" si="41"/>
        <v>#REF!</v>
      </c>
      <c r="G485" s="34" t="e">
        <f t="shared" si="42"/>
        <v>#REF!</v>
      </c>
      <c r="H485" s="714">
        <v>94.9</v>
      </c>
      <c r="I485" s="34" t="e">
        <f t="shared" si="43"/>
        <v>#REF!</v>
      </c>
      <c r="J485" s="34"/>
      <c r="K485" s="214"/>
      <c r="L485" s="25" t="str">
        <f>'Programe Budget 2073-74'!Q475</f>
        <v>प</v>
      </c>
    </row>
    <row r="486" spans="1:12">
      <c r="A486" s="25"/>
      <c r="B486" s="25"/>
      <c r="C486" s="33">
        <f>'Programe Budget 2073-74'!C476</f>
        <v>54</v>
      </c>
      <c r="D486" s="404" t="str">
        <f>'Programe Budget 2073-74'!D476</f>
        <v>जिल्ला कृषि विकास कार्यालय, अर्घाखाँची</v>
      </c>
      <c r="E486" s="34" t="e">
        <f>#REF!</f>
        <v>#REF!</v>
      </c>
      <c r="F486" s="422" t="e">
        <f t="shared" si="41"/>
        <v>#REF!</v>
      </c>
      <c r="G486" s="34" t="e">
        <f t="shared" si="42"/>
        <v>#REF!</v>
      </c>
      <c r="H486" s="714">
        <v>100</v>
      </c>
      <c r="I486" s="34" t="e">
        <f t="shared" si="43"/>
        <v>#REF!</v>
      </c>
      <c r="J486" s="34"/>
      <c r="K486" s="214"/>
      <c r="L486" s="25" t="str">
        <f>'Programe Budget 2073-74'!Q476</f>
        <v>प</v>
      </c>
    </row>
    <row r="487" spans="1:12">
      <c r="A487" s="25"/>
      <c r="B487" s="25"/>
      <c r="C487" s="33">
        <f>'Programe Budget 2073-74'!C477</f>
        <v>55</v>
      </c>
      <c r="D487" s="404" t="str">
        <f>'Programe Budget 2073-74'!D477</f>
        <v>जिल्ला कृषि विकास कार्यालय, मुस्ताङ्ग</v>
      </c>
      <c r="E487" s="34" t="e">
        <f>#REF!</f>
        <v>#REF!</v>
      </c>
      <c r="F487" s="422" t="e">
        <f t="shared" si="41"/>
        <v>#REF!</v>
      </c>
      <c r="G487" s="34" t="e">
        <f t="shared" si="42"/>
        <v>#REF!</v>
      </c>
      <c r="H487" s="714">
        <v>7</v>
      </c>
      <c r="I487" s="34" t="e">
        <f t="shared" si="43"/>
        <v>#REF!</v>
      </c>
      <c r="J487" s="34"/>
      <c r="K487" s="214"/>
      <c r="L487" s="25" t="str">
        <f>'Programe Budget 2073-74'!Q477</f>
        <v>प</v>
      </c>
    </row>
    <row r="488" spans="1:12">
      <c r="A488" s="25"/>
      <c r="B488" s="25"/>
      <c r="C488" s="33">
        <f>'Programe Budget 2073-74'!C478</f>
        <v>56</v>
      </c>
      <c r="D488" s="404" t="str">
        <f>'Programe Budget 2073-74'!D478</f>
        <v>जिल्ला कृषि विकास कार्यालय, म्याग्दी</v>
      </c>
      <c r="E488" s="34" t="e">
        <f>#REF!</f>
        <v>#REF!</v>
      </c>
      <c r="F488" s="422" t="e">
        <f t="shared" si="41"/>
        <v>#REF!</v>
      </c>
      <c r="G488" s="34" t="e">
        <f t="shared" si="42"/>
        <v>#REF!</v>
      </c>
      <c r="H488" s="714">
        <v>100</v>
      </c>
      <c r="I488" s="34" t="e">
        <f t="shared" si="43"/>
        <v>#REF!</v>
      </c>
      <c r="J488" s="34"/>
      <c r="K488" s="214"/>
      <c r="L488" s="25" t="str">
        <f>'Programe Budget 2073-74'!Q478</f>
        <v>प</v>
      </c>
    </row>
    <row r="489" spans="1:12">
      <c r="A489" s="25"/>
      <c r="B489" s="25"/>
      <c r="C489" s="33">
        <f>'Programe Budget 2073-74'!C479</f>
        <v>57</v>
      </c>
      <c r="D489" s="404" t="str">
        <f>'Programe Budget 2073-74'!D479</f>
        <v>जिल्ला कृषि विकास कार्यालय, पर्वत</v>
      </c>
      <c r="E489" s="34" t="e">
        <f>#REF!</f>
        <v>#REF!</v>
      </c>
      <c r="F489" s="422" t="e">
        <f t="shared" si="41"/>
        <v>#REF!</v>
      </c>
      <c r="G489" s="34" t="e">
        <f t="shared" si="42"/>
        <v>#REF!</v>
      </c>
      <c r="H489" s="714">
        <v>100</v>
      </c>
      <c r="I489" s="34" t="e">
        <f t="shared" si="43"/>
        <v>#REF!</v>
      </c>
      <c r="J489" s="34"/>
      <c r="K489" s="214"/>
      <c r="L489" s="25" t="str">
        <f>'Programe Budget 2073-74'!Q479</f>
        <v>प</v>
      </c>
    </row>
    <row r="490" spans="1:12">
      <c r="A490" s="264"/>
      <c r="B490" s="264"/>
      <c r="C490" s="54">
        <f>'Programe Budget 2073-74'!C480</f>
        <v>58</v>
      </c>
      <c r="D490" s="405" t="str">
        <f>'Programe Budget 2073-74'!D480</f>
        <v>जिल्ला कृषि विकास कार्यालय, बागलुङ्ग</v>
      </c>
      <c r="E490" s="34" t="e">
        <f>#REF!</f>
        <v>#REF!</v>
      </c>
      <c r="F490" s="424" t="e">
        <f t="shared" si="41"/>
        <v>#REF!</v>
      </c>
      <c r="G490" s="85" t="e">
        <f t="shared" si="42"/>
        <v>#REF!</v>
      </c>
      <c r="H490" s="714">
        <v>76.5</v>
      </c>
      <c r="I490" s="85" t="e">
        <f t="shared" si="43"/>
        <v>#REF!</v>
      </c>
      <c r="J490" s="85"/>
      <c r="K490" s="356"/>
      <c r="L490" s="264" t="str">
        <f>'Programe Budget 2073-74'!Q480</f>
        <v>प</v>
      </c>
    </row>
    <row r="491" spans="1:12">
      <c r="A491" s="25"/>
      <c r="B491" s="25"/>
      <c r="C491" s="33">
        <f>'Programe Budget 2073-74'!C481</f>
        <v>59</v>
      </c>
      <c r="D491" s="404" t="str">
        <f>'Programe Budget 2073-74'!D481</f>
        <v>जिल्ला कृषि विकास कार्यालय, रुकुम</v>
      </c>
      <c r="E491" s="34" t="e">
        <f>#REF!</f>
        <v>#REF!</v>
      </c>
      <c r="F491" s="422" t="e">
        <f t="shared" si="41"/>
        <v>#REF!</v>
      </c>
      <c r="G491" s="34" t="e">
        <f t="shared" si="42"/>
        <v>#REF!</v>
      </c>
      <c r="H491" s="714">
        <v>50</v>
      </c>
      <c r="I491" s="34" t="e">
        <f t="shared" si="43"/>
        <v>#REF!</v>
      </c>
      <c r="J491" s="34"/>
      <c r="K491" s="214"/>
      <c r="L491" s="25" t="str">
        <f>'Programe Budget 2073-74'!Q481</f>
        <v>सु</v>
      </c>
    </row>
    <row r="492" spans="1:12">
      <c r="A492" s="25"/>
      <c r="B492" s="25"/>
      <c r="C492" s="33">
        <f>'Programe Budget 2073-74'!C482</f>
        <v>60</v>
      </c>
      <c r="D492" s="404" t="str">
        <f>'Programe Budget 2073-74'!D482</f>
        <v>जिल्ला कृषि विकास कार्यालय, रोल्पा</v>
      </c>
      <c r="E492" s="34" t="e">
        <f>#REF!</f>
        <v>#REF!</v>
      </c>
      <c r="F492" s="422" t="e">
        <f t="shared" si="41"/>
        <v>#REF!</v>
      </c>
      <c r="G492" s="34" t="e">
        <f t="shared" si="42"/>
        <v>#REF!</v>
      </c>
      <c r="H492" s="714">
        <v>100</v>
      </c>
      <c r="I492" s="34" t="e">
        <f t="shared" si="43"/>
        <v>#REF!</v>
      </c>
      <c r="J492" s="34"/>
      <c r="K492" s="214"/>
      <c r="L492" s="25" t="str">
        <f>'Programe Budget 2073-74'!Q482</f>
        <v>सु</v>
      </c>
    </row>
    <row r="493" spans="1:12">
      <c r="A493" s="25"/>
      <c r="B493" s="25"/>
      <c r="C493" s="33">
        <f>'Programe Budget 2073-74'!C483</f>
        <v>61</v>
      </c>
      <c r="D493" s="404" t="str">
        <f>'Programe Budget 2073-74'!D483</f>
        <v xml:space="preserve">जिल्ला कृषि विकास कार्यालय, दाङ्ग </v>
      </c>
      <c r="E493" s="34" t="e">
        <f>#REF!</f>
        <v>#REF!</v>
      </c>
      <c r="F493" s="422" t="e">
        <f t="shared" si="41"/>
        <v>#REF!</v>
      </c>
      <c r="G493" s="34" t="e">
        <f t="shared" si="42"/>
        <v>#REF!</v>
      </c>
      <c r="H493" s="714">
        <v>100</v>
      </c>
      <c r="I493" s="34" t="e">
        <f t="shared" si="43"/>
        <v>#REF!</v>
      </c>
      <c r="J493" s="34"/>
      <c r="K493" s="214"/>
      <c r="L493" s="25" t="str">
        <f>'Programe Budget 2073-74'!Q483</f>
        <v>सु</v>
      </c>
    </row>
    <row r="494" spans="1:12">
      <c r="A494" s="25"/>
      <c r="B494" s="25"/>
      <c r="C494" s="33">
        <f>'Programe Budget 2073-74'!C484</f>
        <v>62</v>
      </c>
      <c r="D494" s="404" t="str">
        <f>'Programe Budget 2073-74'!D484</f>
        <v>जिल्ला कृषि विकास कार्यालय, सल्यान</v>
      </c>
      <c r="E494" s="34" t="e">
        <f>#REF!</f>
        <v>#REF!</v>
      </c>
      <c r="F494" s="422" t="e">
        <f t="shared" si="41"/>
        <v>#REF!</v>
      </c>
      <c r="G494" s="34" t="e">
        <f t="shared" si="42"/>
        <v>#REF!</v>
      </c>
      <c r="H494" s="714">
        <v>100</v>
      </c>
      <c r="I494" s="34" t="e">
        <f t="shared" si="43"/>
        <v>#REF!</v>
      </c>
      <c r="J494" s="34"/>
      <c r="K494" s="214"/>
      <c r="L494" s="25" t="str">
        <f>'Programe Budget 2073-74'!Q484</f>
        <v>सु</v>
      </c>
    </row>
    <row r="495" spans="1:12">
      <c r="A495" s="25"/>
      <c r="B495" s="25"/>
      <c r="C495" s="33">
        <f>'Programe Budget 2073-74'!C485</f>
        <v>63</v>
      </c>
      <c r="D495" s="404" t="str">
        <f>'Programe Budget 2073-74'!D485</f>
        <v>जिल्ला कृषि विकास कार्यालय, प्यूठान</v>
      </c>
      <c r="E495" s="34" t="e">
        <f>#REF!</f>
        <v>#REF!</v>
      </c>
      <c r="F495" s="422" t="e">
        <f t="shared" si="41"/>
        <v>#REF!</v>
      </c>
      <c r="G495" s="34" t="e">
        <f t="shared" si="42"/>
        <v>#REF!</v>
      </c>
      <c r="H495" s="714">
        <v>82</v>
      </c>
      <c r="I495" s="34" t="e">
        <f t="shared" si="43"/>
        <v>#REF!</v>
      </c>
      <c r="J495" s="34"/>
      <c r="K495" s="214"/>
      <c r="L495" s="25" t="str">
        <f>'Programe Budget 2073-74'!Q485</f>
        <v>सु</v>
      </c>
    </row>
    <row r="496" spans="1:12">
      <c r="A496" s="25"/>
      <c r="B496" s="25"/>
      <c r="C496" s="33">
        <f>'Programe Budget 2073-74'!C486</f>
        <v>64</v>
      </c>
      <c r="D496" s="404" t="str">
        <f>'Programe Budget 2073-74'!D486</f>
        <v>जिल्ला कृषि विकास कार्यालय, हुम्ला</v>
      </c>
      <c r="E496" s="34" t="e">
        <f>#REF!</f>
        <v>#REF!</v>
      </c>
      <c r="F496" s="422" t="e">
        <f t="shared" ref="F496:F514" si="44">E496</f>
        <v>#REF!</v>
      </c>
      <c r="G496" s="34" t="e">
        <f t="shared" si="42"/>
        <v>#REF!</v>
      </c>
      <c r="H496" s="714">
        <v>100</v>
      </c>
      <c r="I496" s="34" t="e">
        <f t="shared" si="43"/>
        <v>#REF!</v>
      </c>
      <c r="J496" s="34"/>
      <c r="K496" s="214"/>
      <c r="L496" s="25" t="str">
        <f>'Programe Budget 2073-74'!Q486</f>
        <v>सु</v>
      </c>
    </row>
    <row r="497" spans="1:12">
      <c r="A497" s="18"/>
      <c r="B497" s="18"/>
      <c r="C497" s="33">
        <f>'Programe Budget 2073-74'!C487</f>
        <v>65</v>
      </c>
      <c r="D497" s="404" t="str">
        <f>'Programe Budget 2073-74'!D487</f>
        <v>जिल्ला कृषि विकास कार्यालय, मुगु</v>
      </c>
      <c r="E497" s="34" t="e">
        <f>#REF!</f>
        <v>#REF!</v>
      </c>
      <c r="F497" s="422" t="e">
        <f t="shared" si="44"/>
        <v>#REF!</v>
      </c>
      <c r="G497" s="34" t="e">
        <f t="shared" si="42"/>
        <v>#REF!</v>
      </c>
      <c r="H497" s="714">
        <v>100</v>
      </c>
      <c r="I497" s="34" t="e">
        <f t="shared" si="43"/>
        <v>#REF!</v>
      </c>
      <c r="J497" s="34"/>
      <c r="K497" s="214"/>
      <c r="L497" s="25" t="str">
        <f>'Programe Budget 2073-74'!Q487</f>
        <v>सु</v>
      </c>
    </row>
    <row r="498" spans="1:12">
      <c r="A498" s="18"/>
      <c r="B498" s="18"/>
      <c r="C498" s="33">
        <f>'Programe Budget 2073-74'!C488</f>
        <v>66</v>
      </c>
      <c r="D498" s="404" t="str">
        <f>'Programe Budget 2073-74'!D488</f>
        <v>जिल्ला कृषि विकास कार्यालय, जुम्ला</v>
      </c>
      <c r="E498" s="34" t="e">
        <f>#REF!</f>
        <v>#REF!</v>
      </c>
      <c r="F498" s="422" t="e">
        <f t="shared" si="44"/>
        <v>#REF!</v>
      </c>
      <c r="G498" s="34" t="e">
        <f t="shared" ref="G498:G514" si="45">F498/$F$515*100</f>
        <v>#REF!</v>
      </c>
      <c r="H498" s="714">
        <v>100</v>
      </c>
      <c r="I498" s="34" t="e">
        <f t="shared" si="43"/>
        <v>#REF!</v>
      </c>
      <c r="J498" s="34"/>
      <c r="K498" s="214"/>
      <c r="L498" s="25" t="str">
        <f>'Programe Budget 2073-74'!Q488</f>
        <v>सु</v>
      </c>
    </row>
    <row r="499" spans="1:12">
      <c r="A499" s="18"/>
      <c r="B499" s="18"/>
      <c r="C499" s="33">
        <f>'Programe Budget 2073-74'!C489</f>
        <v>67</v>
      </c>
      <c r="D499" s="404" t="str">
        <f>'Programe Budget 2073-74'!D489</f>
        <v>जिल्ला कृषि विकास कार्यालय, कालिकोट</v>
      </c>
      <c r="E499" s="34" t="e">
        <f>#REF!</f>
        <v>#REF!</v>
      </c>
      <c r="F499" s="422" t="e">
        <f t="shared" si="44"/>
        <v>#REF!</v>
      </c>
      <c r="G499" s="34" t="e">
        <f t="shared" si="45"/>
        <v>#REF!</v>
      </c>
      <c r="H499" s="714">
        <v>100</v>
      </c>
      <c r="I499" s="34" t="e">
        <f t="shared" ref="I499:I514" si="46">SUM(G499*H499/100)</f>
        <v>#REF!</v>
      </c>
      <c r="J499" s="34"/>
      <c r="K499" s="214"/>
      <c r="L499" s="25" t="str">
        <f>'Programe Budget 2073-74'!Q489</f>
        <v>सु</v>
      </c>
    </row>
    <row r="500" spans="1:12">
      <c r="A500" s="18"/>
      <c r="B500" s="18"/>
      <c r="C500" s="33">
        <f>'Programe Budget 2073-74'!C490</f>
        <v>68</v>
      </c>
      <c r="D500" s="404" t="str">
        <f>'Programe Budget 2073-74'!D490</f>
        <v>जिल्ला कृषि विकास कार्यालय, डोल्पा</v>
      </c>
      <c r="E500" s="34" t="e">
        <f>#REF!</f>
        <v>#REF!</v>
      </c>
      <c r="F500" s="422" t="e">
        <f t="shared" si="44"/>
        <v>#REF!</v>
      </c>
      <c r="G500" s="34" t="e">
        <f t="shared" si="45"/>
        <v>#REF!</v>
      </c>
      <c r="H500" s="714">
        <v>100</v>
      </c>
      <c r="I500" s="34" t="e">
        <f t="shared" si="46"/>
        <v>#REF!</v>
      </c>
      <c r="J500" s="34"/>
      <c r="K500" s="214"/>
      <c r="L500" s="25" t="str">
        <f>'Programe Budget 2073-74'!Q490</f>
        <v>सु</v>
      </c>
    </row>
    <row r="501" spans="1:12">
      <c r="A501" s="18"/>
      <c r="B501" s="18"/>
      <c r="C501" s="33">
        <f>'Programe Budget 2073-74'!C491</f>
        <v>69</v>
      </c>
      <c r="D501" s="404" t="str">
        <f>'Programe Budget 2073-74'!D491</f>
        <v>जिल्ला कृषि विकास कार्यालय, बाँके</v>
      </c>
      <c r="E501" s="34" t="e">
        <f>#REF!</f>
        <v>#REF!</v>
      </c>
      <c r="F501" s="422" t="e">
        <f t="shared" si="44"/>
        <v>#REF!</v>
      </c>
      <c r="G501" s="34" t="e">
        <f t="shared" si="45"/>
        <v>#REF!</v>
      </c>
      <c r="H501" s="714">
        <v>100</v>
      </c>
      <c r="I501" s="34" t="e">
        <f t="shared" si="46"/>
        <v>#REF!</v>
      </c>
      <c r="J501" s="34"/>
      <c r="K501" s="214"/>
      <c r="L501" s="25" t="str">
        <f>'Programe Budget 2073-74'!Q491</f>
        <v>सु</v>
      </c>
    </row>
    <row r="502" spans="1:12">
      <c r="A502" s="18"/>
      <c r="B502" s="18"/>
      <c r="C502" s="33">
        <f>'Programe Budget 2073-74'!C492</f>
        <v>70</v>
      </c>
      <c r="D502" s="404" t="str">
        <f>'Programe Budget 2073-74'!D492</f>
        <v>जिल्ला कृषि विकास कार्यालय, बर्दिया</v>
      </c>
      <c r="E502" s="34" t="e">
        <f>#REF!</f>
        <v>#REF!</v>
      </c>
      <c r="F502" s="422" t="e">
        <f t="shared" si="44"/>
        <v>#REF!</v>
      </c>
      <c r="G502" s="34" t="e">
        <f t="shared" si="45"/>
        <v>#REF!</v>
      </c>
      <c r="H502" s="714">
        <v>100</v>
      </c>
      <c r="I502" s="34" t="e">
        <f t="shared" si="46"/>
        <v>#REF!</v>
      </c>
      <c r="J502" s="34"/>
      <c r="K502" s="214"/>
      <c r="L502" s="25" t="str">
        <f>'Programe Budget 2073-74'!Q492</f>
        <v>सु</v>
      </c>
    </row>
    <row r="503" spans="1:12">
      <c r="A503" s="18"/>
      <c r="B503" s="18"/>
      <c r="C503" s="33">
        <f>'Programe Budget 2073-74'!C493</f>
        <v>71</v>
      </c>
      <c r="D503" s="404" t="str">
        <f>'Programe Budget 2073-74'!D493</f>
        <v>जिल्ला कृषि विकास कार्यालय, सर्ुर्खेत</v>
      </c>
      <c r="E503" s="34" t="e">
        <f>#REF!</f>
        <v>#REF!</v>
      </c>
      <c r="F503" s="422" t="e">
        <f t="shared" si="44"/>
        <v>#REF!</v>
      </c>
      <c r="G503" s="34" t="e">
        <f t="shared" si="45"/>
        <v>#REF!</v>
      </c>
      <c r="H503" s="714">
        <v>87</v>
      </c>
      <c r="I503" s="34" t="e">
        <f t="shared" si="46"/>
        <v>#REF!</v>
      </c>
      <c r="J503" s="34"/>
      <c r="K503" s="214"/>
      <c r="L503" s="25" t="str">
        <f>'Programe Budget 2073-74'!Q493</f>
        <v>सु</v>
      </c>
    </row>
    <row r="504" spans="1:12">
      <c r="A504" s="18"/>
      <c r="B504" s="18"/>
      <c r="C504" s="33">
        <f>'Programe Budget 2073-74'!C494</f>
        <v>72</v>
      </c>
      <c r="D504" s="404" t="str">
        <f>'Programe Budget 2073-74'!D494</f>
        <v>जिल्ला कृषि विकास कार्यालय, दैलेख</v>
      </c>
      <c r="E504" s="34" t="e">
        <f>#REF!</f>
        <v>#REF!</v>
      </c>
      <c r="F504" s="422" t="e">
        <f t="shared" si="44"/>
        <v>#REF!</v>
      </c>
      <c r="G504" s="34" t="e">
        <f t="shared" si="45"/>
        <v>#REF!</v>
      </c>
      <c r="H504" s="714">
        <v>0</v>
      </c>
      <c r="I504" s="34" t="e">
        <f t="shared" si="46"/>
        <v>#REF!</v>
      </c>
      <c r="J504" s="34"/>
      <c r="K504" s="214"/>
      <c r="L504" s="25" t="str">
        <f>'Programe Budget 2073-74'!Q494</f>
        <v>सु</v>
      </c>
    </row>
    <row r="505" spans="1:12">
      <c r="A505" s="18"/>
      <c r="B505" s="18"/>
      <c r="C505" s="33">
        <f>'Programe Budget 2073-74'!C495</f>
        <v>73</v>
      </c>
      <c r="D505" s="404" t="str">
        <f>'Programe Budget 2073-74'!D495</f>
        <v>जिल्ला कृषि विकास कार्यालय, जाजरकोट</v>
      </c>
      <c r="E505" s="34" t="e">
        <f>#REF!</f>
        <v>#REF!</v>
      </c>
      <c r="F505" s="422" t="e">
        <f t="shared" si="44"/>
        <v>#REF!</v>
      </c>
      <c r="G505" s="34" t="e">
        <f t="shared" si="45"/>
        <v>#REF!</v>
      </c>
      <c r="H505" s="714">
        <v>100</v>
      </c>
      <c r="I505" s="34" t="e">
        <f t="shared" si="46"/>
        <v>#REF!</v>
      </c>
      <c r="J505" s="34"/>
      <c r="K505" s="214"/>
      <c r="L505" s="25" t="str">
        <f>'Programe Budget 2073-74'!Q495</f>
        <v>सु</v>
      </c>
    </row>
    <row r="506" spans="1:12">
      <c r="A506" s="325"/>
      <c r="B506" s="325"/>
      <c r="C506" s="31">
        <f>'Programe Budget 2073-74'!C496</f>
        <v>74</v>
      </c>
      <c r="D506" s="402" t="str">
        <f>'Programe Budget 2073-74'!D496</f>
        <v xml:space="preserve">जिल्ला कृषि विकास कार्यालय, बझाङ्ग </v>
      </c>
      <c r="E506" s="34" t="e">
        <f>#REF!</f>
        <v>#REF!</v>
      </c>
      <c r="F506" s="418" t="e">
        <f t="shared" si="44"/>
        <v>#REF!</v>
      </c>
      <c r="G506" s="30" t="e">
        <f t="shared" si="45"/>
        <v>#REF!</v>
      </c>
      <c r="H506" s="714">
        <v>100</v>
      </c>
      <c r="I506" s="30" t="e">
        <f t="shared" si="46"/>
        <v>#REF!</v>
      </c>
      <c r="J506" s="30"/>
      <c r="K506" s="355"/>
      <c r="L506" s="79" t="str">
        <f>'Programe Budget 2073-74'!Q496</f>
        <v>दि</v>
      </c>
    </row>
    <row r="507" spans="1:12">
      <c r="A507" s="18"/>
      <c r="B507" s="18"/>
      <c r="C507" s="33">
        <f>'Programe Budget 2073-74'!C497</f>
        <v>75</v>
      </c>
      <c r="D507" s="404" t="str">
        <f>'Programe Budget 2073-74'!D497</f>
        <v>जिल्ला कृषि विकास कार्यालय, बाजुरा</v>
      </c>
      <c r="E507" s="34" t="e">
        <f>#REF!</f>
        <v>#REF!</v>
      </c>
      <c r="F507" s="422" t="e">
        <f t="shared" si="44"/>
        <v>#REF!</v>
      </c>
      <c r="G507" s="34" t="e">
        <f t="shared" si="45"/>
        <v>#REF!</v>
      </c>
      <c r="H507" s="714">
        <v>78</v>
      </c>
      <c r="I507" s="34" t="e">
        <f t="shared" si="46"/>
        <v>#REF!</v>
      </c>
      <c r="J507" s="34"/>
      <c r="K507" s="214"/>
      <c r="L507" s="25" t="str">
        <f>'Programe Budget 2073-74'!Q497</f>
        <v>दि</v>
      </c>
    </row>
    <row r="508" spans="1:12">
      <c r="A508" s="18"/>
      <c r="B508" s="18"/>
      <c r="C508" s="33">
        <f>'Programe Budget 2073-74'!C498</f>
        <v>76</v>
      </c>
      <c r="D508" s="404" t="str">
        <f>'Programe Budget 2073-74'!D498</f>
        <v xml:space="preserve">जिल्ला कृषि विकास कार्यालय, डोटी </v>
      </c>
      <c r="E508" s="34" t="e">
        <f>#REF!</f>
        <v>#REF!</v>
      </c>
      <c r="F508" s="422" t="e">
        <f t="shared" si="44"/>
        <v>#REF!</v>
      </c>
      <c r="G508" s="34" t="e">
        <f t="shared" si="45"/>
        <v>#REF!</v>
      </c>
      <c r="H508" s="714">
        <v>30.97</v>
      </c>
      <c r="I508" s="34" t="e">
        <f t="shared" si="46"/>
        <v>#REF!</v>
      </c>
      <c r="J508" s="34"/>
      <c r="K508" s="214"/>
      <c r="L508" s="25" t="str">
        <f>'Programe Budget 2073-74'!Q498</f>
        <v>दि</v>
      </c>
    </row>
    <row r="509" spans="1:12">
      <c r="A509" s="18"/>
      <c r="B509" s="18"/>
      <c r="C509" s="33">
        <f>'Programe Budget 2073-74'!C499</f>
        <v>77</v>
      </c>
      <c r="D509" s="404" t="str">
        <f>'Programe Budget 2073-74'!D499</f>
        <v>जिल्ला कृषि विकास कार्यालय, अछाम</v>
      </c>
      <c r="E509" s="34" t="e">
        <f>#REF!</f>
        <v>#REF!</v>
      </c>
      <c r="F509" s="422" t="e">
        <f t="shared" si="44"/>
        <v>#REF!</v>
      </c>
      <c r="G509" s="34" t="e">
        <f t="shared" si="45"/>
        <v>#REF!</v>
      </c>
      <c r="H509" s="714">
        <v>100</v>
      </c>
      <c r="I509" s="34" t="e">
        <f t="shared" si="46"/>
        <v>#REF!</v>
      </c>
      <c r="J509" s="34"/>
      <c r="K509" s="214"/>
      <c r="L509" s="25" t="str">
        <f>'Programe Budget 2073-74'!Q499</f>
        <v>दि</v>
      </c>
    </row>
    <row r="510" spans="1:12">
      <c r="A510" s="18"/>
      <c r="B510" s="18"/>
      <c r="C510" s="33">
        <f>'Programe Budget 2073-74'!C500</f>
        <v>78</v>
      </c>
      <c r="D510" s="404" t="str">
        <f>'Programe Budget 2073-74'!D500</f>
        <v>जिल्ला कृषि विकास कार्यालय, कैलाली</v>
      </c>
      <c r="E510" s="34" t="e">
        <f>#REF!</f>
        <v>#REF!</v>
      </c>
      <c r="F510" s="422" t="e">
        <f t="shared" si="44"/>
        <v>#REF!</v>
      </c>
      <c r="G510" s="34" t="e">
        <f t="shared" si="45"/>
        <v>#REF!</v>
      </c>
      <c r="H510" s="714">
        <v>1.6</v>
      </c>
      <c r="I510" s="34" t="e">
        <f t="shared" si="46"/>
        <v>#REF!</v>
      </c>
      <c r="J510" s="34"/>
      <c r="K510" s="214"/>
      <c r="L510" s="25" t="str">
        <f>'Programe Budget 2073-74'!Q500</f>
        <v>दि</v>
      </c>
    </row>
    <row r="511" spans="1:12">
      <c r="A511" s="18"/>
      <c r="B511" s="18"/>
      <c r="C511" s="33">
        <f>'Programe Budget 2073-74'!C501</f>
        <v>79</v>
      </c>
      <c r="D511" s="404" t="str">
        <f>'Programe Budget 2073-74'!D501</f>
        <v>जिल्ला कृषि विकास कार्यालय, दार्चुला</v>
      </c>
      <c r="E511" s="34" t="e">
        <f>#REF!</f>
        <v>#REF!</v>
      </c>
      <c r="F511" s="422" t="e">
        <f t="shared" si="44"/>
        <v>#REF!</v>
      </c>
      <c r="G511" s="34" t="e">
        <f t="shared" si="45"/>
        <v>#REF!</v>
      </c>
      <c r="H511" s="714">
        <v>100</v>
      </c>
      <c r="I511" s="34" t="e">
        <f t="shared" si="46"/>
        <v>#REF!</v>
      </c>
      <c r="J511" s="34"/>
      <c r="K511" s="214"/>
      <c r="L511" s="25" t="str">
        <f>'Programe Budget 2073-74'!Q501</f>
        <v>दि</v>
      </c>
    </row>
    <row r="512" spans="1:12">
      <c r="A512" s="18"/>
      <c r="B512" s="18"/>
      <c r="C512" s="33">
        <f>'Programe Budget 2073-74'!C502</f>
        <v>80</v>
      </c>
      <c r="D512" s="404" t="str">
        <f>'Programe Budget 2073-74'!D502</f>
        <v>जिल्ला कृषि विकास कार्यालय, बैतडी</v>
      </c>
      <c r="E512" s="34" t="e">
        <f>#REF!</f>
        <v>#REF!</v>
      </c>
      <c r="F512" s="422" t="e">
        <f t="shared" si="44"/>
        <v>#REF!</v>
      </c>
      <c r="G512" s="34" t="e">
        <f t="shared" si="45"/>
        <v>#REF!</v>
      </c>
      <c r="H512" s="714">
        <v>87.73</v>
      </c>
      <c r="I512" s="34" t="e">
        <f t="shared" si="46"/>
        <v>#REF!</v>
      </c>
      <c r="J512" s="34"/>
      <c r="K512" s="214"/>
      <c r="L512" s="25" t="str">
        <f>'Programe Budget 2073-74'!Q502</f>
        <v>दि</v>
      </c>
    </row>
    <row r="513" spans="1:12">
      <c r="A513" s="18"/>
      <c r="B513" s="18"/>
      <c r="C513" s="33">
        <f>'Programe Budget 2073-74'!C503</f>
        <v>81</v>
      </c>
      <c r="D513" s="404" t="str">
        <f>'Programe Budget 2073-74'!D503</f>
        <v>जिल्ला कृषि विकास कार्यालय, डडेलधुरा</v>
      </c>
      <c r="E513" s="34" t="e">
        <f>#REF!</f>
        <v>#REF!</v>
      </c>
      <c r="F513" s="422" t="e">
        <f t="shared" si="44"/>
        <v>#REF!</v>
      </c>
      <c r="G513" s="34" t="e">
        <f t="shared" si="45"/>
        <v>#REF!</v>
      </c>
      <c r="H513" s="714">
        <v>100</v>
      </c>
      <c r="I513" s="34" t="e">
        <f t="shared" si="46"/>
        <v>#REF!</v>
      </c>
      <c r="J513" s="34"/>
      <c r="K513" s="214"/>
      <c r="L513" s="25" t="str">
        <f>'Programe Budget 2073-74'!Q503</f>
        <v>दि</v>
      </c>
    </row>
    <row r="514" spans="1:12">
      <c r="A514" s="18"/>
      <c r="B514" s="18"/>
      <c r="C514" s="33">
        <f>'Programe Budget 2073-74'!C504</f>
        <v>82</v>
      </c>
      <c r="D514" s="404" t="str">
        <f>'Programe Budget 2073-74'!D504</f>
        <v>जिल्ला कृषि विकास कार्यालय, कन्चनपुर</v>
      </c>
      <c r="E514" s="34" t="e">
        <f>#REF!</f>
        <v>#REF!</v>
      </c>
      <c r="F514" s="422" t="e">
        <f t="shared" si="44"/>
        <v>#REF!</v>
      </c>
      <c r="G514" s="34" t="e">
        <f t="shared" si="45"/>
        <v>#REF!</v>
      </c>
      <c r="H514" s="714">
        <v>0.76</v>
      </c>
      <c r="I514" s="34" t="e">
        <f t="shared" si="46"/>
        <v>#REF!</v>
      </c>
      <c r="J514" s="34"/>
      <c r="K514" s="214"/>
      <c r="L514" s="25"/>
    </row>
    <row r="515" spans="1:12" ht="16.5" customHeight="1">
      <c r="A515" s="25"/>
      <c r="B515" s="272"/>
      <c r="C515" s="29"/>
      <c r="D515" s="403" t="str">
        <f>'Programe Budget 2073-74'!D505</f>
        <v xml:space="preserve"> ८२ कार्यालयको जम्मा</v>
      </c>
      <c r="E515" s="59" t="e">
        <f>SUM(E432:E514)</f>
        <v>#REF!</v>
      </c>
      <c r="F515" s="59" t="e">
        <f>SUM(F432:F514)</f>
        <v>#REF!</v>
      </c>
      <c r="G515" s="59" t="e">
        <f>SUM(G432:G514)</f>
        <v>#REF!</v>
      </c>
      <c r="H515" s="717"/>
      <c r="I515" s="59" t="e">
        <f>SUM(I432:I514)</f>
        <v>#REF!</v>
      </c>
      <c r="J515" s="57"/>
      <c r="K515" s="361"/>
      <c r="L515" s="25"/>
    </row>
    <row r="516" spans="1:12">
      <c r="A516" s="264"/>
      <c r="B516" s="264"/>
      <c r="C516" s="54"/>
      <c r="D516" s="390" t="s">
        <v>321</v>
      </c>
      <c r="E516" s="57" t="e">
        <f>E692</f>
        <v>#REF!</v>
      </c>
      <c r="F516" s="425" t="e">
        <f>F692</f>
        <v>#REF!</v>
      </c>
      <c r="G516" s="58" t="e">
        <f>F515/F516*100</f>
        <v>#REF!</v>
      </c>
      <c r="H516" s="714"/>
      <c r="I516" s="86" t="e">
        <f>I515*G516/100</f>
        <v>#REF!</v>
      </c>
      <c r="J516" s="58" t="e">
        <f>I516</f>
        <v>#REF!</v>
      </c>
      <c r="K516" s="356"/>
      <c r="L516" s="264"/>
    </row>
    <row r="517" spans="1:12">
      <c r="A517" s="1">
        <f>'Programe Budget 2073-74'!A589</f>
        <v>12</v>
      </c>
      <c r="B517" s="11" t="str">
        <f>'Programe Budget 2073-74'!B589</f>
        <v>312124-3/4</v>
      </c>
      <c r="C517" s="33"/>
      <c r="D517" s="406" t="str">
        <f>'Programe Budget 2073-74'!D589</f>
        <v xml:space="preserve">सिंचाई तथा जलश्रोत ब्यवस्थापन आयोजना, बाली तथा जल ब्यवस्थापन कार्यक्रम </v>
      </c>
      <c r="E517" s="57"/>
      <c r="F517" s="423"/>
      <c r="G517" s="59"/>
      <c r="H517" s="714"/>
      <c r="I517" s="57"/>
      <c r="J517" s="57"/>
      <c r="K517" s="214"/>
      <c r="L517" s="25" t="str">
        <f>'Programe Budget 2073-74'!Q589</f>
        <v>ना</v>
      </c>
    </row>
    <row r="518" spans="1:12">
      <c r="A518" s="205"/>
      <c r="B518" s="325"/>
      <c r="C518" s="31">
        <f>'Programe Budget 2073-74'!C590</f>
        <v>1</v>
      </c>
      <c r="D518" s="388" t="str">
        <f>'Programe Budget 2073-74'!D590</f>
        <v>आयोजना संयोजकको कार्यालय, हरिहरभवन, ललितपुर</v>
      </c>
      <c r="E518" s="34" t="e">
        <f>#REF!</f>
        <v>#REF!</v>
      </c>
      <c r="F518" s="418" t="e">
        <f t="shared" ref="F518:F567" si="47">E518</f>
        <v>#REF!</v>
      </c>
      <c r="G518" s="30" t="e">
        <f t="shared" ref="G518:G567" si="48">SUM(F518/$F$568*100)</f>
        <v>#REF!</v>
      </c>
      <c r="H518" s="714">
        <v>54.92</v>
      </c>
      <c r="I518" s="30" t="e">
        <f>SUM(G518*H518/100)</f>
        <v>#REF!</v>
      </c>
      <c r="J518" s="45"/>
      <c r="K518" s="355"/>
      <c r="L518" s="79" t="str">
        <f>'Programe Budget 2073-74'!Q590</f>
        <v>नि</v>
      </c>
    </row>
    <row r="519" spans="1:12">
      <c r="A519" s="331"/>
      <c r="B519" s="11"/>
      <c r="C519" s="33">
        <f>'Programe Budget 2073-74'!C591</f>
        <v>2</v>
      </c>
      <c r="D519" s="392" t="str">
        <f>'Programe Budget 2073-74'!D591</f>
        <v>क्षेत्रीय कृषि निर्देशनालय, बिराटनगर</v>
      </c>
      <c r="E519" s="34" t="e">
        <f>#REF!</f>
        <v>#REF!</v>
      </c>
      <c r="F519" s="422" t="e">
        <f t="shared" si="47"/>
        <v>#REF!</v>
      </c>
      <c r="G519" s="34" t="e">
        <f t="shared" si="48"/>
        <v>#REF!</v>
      </c>
      <c r="H519" s="714">
        <v>100</v>
      </c>
      <c r="I519" s="34" t="e">
        <f t="shared" ref="I519:I567" si="49">SUM(G519*H519/100)</f>
        <v>#REF!</v>
      </c>
      <c r="J519" s="57"/>
      <c r="K519" s="214"/>
      <c r="L519" s="25" t="str">
        <f>'Programe Budget 2073-74'!Q591</f>
        <v>वि</v>
      </c>
    </row>
    <row r="520" spans="1:12">
      <c r="A520" s="331"/>
      <c r="B520" s="9"/>
      <c r="C520" s="33">
        <f>'Programe Budget 2073-74'!C592</f>
        <v>3</v>
      </c>
      <c r="D520" s="392" t="str">
        <f>'Programe Budget 2073-74'!D592</f>
        <v>क्षेत्रीय कृषि निर्देशनालय, हरिहरभवन</v>
      </c>
      <c r="E520" s="34" t="e">
        <f>#REF!</f>
        <v>#REF!</v>
      </c>
      <c r="F520" s="422" t="e">
        <f t="shared" si="47"/>
        <v>#REF!</v>
      </c>
      <c r="G520" s="34" t="e">
        <f t="shared" si="48"/>
        <v>#REF!</v>
      </c>
      <c r="H520" s="714">
        <v>100</v>
      </c>
      <c r="I520" s="34" t="e">
        <f t="shared" si="49"/>
        <v>#REF!</v>
      </c>
      <c r="J520" s="57"/>
      <c r="K520" s="214"/>
      <c r="L520" s="25" t="str">
        <f>'Programe Budget 2073-74'!Q592</f>
        <v>का</v>
      </c>
    </row>
    <row r="521" spans="1:12">
      <c r="A521" s="332"/>
      <c r="B521" s="13"/>
      <c r="C521" s="54">
        <f>'Programe Budget 2073-74'!C593</f>
        <v>4</v>
      </c>
      <c r="D521" s="394" t="str">
        <f>'Programe Budget 2073-74'!D593</f>
        <v>क्षेत्रीय कृषि निर्देशनालय, पोखरा</v>
      </c>
      <c r="E521" s="34" t="e">
        <f>#REF!</f>
        <v>#REF!</v>
      </c>
      <c r="F521" s="424" t="e">
        <f t="shared" si="47"/>
        <v>#REF!</v>
      </c>
      <c r="G521" s="85" t="e">
        <f t="shared" si="48"/>
        <v>#REF!</v>
      </c>
      <c r="H521" s="714">
        <v>100</v>
      </c>
      <c r="I521" s="85" t="e">
        <f t="shared" si="49"/>
        <v>#REF!</v>
      </c>
      <c r="J521" s="85"/>
      <c r="K521" s="356"/>
      <c r="L521" s="264" t="str">
        <f>'Programe Budget 2073-74'!Q593</f>
        <v>प</v>
      </c>
    </row>
    <row r="522" spans="1:12" ht="18.75" customHeight="1">
      <c r="A522" s="331"/>
      <c r="B522" s="9"/>
      <c r="C522" s="33">
        <f>'Programe Budget 2073-74'!C594</f>
        <v>5</v>
      </c>
      <c r="D522" s="392" t="str">
        <f>'Programe Budget 2073-74'!D594</f>
        <v>क्षेत्रीय कृषि निर्देशनालय, सुर्खेत</v>
      </c>
      <c r="E522" s="34" t="e">
        <f>#REF!</f>
        <v>#REF!</v>
      </c>
      <c r="F522" s="422" t="e">
        <f t="shared" si="47"/>
        <v>#REF!</v>
      </c>
      <c r="G522" s="34" t="e">
        <f t="shared" si="48"/>
        <v>#REF!</v>
      </c>
      <c r="H522" s="714">
        <v>100</v>
      </c>
      <c r="I522" s="34" t="e">
        <f t="shared" si="49"/>
        <v>#REF!</v>
      </c>
      <c r="J522" s="34"/>
      <c r="K522" s="214"/>
      <c r="L522" s="25" t="str">
        <f>'Programe Budget 2073-74'!Q594</f>
        <v>सु</v>
      </c>
    </row>
    <row r="523" spans="1:12">
      <c r="A523" s="205"/>
      <c r="B523" s="7"/>
      <c r="C523" s="31">
        <f>'Programe Budget 2073-74'!C595</f>
        <v>6</v>
      </c>
      <c r="D523" s="388" t="str">
        <f>'Programe Budget 2073-74'!D595</f>
        <v>क्षेत्रीय कृषि निर्देशनालय, दिपायल</v>
      </c>
      <c r="E523" s="34" t="e">
        <f>#REF!</f>
        <v>#REF!</v>
      </c>
      <c r="F523" s="418" t="e">
        <f t="shared" si="47"/>
        <v>#REF!</v>
      </c>
      <c r="G523" s="30" t="e">
        <f t="shared" si="48"/>
        <v>#REF!</v>
      </c>
      <c r="H523" s="714">
        <v>95</v>
      </c>
      <c r="I523" s="30" t="e">
        <f t="shared" si="49"/>
        <v>#REF!</v>
      </c>
      <c r="J523" s="30"/>
      <c r="K523" s="355"/>
      <c r="L523" s="79" t="str">
        <f>'Programe Budget 2073-74'!Q595</f>
        <v>दि</v>
      </c>
    </row>
    <row r="524" spans="1:12">
      <c r="A524" s="331"/>
      <c r="B524" s="9"/>
      <c r="C524" s="33">
        <f>'Programe Budget 2073-74'!C596</f>
        <v>7</v>
      </c>
      <c r="D524" s="392" t="str">
        <f>'Programe Budget 2073-74'!D596</f>
        <v>जिल्ला कृषि बिकास कार्यालय, झापा</v>
      </c>
      <c r="E524" s="34" t="e">
        <f>#REF!</f>
        <v>#REF!</v>
      </c>
      <c r="F524" s="422" t="e">
        <f t="shared" si="47"/>
        <v>#REF!</v>
      </c>
      <c r="G524" s="34" t="e">
        <f t="shared" si="48"/>
        <v>#REF!</v>
      </c>
      <c r="H524" s="714">
        <v>100</v>
      </c>
      <c r="I524" s="34" t="e">
        <f t="shared" si="49"/>
        <v>#REF!</v>
      </c>
      <c r="J524" s="34"/>
      <c r="K524" s="214"/>
      <c r="L524" s="25" t="str">
        <f>'Programe Budget 2073-74'!Q596</f>
        <v>वि</v>
      </c>
    </row>
    <row r="525" spans="1:12">
      <c r="A525" s="331"/>
      <c r="B525" s="9"/>
      <c r="C525" s="33">
        <f>'Programe Budget 2073-74'!C597</f>
        <v>8</v>
      </c>
      <c r="D525" s="392" t="str">
        <f>'Programe Budget 2073-74'!D597</f>
        <v>जिल्ला कृषि बिकास कार्यालय, सुनसरी</v>
      </c>
      <c r="E525" s="34" t="e">
        <f>#REF!</f>
        <v>#REF!</v>
      </c>
      <c r="F525" s="422" t="e">
        <f t="shared" si="47"/>
        <v>#REF!</v>
      </c>
      <c r="G525" s="34" t="e">
        <f t="shared" si="48"/>
        <v>#REF!</v>
      </c>
      <c r="H525" s="750">
        <v>55.4</v>
      </c>
      <c r="I525" s="34" t="e">
        <f t="shared" si="49"/>
        <v>#REF!</v>
      </c>
      <c r="J525" s="34"/>
      <c r="K525" s="214"/>
      <c r="L525" s="25" t="str">
        <f>'Programe Budget 2073-74'!Q597</f>
        <v>वि</v>
      </c>
    </row>
    <row r="526" spans="1:12">
      <c r="A526" s="331"/>
      <c r="B526" s="9"/>
      <c r="C526" s="33">
        <f>'Programe Budget 2073-74'!C598</f>
        <v>9</v>
      </c>
      <c r="D526" s="392" t="str">
        <f>'Programe Budget 2073-74'!D598</f>
        <v>जिल्ला कृषि बिकास कार्यालय, बारा</v>
      </c>
      <c r="E526" s="34" t="e">
        <f>#REF!</f>
        <v>#REF!</v>
      </c>
      <c r="F526" s="422" t="e">
        <f t="shared" si="47"/>
        <v>#REF!</v>
      </c>
      <c r="G526" s="34" t="e">
        <f t="shared" si="48"/>
        <v>#REF!</v>
      </c>
      <c r="H526" s="714">
        <v>64.16</v>
      </c>
      <c r="I526" s="34" t="e">
        <f t="shared" si="49"/>
        <v>#REF!</v>
      </c>
      <c r="J526" s="34"/>
      <c r="K526" s="214"/>
      <c r="L526" s="252" t="str">
        <f>'Programe Budget 2073-74'!Q598</f>
        <v>का</v>
      </c>
    </row>
    <row r="527" spans="1:12">
      <c r="A527" s="331"/>
      <c r="B527" s="9"/>
      <c r="C527" s="33">
        <f>'Programe Budget 2073-74'!C599</f>
        <v>10</v>
      </c>
      <c r="D527" s="392" t="str">
        <f>'Programe Budget 2073-74'!D599</f>
        <v>जिल्ला कृषि बिकास कार्यालय, पर्सा</v>
      </c>
      <c r="E527" s="34" t="e">
        <f>#REF!</f>
        <v>#REF!</v>
      </c>
      <c r="F527" s="422" t="e">
        <f t="shared" si="47"/>
        <v>#REF!</v>
      </c>
      <c r="G527" s="34" t="e">
        <f t="shared" si="48"/>
        <v>#REF!</v>
      </c>
      <c r="H527" s="714">
        <v>54.87</v>
      </c>
      <c r="I527" s="34" t="e">
        <f t="shared" si="49"/>
        <v>#REF!</v>
      </c>
      <c r="J527" s="34"/>
      <c r="K527" s="214"/>
      <c r="L527" s="252" t="str">
        <f>'Programe Budget 2073-74'!Q599</f>
        <v>का</v>
      </c>
    </row>
    <row r="528" spans="1:12">
      <c r="A528" s="331"/>
      <c r="B528" s="9"/>
      <c r="C528" s="33">
        <f>'Programe Budget 2073-74'!C600</f>
        <v>11</v>
      </c>
      <c r="D528" s="392" t="str">
        <f>'Programe Budget 2073-74'!D600</f>
        <v xml:space="preserve">ाजिल्ला कृषि बिकास कार्यालय, नवलपरासी </v>
      </c>
      <c r="E528" s="34" t="e">
        <f>#REF!</f>
        <v>#REF!</v>
      </c>
      <c r="F528" s="422" t="e">
        <f t="shared" si="47"/>
        <v>#REF!</v>
      </c>
      <c r="G528" s="34" t="e">
        <f t="shared" si="48"/>
        <v>#REF!</v>
      </c>
      <c r="H528" s="714">
        <v>100</v>
      </c>
      <c r="I528" s="34" t="e">
        <f t="shared" si="49"/>
        <v>#REF!</v>
      </c>
      <c r="J528" s="34"/>
      <c r="K528" s="214"/>
      <c r="L528" s="252" t="str">
        <f>'Programe Budget 2073-74'!Q600</f>
        <v>प</v>
      </c>
    </row>
    <row r="529" spans="1:12">
      <c r="A529" s="331"/>
      <c r="B529" s="9"/>
      <c r="C529" s="33">
        <f>'Programe Budget 2073-74'!C601</f>
        <v>12</v>
      </c>
      <c r="D529" s="392" t="str">
        <f>'Programe Budget 2073-74'!D601</f>
        <v>जिल्ला कृषि बिकास कार्यालय, रुपन्देही</v>
      </c>
      <c r="E529" s="34" t="e">
        <f>#REF!</f>
        <v>#REF!</v>
      </c>
      <c r="F529" s="422" t="e">
        <f t="shared" si="47"/>
        <v>#REF!</v>
      </c>
      <c r="G529" s="34" t="e">
        <f t="shared" si="48"/>
        <v>#REF!</v>
      </c>
      <c r="H529" s="714">
        <v>84.03</v>
      </c>
      <c r="I529" s="34" t="e">
        <f t="shared" si="49"/>
        <v>#REF!</v>
      </c>
      <c r="J529" s="34"/>
      <c r="K529" s="214"/>
      <c r="L529" s="252" t="str">
        <f>'Programe Budget 2073-74'!Q601</f>
        <v>प</v>
      </c>
    </row>
    <row r="530" spans="1:12">
      <c r="A530" s="332"/>
      <c r="B530" s="13"/>
      <c r="C530" s="54">
        <f>'Programe Budget 2073-74'!C602</f>
        <v>13</v>
      </c>
      <c r="D530" s="394" t="str">
        <f>'Programe Budget 2073-74'!D602</f>
        <v>जिल्ला कृषि बिकास कार्यालय, कपिलवस्तु</v>
      </c>
      <c r="E530" s="34" t="e">
        <f>#REF!</f>
        <v>#REF!</v>
      </c>
      <c r="F530" s="424" t="e">
        <f t="shared" si="47"/>
        <v>#REF!</v>
      </c>
      <c r="G530" s="85" t="e">
        <f t="shared" si="48"/>
        <v>#REF!</v>
      </c>
      <c r="H530" s="714">
        <v>100</v>
      </c>
      <c r="I530" s="85" t="e">
        <f t="shared" si="49"/>
        <v>#REF!</v>
      </c>
      <c r="J530" s="85"/>
      <c r="K530" s="356"/>
      <c r="L530" s="293" t="str">
        <f>'Programe Budget 2073-74'!Q602</f>
        <v>प</v>
      </c>
    </row>
    <row r="531" spans="1:12">
      <c r="A531" s="331"/>
      <c r="B531" s="9"/>
      <c r="C531" s="33">
        <f>'Programe Budget 2073-74'!C603</f>
        <v>14</v>
      </c>
      <c r="D531" s="392" t="str">
        <f>'Programe Budget 2073-74'!D603</f>
        <v>जिल्ला कृषि बिकास कार्यालय, दाङ्ग</v>
      </c>
      <c r="E531" s="34" t="e">
        <f>#REF!</f>
        <v>#REF!</v>
      </c>
      <c r="F531" s="422" t="e">
        <f t="shared" si="47"/>
        <v>#REF!</v>
      </c>
      <c r="G531" s="34" t="e">
        <f t="shared" si="48"/>
        <v>#REF!</v>
      </c>
      <c r="H531" s="714">
        <v>100</v>
      </c>
      <c r="I531" s="34" t="e">
        <f t="shared" si="49"/>
        <v>#REF!</v>
      </c>
      <c r="J531" s="34"/>
      <c r="K531" s="214"/>
      <c r="L531" s="252" t="str">
        <f>'Programe Budget 2073-74'!Q603</f>
        <v>सु</v>
      </c>
    </row>
    <row r="532" spans="1:12">
      <c r="A532" s="331"/>
      <c r="B532" s="9"/>
      <c r="C532" s="33">
        <f>'Programe Budget 2073-74'!C604</f>
        <v>15</v>
      </c>
      <c r="D532" s="392" t="str">
        <f>'Programe Budget 2073-74'!D604</f>
        <v>जिल्ला कृषि बिकास कार्यालय, बाँके</v>
      </c>
      <c r="E532" s="34" t="e">
        <f>#REF!</f>
        <v>#REF!</v>
      </c>
      <c r="F532" s="422" t="e">
        <f t="shared" si="47"/>
        <v>#REF!</v>
      </c>
      <c r="G532" s="34" t="e">
        <f t="shared" si="48"/>
        <v>#REF!</v>
      </c>
      <c r="H532" s="714">
        <v>100</v>
      </c>
      <c r="I532" s="34" t="e">
        <f t="shared" si="49"/>
        <v>#REF!</v>
      </c>
      <c r="J532" s="34"/>
      <c r="K532" s="214"/>
      <c r="L532" s="252" t="str">
        <f>'Programe Budget 2073-74'!Q604</f>
        <v>सु</v>
      </c>
    </row>
    <row r="533" spans="1:12">
      <c r="A533" s="331"/>
      <c r="B533" s="9"/>
      <c r="C533" s="33">
        <f>'Programe Budget 2073-74'!C605</f>
        <v>16</v>
      </c>
      <c r="D533" s="392" t="str">
        <f>'Programe Budget 2073-74'!D605</f>
        <v>जिल्ला कृषि बिकास कार्यालय, बर्दिया</v>
      </c>
      <c r="E533" s="34" t="e">
        <f>#REF!</f>
        <v>#REF!</v>
      </c>
      <c r="F533" s="422" t="e">
        <f t="shared" si="47"/>
        <v>#REF!</v>
      </c>
      <c r="G533" s="34" t="e">
        <f t="shared" si="48"/>
        <v>#REF!</v>
      </c>
      <c r="H533" s="714">
        <v>93</v>
      </c>
      <c r="I533" s="34" t="e">
        <f t="shared" si="49"/>
        <v>#REF!</v>
      </c>
      <c r="J533" s="34"/>
      <c r="K533" s="214"/>
      <c r="L533" s="252" t="str">
        <f>'Programe Budget 2073-74'!Q605</f>
        <v>सु</v>
      </c>
    </row>
    <row r="534" spans="1:12">
      <c r="A534" s="205"/>
      <c r="B534" s="7"/>
      <c r="C534" s="31">
        <f>'Programe Budget 2073-74'!C606</f>
        <v>17</v>
      </c>
      <c r="D534" s="388" t="str">
        <f>'Programe Budget 2073-74'!D606</f>
        <v>जिल्ला कृषि बिकास कार्यालय, कैलाली</v>
      </c>
      <c r="E534" s="34" t="e">
        <f>#REF!</f>
        <v>#REF!</v>
      </c>
      <c r="F534" s="418" t="e">
        <f t="shared" si="47"/>
        <v>#REF!</v>
      </c>
      <c r="G534" s="30" t="e">
        <f t="shared" si="48"/>
        <v>#REF!</v>
      </c>
      <c r="H534" s="714">
        <v>50.8</v>
      </c>
      <c r="I534" s="30" t="e">
        <f t="shared" si="49"/>
        <v>#REF!</v>
      </c>
      <c r="J534" s="30"/>
      <c r="K534" s="355"/>
      <c r="L534" s="333" t="str">
        <f>'Programe Budget 2073-74'!Q606</f>
        <v>दि</v>
      </c>
    </row>
    <row r="535" spans="1:12">
      <c r="A535" s="331"/>
      <c r="B535" s="9"/>
      <c r="C535" s="33">
        <f>'Programe Budget 2073-74'!C607</f>
        <v>18</v>
      </c>
      <c r="D535" s="392" t="str">
        <f>'Programe Budget 2073-74'!D607</f>
        <v xml:space="preserve">जिल्ला कृषि बिकास कार्यालय, कन्चनपुर </v>
      </c>
      <c r="E535" s="34" t="e">
        <f>#REF!</f>
        <v>#REF!</v>
      </c>
      <c r="F535" s="422" t="e">
        <f t="shared" si="47"/>
        <v>#REF!</v>
      </c>
      <c r="G535" s="34" t="e">
        <f t="shared" si="48"/>
        <v>#REF!</v>
      </c>
      <c r="H535" s="714">
        <v>84.52</v>
      </c>
      <c r="I535" s="34" t="e">
        <f t="shared" si="49"/>
        <v>#REF!</v>
      </c>
      <c r="J535" s="34"/>
      <c r="K535" s="214"/>
      <c r="L535" s="252" t="str">
        <f>'Programe Budget 2073-74'!Q607</f>
        <v>दि</v>
      </c>
    </row>
    <row r="536" spans="1:12">
      <c r="A536" s="331"/>
      <c r="B536" s="9"/>
      <c r="C536" s="33">
        <f>'Programe Budget 2073-74'!C608</f>
        <v>19</v>
      </c>
      <c r="D536" s="392" t="str">
        <f>'Programe Budget 2073-74'!D608</f>
        <v>जिल्ला कृषि बिकास कार्यालय, मुस्ताङ्ग</v>
      </c>
      <c r="E536" s="34" t="e">
        <f>#REF!</f>
        <v>#REF!</v>
      </c>
      <c r="F536" s="422" t="e">
        <f t="shared" si="47"/>
        <v>#REF!</v>
      </c>
      <c r="G536" s="34" t="e">
        <f t="shared" si="48"/>
        <v>#REF!</v>
      </c>
      <c r="H536" s="714">
        <v>100</v>
      </c>
      <c r="I536" s="34" t="e">
        <f t="shared" si="49"/>
        <v>#REF!</v>
      </c>
      <c r="J536" s="34"/>
      <c r="K536" s="214"/>
      <c r="L536" s="252" t="str">
        <f>'Programe Budget 2073-74'!Q608</f>
        <v>प</v>
      </c>
    </row>
    <row r="537" spans="1:12">
      <c r="A537" s="332"/>
      <c r="B537" s="13"/>
      <c r="C537" s="54">
        <f>'Programe Budget 2073-74'!C609</f>
        <v>20</v>
      </c>
      <c r="D537" s="394" t="str">
        <f>'Programe Budget 2073-74'!D609</f>
        <v>जिल्ला कृषि बिकास कार्यालय, मनाङ्ग</v>
      </c>
      <c r="E537" s="34" t="e">
        <f>#REF!</f>
        <v>#REF!</v>
      </c>
      <c r="F537" s="34" t="e">
        <f t="shared" si="47"/>
        <v>#REF!</v>
      </c>
      <c r="G537" s="34" t="e">
        <f t="shared" si="48"/>
        <v>#REF!</v>
      </c>
      <c r="H537" s="718">
        <v>100</v>
      </c>
      <c r="I537" s="34" t="e">
        <f t="shared" si="49"/>
        <v>#REF!</v>
      </c>
      <c r="J537" s="34"/>
      <c r="K537" s="214"/>
      <c r="L537" s="252" t="str">
        <f>'Programe Budget 2073-74'!Q609</f>
        <v>प</v>
      </c>
    </row>
    <row r="538" spans="1:12">
      <c r="A538" s="331"/>
      <c r="B538" s="9"/>
      <c r="C538" s="33">
        <f>'Programe Budget 2073-74'!C610</f>
        <v>21</v>
      </c>
      <c r="D538" s="392" t="str">
        <f>'Programe Budget 2073-74'!D610</f>
        <v>जिल्ला कृषि बिकास कार्यालय, हुम्ला</v>
      </c>
      <c r="E538" s="34" t="e">
        <f>#REF!</f>
        <v>#REF!</v>
      </c>
      <c r="F538" s="422" t="e">
        <f t="shared" si="47"/>
        <v>#REF!</v>
      </c>
      <c r="G538" s="34" t="e">
        <f t="shared" si="48"/>
        <v>#REF!</v>
      </c>
      <c r="H538" s="714">
        <v>100</v>
      </c>
      <c r="I538" s="34" t="e">
        <f t="shared" si="49"/>
        <v>#REF!</v>
      </c>
      <c r="J538" s="34"/>
      <c r="K538" s="214"/>
      <c r="L538" s="252" t="str">
        <f>'Programe Budget 2073-74'!Q610</f>
        <v>सु</v>
      </c>
    </row>
    <row r="539" spans="1:12">
      <c r="A539" s="331"/>
      <c r="B539" s="9"/>
      <c r="C539" s="33">
        <f>'Programe Budget 2073-74'!C611</f>
        <v>22</v>
      </c>
      <c r="D539" s="392" t="str">
        <f>'Programe Budget 2073-74'!D611</f>
        <v>जिल्ला कृषि बिकास कार्यालय, कालिकोट</v>
      </c>
      <c r="E539" s="34" t="e">
        <f>#REF!</f>
        <v>#REF!</v>
      </c>
      <c r="F539" s="422" t="e">
        <f t="shared" si="47"/>
        <v>#REF!</v>
      </c>
      <c r="G539" s="34" t="e">
        <f t="shared" si="48"/>
        <v>#REF!</v>
      </c>
      <c r="H539" s="714">
        <v>100</v>
      </c>
      <c r="I539" s="34" t="e">
        <f t="shared" si="49"/>
        <v>#REF!</v>
      </c>
      <c r="J539" s="34"/>
      <c r="K539" s="214"/>
      <c r="L539" s="252" t="str">
        <f>'Programe Budget 2073-74'!Q611</f>
        <v>सु</v>
      </c>
    </row>
    <row r="540" spans="1:12">
      <c r="A540" s="331"/>
      <c r="B540" s="9"/>
      <c r="C540" s="33">
        <f>'Programe Budget 2073-74'!C612</f>
        <v>23</v>
      </c>
      <c r="D540" s="392" t="str">
        <f>'Programe Budget 2073-74'!D612</f>
        <v>जिल्ला कृषि बिकास कार्यालय, जुम्ला</v>
      </c>
      <c r="E540" s="34" t="e">
        <f>#REF!</f>
        <v>#REF!</v>
      </c>
      <c r="F540" s="422" t="e">
        <f t="shared" si="47"/>
        <v>#REF!</v>
      </c>
      <c r="G540" s="34" t="e">
        <f t="shared" si="48"/>
        <v>#REF!</v>
      </c>
      <c r="H540" s="714">
        <v>100</v>
      </c>
      <c r="I540" s="34" t="e">
        <f t="shared" si="49"/>
        <v>#REF!</v>
      </c>
      <c r="J540" s="34"/>
      <c r="K540" s="214"/>
      <c r="L540" s="252" t="str">
        <f>'Programe Budget 2073-74'!Q612</f>
        <v>सु</v>
      </c>
    </row>
    <row r="541" spans="1:12">
      <c r="A541" s="331"/>
      <c r="B541" s="9"/>
      <c r="C541" s="33">
        <f>'Programe Budget 2073-74'!C613</f>
        <v>24</v>
      </c>
      <c r="D541" s="392" t="str">
        <f>'Programe Budget 2073-74'!D613</f>
        <v>जिल्ला कृषि बिकास कार्यालय, मुगु</v>
      </c>
      <c r="E541" s="34" t="e">
        <f>#REF!</f>
        <v>#REF!</v>
      </c>
      <c r="F541" s="422" t="e">
        <f t="shared" si="47"/>
        <v>#REF!</v>
      </c>
      <c r="G541" s="34" t="e">
        <f t="shared" si="48"/>
        <v>#REF!</v>
      </c>
      <c r="H541" s="714">
        <v>68.290000000000006</v>
      </c>
      <c r="I541" s="34" t="e">
        <f t="shared" si="49"/>
        <v>#REF!</v>
      </c>
      <c r="J541" s="34"/>
      <c r="K541" s="214"/>
      <c r="L541" s="252" t="str">
        <f>'Programe Budget 2073-74'!Q613</f>
        <v>सु</v>
      </c>
    </row>
    <row r="542" spans="1:12">
      <c r="A542" s="331"/>
      <c r="B542" s="9"/>
      <c r="C542" s="33">
        <f>'Programe Budget 2073-74'!C614</f>
        <v>25</v>
      </c>
      <c r="D542" s="392" t="str">
        <f>'Programe Budget 2073-74'!D614</f>
        <v xml:space="preserve">जिल्ला कृषि बिकास कार्यालय, डोल्पा </v>
      </c>
      <c r="E542" s="34" t="e">
        <f>#REF!</f>
        <v>#REF!</v>
      </c>
      <c r="F542" s="422" t="e">
        <f t="shared" si="47"/>
        <v>#REF!</v>
      </c>
      <c r="G542" s="34" t="e">
        <f t="shared" si="48"/>
        <v>#REF!</v>
      </c>
      <c r="H542" s="714">
        <v>89.45</v>
      </c>
      <c r="I542" s="34" t="e">
        <f>SUM(G542*H542/100)</f>
        <v>#REF!</v>
      </c>
      <c r="J542" s="34"/>
      <c r="K542" s="214"/>
      <c r="L542" s="252" t="str">
        <f>'Programe Budget 2073-74'!Q614</f>
        <v>सु</v>
      </c>
    </row>
    <row r="543" spans="1:12">
      <c r="A543" s="205"/>
      <c r="B543" s="7"/>
      <c r="C543" s="31">
        <f>'Programe Budget 2073-74'!C615</f>
        <v>26</v>
      </c>
      <c r="D543" s="388" t="str">
        <f>'Programe Budget 2073-74'!D615</f>
        <v>जिल्ला कृषि बिकास कार्यालय, बझाङ्ग</v>
      </c>
      <c r="E543" s="34" t="e">
        <f>#REF!</f>
        <v>#REF!</v>
      </c>
      <c r="F543" s="418" t="e">
        <f t="shared" si="47"/>
        <v>#REF!</v>
      </c>
      <c r="G543" s="30" t="e">
        <f t="shared" si="48"/>
        <v>#REF!</v>
      </c>
      <c r="H543" s="714">
        <v>100</v>
      </c>
      <c r="I543" s="30" t="e">
        <f t="shared" si="49"/>
        <v>#REF!</v>
      </c>
      <c r="J543" s="30"/>
      <c r="K543" s="355"/>
      <c r="L543" s="333" t="str">
        <f>'Programe Budget 2073-74'!Q615</f>
        <v>दि</v>
      </c>
    </row>
    <row r="544" spans="1:12">
      <c r="A544" s="331"/>
      <c r="B544" s="9"/>
      <c r="C544" s="33">
        <f>'Programe Budget 2073-74'!C616</f>
        <v>27</v>
      </c>
      <c r="D544" s="392" t="str">
        <f>'Programe Budget 2073-74'!D616</f>
        <v>जिल्ला कृषि बिकास कार्यालय, डडेलधुरा</v>
      </c>
      <c r="E544" s="34" t="e">
        <f>#REF!</f>
        <v>#REF!</v>
      </c>
      <c r="F544" s="422" t="e">
        <f t="shared" si="47"/>
        <v>#REF!</v>
      </c>
      <c r="G544" s="34" t="e">
        <f t="shared" si="48"/>
        <v>#REF!</v>
      </c>
      <c r="H544" s="714">
        <v>62.82</v>
      </c>
      <c r="I544" s="34" t="e">
        <f t="shared" si="49"/>
        <v>#REF!</v>
      </c>
      <c r="J544" s="34"/>
      <c r="K544" s="214"/>
      <c r="L544" s="252" t="str">
        <f>'Programe Budget 2073-74'!Q616</f>
        <v>दि</v>
      </c>
    </row>
    <row r="545" spans="1:12">
      <c r="A545" s="331"/>
      <c r="B545" s="9"/>
      <c r="C545" s="33">
        <f>'Programe Budget 2073-74'!C617</f>
        <v>28</v>
      </c>
      <c r="D545" s="392" t="str">
        <f>'Programe Budget 2073-74'!D617</f>
        <v>जिल्ला कृषि बिकास कार्यालय, बैतडी</v>
      </c>
      <c r="E545" s="34" t="e">
        <f>#REF!</f>
        <v>#REF!</v>
      </c>
      <c r="F545" s="422" t="e">
        <f t="shared" si="47"/>
        <v>#REF!</v>
      </c>
      <c r="G545" s="34" t="e">
        <f t="shared" si="48"/>
        <v>#REF!</v>
      </c>
      <c r="H545" s="714">
        <v>100</v>
      </c>
      <c r="I545" s="34" t="e">
        <f t="shared" si="49"/>
        <v>#REF!</v>
      </c>
      <c r="J545" s="34"/>
      <c r="K545" s="214"/>
      <c r="L545" s="252" t="str">
        <f>'Programe Budget 2073-74'!Q617</f>
        <v>दि</v>
      </c>
    </row>
    <row r="546" spans="1:12">
      <c r="A546" s="331"/>
      <c r="B546" s="9"/>
      <c r="C546" s="33">
        <f>'Programe Budget 2073-74'!C618</f>
        <v>29</v>
      </c>
      <c r="D546" s="392" t="str">
        <f>'Programe Budget 2073-74'!D618</f>
        <v>जिल्ला कृषि बिकास कार्यालय, दार्चुला</v>
      </c>
      <c r="E546" s="34" t="e">
        <f>#REF!</f>
        <v>#REF!</v>
      </c>
      <c r="F546" s="422" t="e">
        <f t="shared" si="47"/>
        <v>#REF!</v>
      </c>
      <c r="G546" s="34" t="e">
        <f t="shared" si="48"/>
        <v>#REF!</v>
      </c>
      <c r="H546" s="714">
        <v>100</v>
      </c>
      <c r="I546" s="34" t="e">
        <f t="shared" si="49"/>
        <v>#REF!</v>
      </c>
      <c r="J546" s="34"/>
      <c r="K546" s="214"/>
      <c r="L546" s="252" t="str">
        <f>'Programe Budget 2073-74'!Q618</f>
        <v>दि</v>
      </c>
    </row>
    <row r="547" spans="1:12">
      <c r="A547" s="331"/>
      <c r="B547" s="9"/>
      <c r="C547" s="33">
        <f>'Programe Budget 2073-74'!C619</f>
        <v>30</v>
      </c>
      <c r="D547" s="392" t="str">
        <f>'Programe Budget 2073-74'!D619</f>
        <v>जिल्ला कृषि बिकास कार्यालय, डोटी</v>
      </c>
      <c r="E547" s="34" t="e">
        <f>#REF!</f>
        <v>#REF!</v>
      </c>
      <c r="F547" s="422" t="e">
        <f t="shared" si="47"/>
        <v>#REF!</v>
      </c>
      <c r="G547" s="34" t="e">
        <f t="shared" si="48"/>
        <v>#REF!</v>
      </c>
      <c r="H547" s="714">
        <v>68.42</v>
      </c>
      <c r="I547" s="34" t="e">
        <f t="shared" si="49"/>
        <v>#REF!</v>
      </c>
      <c r="J547" s="34"/>
      <c r="K547" s="214"/>
      <c r="L547" s="252" t="str">
        <f>'Programe Budget 2073-74'!Q619</f>
        <v>दि</v>
      </c>
    </row>
    <row r="548" spans="1:12">
      <c r="A548" s="331"/>
      <c r="B548" s="9"/>
      <c r="C548" s="33">
        <f>'Programe Budget 2073-74'!C620</f>
        <v>31</v>
      </c>
      <c r="D548" s="392" t="str">
        <f>'Programe Budget 2073-74'!D620</f>
        <v>जिल्ला कृषि बिकास कार्यालय, अछाम</v>
      </c>
      <c r="E548" s="34" t="e">
        <f>#REF!</f>
        <v>#REF!</v>
      </c>
      <c r="F548" s="422" t="e">
        <f t="shared" si="47"/>
        <v>#REF!</v>
      </c>
      <c r="G548" s="34" t="e">
        <f t="shared" si="48"/>
        <v>#REF!</v>
      </c>
      <c r="H548" s="714">
        <v>88.85</v>
      </c>
      <c r="I548" s="34" t="e">
        <f t="shared" si="49"/>
        <v>#REF!</v>
      </c>
      <c r="J548" s="34"/>
      <c r="K548" s="214"/>
      <c r="L548" s="252" t="str">
        <f>'Programe Budget 2073-74'!Q620</f>
        <v>दि</v>
      </c>
    </row>
    <row r="549" spans="1:12">
      <c r="A549" s="332"/>
      <c r="B549" s="13"/>
      <c r="C549" s="54">
        <f>'Programe Budget 2073-74'!C621</f>
        <v>32</v>
      </c>
      <c r="D549" s="394" t="str">
        <f>'Programe Budget 2073-74'!D621</f>
        <v>जिल्ला कृषि बिकास कार्यालय, बाजुरा</v>
      </c>
      <c r="E549" s="34" t="e">
        <f>#REF!</f>
        <v>#REF!</v>
      </c>
      <c r="F549" s="424" t="e">
        <f t="shared" si="47"/>
        <v>#REF!</v>
      </c>
      <c r="G549" s="85" t="e">
        <f t="shared" si="48"/>
        <v>#REF!</v>
      </c>
      <c r="H549" s="714">
        <v>100</v>
      </c>
      <c r="I549" s="85" t="e">
        <f t="shared" si="49"/>
        <v>#REF!</v>
      </c>
      <c r="J549" s="85"/>
      <c r="K549" s="356"/>
      <c r="L549" s="293" t="str">
        <f>'Programe Budget 2073-74'!Q621</f>
        <v>दि</v>
      </c>
    </row>
    <row r="550" spans="1:12">
      <c r="A550" s="331"/>
      <c r="B550" s="9"/>
      <c r="C550" s="33">
        <f>'Programe Budget 2073-74'!C622</f>
        <v>33</v>
      </c>
      <c r="D550" s="392" t="str">
        <f>'Programe Budget 2073-74'!D622</f>
        <v>जिल्ला कृषि बिकास कार्यालय, सर्ुर्खेत</v>
      </c>
      <c r="E550" s="34" t="e">
        <f>#REF!</f>
        <v>#REF!</v>
      </c>
      <c r="F550" s="422" t="e">
        <f t="shared" si="47"/>
        <v>#REF!</v>
      </c>
      <c r="G550" s="34" t="e">
        <f t="shared" si="48"/>
        <v>#REF!</v>
      </c>
      <c r="H550" s="714">
        <v>100</v>
      </c>
      <c r="I550" s="34" t="e">
        <f t="shared" si="49"/>
        <v>#REF!</v>
      </c>
      <c r="J550" s="34"/>
      <c r="K550" s="214"/>
      <c r="L550" s="252" t="str">
        <f>'Programe Budget 2073-74'!Q622</f>
        <v>सु</v>
      </c>
    </row>
    <row r="551" spans="1:12">
      <c r="A551" s="331"/>
      <c r="B551" s="9"/>
      <c r="C551" s="33">
        <f>'Programe Budget 2073-74'!C623</f>
        <v>34</v>
      </c>
      <c r="D551" s="392" t="str">
        <f>'Programe Budget 2073-74'!D623</f>
        <v>जिल्ला कृषि बिकास कार्यालय, दैलेख</v>
      </c>
      <c r="E551" s="34" t="e">
        <f>#REF!</f>
        <v>#REF!</v>
      </c>
      <c r="F551" s="422" t="e">
        <f t="shared" si="47"/>
        <v>#REF!</v>
      </c>
      <c r="G551" s="34" t="e">
        <f t="shared" si="48"/>
        <v>#REF!</v>
      </c>
      <c r="H551" s="714">
        <v>100</v>
      </c>
      <c r="I551" s="34" t="e">
        <f t="shared" si="49"/>
        <v>#REF!</v>
      </c>
      <c r="J551" s="34"/>
      <c r="K551" s="214"/>
      <c r="L551" s="252" t="str">
        <f>'Programe Budget 2073-74'!Q623</f>
        <v>सु</v>
      </c>
    </row>
    <row r="552" spans="1:12">
      <c r="A552" s="331"/>
      <c r="B552" s="9"/>
      <c r="C552" s="33">
        <f>'Programe Budget 2073-74'!C624</f>
        <v>35</v>
      </c>
      <c r="D552" s="392" t="str">
        <f>'Programe Budget 2073-74'!D624</f>
        <v>जिल्ला कृषि बिकास कार्यालय, जाजरकोट</v>
      </c>
      <c r="E552" s="34" t="e">
        <f>#REF!</f>
        <v>#REF!</v>
      </c>
      <c r="F552" s="422" t="e">
        <f t="shared" si="47"/>
        <v>#REF!</v>
      </c>
      <c r="G552" s="34" t="e">
        <f t="shared" si="48"/>
        <v>#REF!</v>
      </c>
      <c r="H552" s="714">
        <v>100</v>
      </c>
      <c r="I552" s="34" t="e">
        <f t="shared" si="49"/>
        <v>#REF!</v>
      </c>
      <c r="J552" s="34"/>
      <c r="K552" s="214"/>
      <c r="L552" s="252" t="str">
        <f>'Programe Budget 2073-74'!Q624</f>
        <v>सु</v>
      </c>
    </row>
    <row r="553" spans="1:12">
      <c r="A553" s="331"/>
      <c r="B553" s="9"/>
      <c r="C553" s="33">
        <f>'Programe Budget 2073-74'!C625</f>
        <v>36</v>
      </c>
      <c r="D553" s="392" t="str">
        <f>'Programe Budget 2073-74'!D625</f>
        <v>जिल्ला कृषि बिकास कार्यालय, सल्यान</v>
      </c>
      <c r="E553" s="34" t="e">
        <f>#REF!</f>
        <v>#REF!</v>
      </c>
      <c r="F553" s="422" t="e">
        <f t="shared" si="47"/>
        <v>#REF!</v>
      </c>
      <c r="G553" s="34" t="e">
        <f t="shared" si="48"/>
        <v>#REF!</v>
      </c>
      <c r="H553" s="714">
        <v>91</v>
      </c>
      <c r="I553" s="34" t="e">
        <f t="shared" si="49"/>
        <v>#REF!</v>
      </c>
      <c r="J553" s="34"/>
      <c r="K553" s="214"/>
      <c r="L553" s="252" t="str">
        <f>'Programe Budget 2073-74'!Q625</f>
        <v>सु</v>
      </c>
    </row>
    <row r="554" spans="1:12">
      <c r="A554" s="331"/>
      <c r="B554" s="9"/>
      <c r="C554" s="33">
        <f>'Programe Budget 2073-74'!C626</f>
        <v>37</v>
      </c>
      <c r="D554" s="392" t="str">
        <f>'Programe Budget 2073-74'!D626</f>
        <v>जिल्ला कृषि बिकास कार्यालय, प्यूठान</v>
      </c>
      <c r="E554" s="34" t="e">
        <f>#REF!</f>
        <v>#REF!</v>
      </c>
      <c r="F554" s="422" t="e">
        <f t="shared" si="47"/>
        <v>#REF!</v>
      </c>
      <c r="G554" s="34" t="e">
        <f t="shared" si="48"/>
        <v>#REF!</v>
      </c>
      <c r="H554" s="714">
        <v>100</v>
      </c>
      <c r="I554" s="34" t="e">
        <f t="shared" si="49"/>
        <v>#REF!</v>
      </c>
      <c r="J554" s="34"/>
      <c r="K554" s="214"/>
      <c r="L554" s="252" t="str">
        <f>'Programe Budget 2073-74'!Q626</f>
        <v>सु</v>
      </c>
    </row>
    <row r="555" spans="1:12">
      <c r="A555" s="331"/>
      <c r="B555" s="9"/>
      <c r="C555" s="33">
        <f>'Programe Budget 2073-74'!C627</f>
        <v>38</v>
      </c>
      <c r="D555" s="392" t="str">
        <f>'Programe Budget 2073-74'!D627</f>
        <v>जिल्ला कृषि बिकास कार्यालय, रोल्पा</v>
      </c>
      <c r="E555" s="34" t="e">
        <f>#REF!</f>
        <v>#REF!</v>
      </c>
      <c r="F555" s="422" t="e">
        <f t="shared" si="47"/>
        <v>#REF!</v>
      </c>
      <c r="G555" s="34" t="e">
        <f t="shared" si="48"/>
        <v>#REF!</v>
      </c>
      <c r="H555" s="714">
        <v>99</v>
      </c>
      <c r="I555" s="34" t="e">
        <f>SUM(G555*H555/100)</f>
        <v>#REF!</v>
      </c>
      <c r="J555" s="34"/>
      <c r="K555" s="214"/>
      <c r="L555" s="252" t="str">
        <f>'Programe Budget 2073-74'!Q627</f>
        <v>सु</v>
      </c>
    </row>
    <row r="556" spans="1:12">
      <c r="A556" s="331"/>
      <c r="B556" s="9"/>
      <c r="C556" s="33">
        <f>'Programe Budget 2073-74'!C628</f>
        <v>39</v>
      </c>
      <c r="D556" s="392" t="str">
        <f>'Programe Budget 2073-74'!D628</f>
        <v>जिल्ला कृषि बिकास कार्यालय, रुकुम</v>
      </c>
      <c r="E556" s="34" t="e">
        <f>#REF!</f>
        <v>#REF!</v>
      </c>
      <c r="F556" s="422" t="e">
        <f t="shared" si="47"/>
        <v>#REF!</v>
      </c>
      <c r="G556" s="34" t="e">
        <f t="shared" si="48"/>
        <v>#REF!</v>
      </c>
      <c r="H556" s="714">
        <v>64.48</v>
      </c>
      <c r="I556" s="34" t="e">
        <f t="shared" si="49"/>
        <v>#REF!</v>
      </c>
      <c r="J556" s="34"/>
      <c r="K556" s="214"/>
      <c r="L556" s="252" t="str">
        <f>'Programe Budget 2073-74'!Q628</f>
        <v>सु</v>
      </c>
    </row>
    <row r="557" spans="1:12">
      <c r="A557" s="205"/>
      <c r="B557" s="7"/>
      <c r="C557" s="31">
        <f>'Programe Budget 2073-74'!C629</f>
        <v>40</v>
      </c>
      <c r="D557" s="388" t="str">
        <f>'Programe Budget 2073-74'!D629</f>
        <v>जिल्ला कृषि बिकास कार्यालय, पर्वत</v>
      </c>
      <c r="E557" s="34" t="e">
        <f>#REF!</f>
        <v>#REF!</v>
      </c>
      <c r="F557" s="34" t="e">
        <f t="shared" si="47"/>
        <v>#REF!</v>
      </c>
      <c r="G557" s="34" t="e">
        <f t="shared" si="48"/>
        <v>#REF!</v>
      </c>
      <c r="H557" s="718">
        <v>84.69</v>
      </c>
      <c r="I557" s="34" t="e">
        <f t="shared" si="49"/>
        <v>#REF!</v>
      </c>
      <c r="J557" s="34"/>
      <c r="K557" s="214"/>
      <c r="L557" s="252" t="str">
        <f>'Programe Budget 2073-74'!Q629</f>
        <v>प</v>
      </c>
    </row>
    <row r="558" spans="1:12">
      <c r="A558" s="331"/>
      <c r="B558" s="9"/>
      <c r="C558" s="33">
        <f>'Programe Budget 2073-74'!C630</f>
        <v>41</v>
      </c>
      <c r="D558" s="392" t="str">
        <f>'Programe Budget 2073-74'!D630</f>
        <v>जिल्ला कृषि बिकास कार्यालय, बागलुङ्ग</v>
      </c>
      <c r="E558" s="34" t="e">
        <f>#REF!</f>
        <v>#REF!</v>
      </c>
      <c r="F558" s="422" t="e">
        <f t="shared" si="47"/>
        <v>#REF!</v>
      </c>
      <c r="G558" s="34" t="e">
        <f t="shared" si="48"/>
        <v>#REF!</v>
      </c>
      <c r="H558" s="718">
        <v>95.37</v>
      </c>
      <c r="I558" s="34" t="e">
        <f t="shared" si="49"/>
        <v>#REF!</v>
      </c>
      <c r="J558" s="34"/>
      <c r="K558" s="214"/>
      <c r="L558" s="252" t="str">
        <f>'Programe Budget 2073-74'!Q630</f>
        <v>प</v>
      </c>
    </row>
    <row r="559" spans="1:12">
      <c r="A559" s="331"/>
      <c r="B559" s="9"/>
      <c r="C559" s="33">
        <f>'Programe Budget 2073-74'!C631</f>
        <v>42</v>
      </c>
      <c r="D559" s="392" t="str">
        <f>'Programe Budget 2073-74'!D631</f>
        <v>जिल्ला कृषि बिकास कार्यालय, म्याग्दी</v>
      </c>
      <c r="E559" s="34" t="e">
        <f>#REF!</f>
        <v>#REF!</v>
      </c>
      <c r="F559" s="422" t="e">
        <f t="shared" si="47"/>
        <v>#REF!</v>
      </c>
      <c r="G559" s="34" t="e">
        <f t="shared" si="48"/>
        <v>#REF!</v>
      </c>
      <c r="H559" s="718">
        <v>100</v>
      </c>
      <c r="I559" s="34" t="e">
        <f t="shared" si="49"/>
        <v>#REF!</v>
      </c>
      <c r="J559" s="34"/>
      <c r="K559" s="214"/>
      <c r="L559" s="252" t="str">
        <f>'Programe Budget 2073-74'!Q631</f>
        <v>प</v>
      </c>
    </row>
    <row r="560" spans="1:12">
      <c r="A560" s="331"/>
      <c r="B560" s="9"/>
      <c r="C560" s="33">
        <f>'Programe Budget 2073-74'!C632</f>
        <v>43</v>
      </c>
      <c r="D560" s="392" t="str">
        <f>'Programe Budget 2073-74'!D632</f>
        <v>जिल्ला कृषि बिकास कार्यालय, अर्रधखाची</v>
      </c>
      <c r="E560" s="34" t="e">
        <f>#REF!</f>
        <v>#REF!</v>
      </c>
      <c r="F560" s="422" t="e">
        <f t="shared" si="47"/>
        <v>#REF!</v>
      </c>
      <c r="G560" s="34" t="e">
        <f t="shared" si="48"/>
        <v>#REF!</v>
      </c>
      <c r="H560" s="718">
        <v>71.94</v>
      </c>
      <c r="I560" s="34" t="e">
        <f t="shared" si="49"/>
        <v>#REF!</v>
      </c>
      <c r="J560" s="34"/>
      <c r="K560" s="214"/>
      <c r="L560" s="252" t="str">
        <f>'Programe Budget 2073-74'!Q632</f>
        <v>प</v>
      </c>
    </row>
    <row r="561" spans="1:12">
      <c r="A561" s="331"/>
      <c r="B561" s="9"/>
      <c r="C561" s="33">
        <f>'Programe Budget 2073-74'!C633</f>
        <v>44</v>
      </c>
      <c r="D561" s="392" t="str">
        <f>'Programe Budget 2073-74'!D633</f>
        <v>जिल्ला कृषि बिकास कार्यालय, पाल्पा</v>
      </c>
      <c r="E561" s="34" t="e">
        <f>#REF!</f>
        <v>#REF!</v>
      </c>
      <c r="F561" s="422" t="e">
        <f t="shared" si="47"/>
        <v>#REF!</v>
      </c>
      <c r="G561" s="34" t="e">
        <f t="shared" si="48"/>
        <v>#REF!</v>
      </c>
      <c r="H561" s="718">
        <v>82.11</v>
      </c>
      <c r="I561" s="34" t="e">
        <f t="shared" si="49"/>
        <v>#REF!</v>
      </c>
      <c r="J561" s="34"/>
      <c r="K561" s="214"/>
      <c r="L561" s="252" t="str">
        <f>'Programe Budget 2073-74'!Q633</f>
        <v>प</v>
      </c>
    </row>
    <row r="562" spans="1:12">
      <c r="A562" s="331"/>
      <c r="B562" s="9"/>
      <c r="C562" s="33">
        <f>'Programe Budget 2073-74'!C634</f>
        <v>45</v>
      </c>
      <c r="D562" s="392" t="str">
        <f>'Programe Budget 2073-74'!D634</f>
        <v>जिल्ला कृषि बिकास कार्यालय, गुल्मी</v>
      </c>
      <c r="E562" s="34" t="e">
        <f>#REF!</f>
        <v>#REF!</v>
      </c>
      <c r="F562" s="422" t="e">
        <f t="shared" si="47"/>
        <v>#REF!</v>
      </c>
      <c r="G562" s="34" t="e">
        <f t="shared" si="48"/>
        <v>#REF!</v>
      </c>
      <c r="H562" s="718">
        <v>94.45</v>
      </c>
      <c r="I562" s="34" t="e">
        <f t="shared" si="49"/>
        <v>#REF!</v>
      </c>
      <c r="J562" s="34"/>
      <c r="K562" s="214"/>
      <c r="L562" s="252" t="str">
        <f>'Programe Budget 2073-74'!Q634</f>
        <v>प</v>
      </c>
    </row>
    <row r="563" spans="1:12">
      <c r="A563" s="331"/>
      <c r="B563" s="9"/>
      <c r="C563" s="33">
        <f>'Programe Budget 2073-74'!C635</f>
        <v>46</v>
      </c>
      <c r="D563" s="392" t="str">
        <f>'Programe Budget 2073-74'!D635</f>
        <v>जिल्ला कृषि बिकास कार्यालय, स्याङ्गजा</v>
      </c>
      <c r="E563" s="34" t="e">
        <f>#REF!</f>
        <v>#REF!</v>
      </c>
      <c r="F563" s="422" t="e">
        <f t="shared" si="47"/>
        <v>#REF!</v>
      </c>
      <c r="G563" s="34" t="e">
        <f t="shared" si="48"/>
        <v>#REF!</v>
      </c>
      <c r="H563" s="718">
        <v>100</v>
      </c>
      <c r="I563" s="34" t="e">
        <f t="shared" si="49"/>
        <v>#REF!</v>
      </c>
      <c r="J563" s="34"/>
      <c r="K563" s="214"/>
      <c r="L563" s="252" t="str">
        <f>'Programe Budget 2073-74'!Q635</f>
        <v>प</v>
      </c>
    </row>
    <row r="564" spans="1:12">
      <c r="A564" s="331"/>
      <c r="B564" s="9"/>
      <c r="C564" s="33">
        <f>'Programe Budget 2073-74'!C636</f>
        <v>47</v>
      </c>
      <c r="D564" s="392" t="str">
        <f>'Programe Budget 2073-74'!D636</f>
        <v>जिल्ला कृषि बिकास कार्यालय, तनहुँ</v>
      </c>
      <c r="E564" s="34" t="e">
        <f>#REF!</f>
        <v>#REF!</v>
      </c>
      <c r="F564" s="422" t="e">
        <f t="shared" si="47"/>
        <v>#REF!</v>
      </c>
      <c r="G564" s="34" t="e">
        <f t="shared" si="48"/>
        <v>#REF!</v>
      </c>
      <c r="H564" s="718">
        <v>92.5</v>
      </c>
      <c r="I564" s="34" t="e">
        <f t="shared" si="49"/>
        <v>#REF!</v>
      </c>
      <c r="J564" s="34"/>
      <c r="K564" s="214"/>
      <c r="L564" s="252" t="str">
        <f>'Programe Budget 2073-74'!Q636</f>
        <v>प</v>
      </c>
    </row>
    <row r="565" spans="1:12">
      <c r="A565" s="331"/>
      <c r="B565" s="9"/>
      <c r="C565" s="33">
        <f>'Programe Budget 2073-74'!C637</f>
        <v>48</v>
      </c>
      <c r="D565" s="392" t="str">
        <f>'Programe Budget 2073-74'!D637</f>
        <v>जिल्ला कृषि बिकास कार्यालय, कास्की</v>
      </c>
      <c r="E565" s="34" t="e">
        <f>#REF!</f>
        <v>#REF!</v>
      </c>
      <c r="F565" s="422" t="e">
        <f t="shared" si="47"/>
        <v>#REF!</v>
      </c>
      <c r="G565" s="34" t="e">
        <f t="shared" si="48"/>
        <v>#REF!</v>
      </c>
      <c r="H565" s="718">
        <v>97.3</v>
      </c>
      <c r="I565" s="34" t="e">
        <f t="shared" si="49"/>
        <v>#REF!</v>
      </c>
      <c r="J565" s="34"/>
      <c r="K565" s="214"/>
      <c r="L565" s="252" t="str">
        <f>'Programe Budget 2073-74'!Q637</f>
        <v>प</v>
      </c>
    </row>
    <row r="566" spans="1:12">
      <c r="A566" s="25"/>
      <c r="B566" s="9"/>
      <c r="C566" s="33">
        <f>'Programe Budget 2073-74'!C638</f>
        <v>49</v>
      </c>
      <c r="D566" s="392" t="str">
        <f>'Programe Budget 2073-74'!D638</f>
        <v>जिल्ला कृषि बिकास कार्यालय, लमजुङ्ग</v>
      </c>
      <c r="E566" s="34" t="e">
        <f>#REF!</f>
        <v>#REF!</v>
      </c>
      <c r="F566" s="422" t="e">
        <f t="shared" si="47"/>
        <v>#REF!</v>
      </c>
      <c r="G566" s="34" t="e">
        <f t="shared" si="48"/>
        <v>#REF!</v>
      </c>
      <c r="H566" s="718">
        <v>83.96</v>
      </c>
      <c r="I566" s="34" t="e">
        <f t="shared" si="49"/>
        <v>#REF!</v>
      </c>
      <c r="J566" s="34"/>
      <c r="K566" s="34"/>
      <c r="L566" s="252" t="str">
        <f>'Programe Budget 2073-74'!Q638</f>
        <v>प</v>
      </c>
    </row>
    <row r="567" spans="1:12">
      <c r="A567" s="25"/>
      <c r="B567" s="9"/>
      <c r="C567" s="33">
        <f>'Programe Budget 2073-74'!C639</f>
        <v>50</v>
      </c>
      <c r="D567" s="392" t="str">
        <f>'Programe Budget 2073-74'!D639</f>
        <v>जिल्ला कृषि बिकास कार्यालय, गोरखा</v>
      </c>
      <c r="E567" s="34" t="e">
        <f>#REF!</f>
        <v>#REF!</v>
      </c>
      <c r="F567" s="422" t="e">
        <f t="shared" si="47"/>
        <v>#REF!</v>
      </c>
      <c r="G567" s="34" t="e">
        <f t="shared" si="48"/>
        <v>#REF!</v>
      </c>
      <c r="H567" s="718">
        <v>78.739999999999995</v>
      </c>
      <c r="I567" s="34" t="e">
        <f t="shared" si="49"/>
        <v>#REF!</v>
      </c>
      <c r="J567" s="34"/>
      <c r="K567" s="34"/>
      <c r="L567" s="252" t="str">
        <f>'Programe Budget 2073-74'!Q639</f>
        <v>प</v>
      </c>
    </row>
    <row r="568" spans="1:12">
      <c r="A568" s="25"/>
      <c r="B568" s="25"/>
      <c r="C568" s="56"/>
      <c r="D568" s="387" t="str">
        <f>'Programe Budget 2073-74'!D640</f>
        <v>५० कार्यालयहरूको जम्मf</v>
      </c>
      <c r="E568" s="57" t="e">
        <f>SUM(E518:E567)</f>
        <v>#REF!</v>
      </c>
      <c r="F568" s="423" t="e">
        <f>SUM(F518:F567)</f>
        <v>#REF!</v>
      </c>
      <c r="G568" s="57" t="e">
        <f>SUM(G518:G567)</f>
        <v>#REF!</v>
      </c>
      <c r="H568" s="714"/>
      <c r="I568" s="57" t="e">
        <f>SUM(I518:I567)</f>
        <v>#REF!</v>
      </c>
      <c r="J568" s="57"/>
      <c r="K568" s="214"/>
      <c r="L568" s="25"/>
    </row>
    <row r="569" spans="1:12">
      <c r="A569" s="264"/>
      <c r="B569" s="264"/>
      <c r="C569" s="54"/>
      <c r="D569" s="390" t="s">
        <v>321</v>
      </c>
      <c r="E569" s="57" t="e">
        <f>E692</f>
        <v>#REF!</v>
      </c>
      <c r="F569" s="425" t="e">
        <f>F692</f>
        <v>#REF!</v>
      </c>
      <c r="G569" s="58" t="e">
        <f>F568/F569*100</f>
        <v>#REF!</v>
      </c>
      <c r="H569" s="714"/>
      <c r="I569" s="86" t="e">
        <f>I568*G569/100</f>
        <v>#REF!</v>
      </c>
      <c r="J569" s="58" t="e">
        <f>I569</f>
        <v>#REF!</v>
      </c>
      <c r="K569" s="356"/>
      <c r="L569" s="264"/>
    </row>
    <row r="570" spans="1:12">
      <c r="A570" s="1">
        <f>'Programe Budget 2073-74'!A641</f>
        <v>13</v>
      </c>
      <c r="B570" s="11" t="str">
        <f>'Programe Budget 2073-74'!B641</f>
        <v>312156-3/4</v>
      </c>
      <c r="C570" s="33"/>
      <c r="D570" s="380" t="str">
        <f>'Programe Budget 2073-74'!D641</f>
        <v>रानीजमरा कुलरिया सिंचाई आयोजना</v>
      </c>
      <c r="E570" s="57"/>
      <c r="F570" s="423"/>
      <c r="G570" s="57"/>
      <c r="H570" s="714"/>
      <c r="I570" s="57"/>
      <c r="J570" s="57"/>
      <c r="K570" s="214"/>
      <c r="L570" s="252" t="str">
        <f>'Programe Budget 2073-74'!Q641</f>
        <v>ना</v>
      </c>
    </row>
    <row r="571" spans="1:12">
      <c r="A571" s="79"/>
      <c r="B571" s="79"/>
      <c r="C571" s="31">
        <f>'Programe Budget 2073-74'!C642</f>
        <v>1</v>
      </c>
      <c r="D571" s="388" t="str">
        <f>'Programe Budget 2073-74'!D642</f>
        <v>आयोजना कार्यान्वयन इकाई, जिल्ला कृषि विकास कार्यालय, कैलाली</v>
      </c>
      <c r="E571" s="34" t="e">
        <f>#REF!</f>
        <v>#REF!</v>
      </c>
      <c r="F571" s="418" t="e">
        <f>E571</f>
        <v>#REF!</v>
      </c>
      <c r="G571" s="30" t="e">
        <f>F571/$F$572*100</f>
        <v>#REF!</v>
      </c>
      <c r="H571" s="714">
        <v>32.92</v>
      </c>
      <c r="I571" s="30" t="e">
        <f>H571*G571/100</f>
        <v>#REF!</v>
      </c>
      <c r="J571" s="45"/>
      <c r="K571" s="30"/>
      <c r="L571" s="333" t="str">
        <f>'Programe Budget 2073-74'!Q642</f>
        <v>नि</v>
      </c>
    </row>
    <row r="572" spans="1:12">
      <c r="A572" s="25"/>
      <c r="B572" s="25"/>
      <c r="C572" s="33"/>
      <c r="D572" s="398" t="str">
        <f>'Programe Budget 2073-74'!D643</f>
        <v>१ कार्यालयहरूको जम्मा</v>
      </c>
      <c r="E572" s="57" t="e">
        <f>SUM(E571:E571)</f>
        <v>#REF!</v>
      </c>
      <c r="F572" s="423" t="e">
        <f>SUM(F571:F571)</f>
        <v>#REF!</v>
      </c>
      <c r="G572" s="57" t="e">
        <f>SUM(G571:G571)</f>
        <v>#REF!</v>
      </c>
      <c r="H572" s="714"/>
      <c r="I572" s="57" t="e">
        <f>SUM(I571:I571)</f>
        <v>#REF!</v>
      </c>
      <c r="J572" s="57"/>
      <c r="K572" s="214"/>
      <c r="L572" s="25"/>
    </row>
    <row r="573" spans="1:12">
      <c r="A573" s="264"/>
      <c r="B573" s="264"/>
      <c r="C573" s="54"/>
      <c r="D573" s="390" t="s">
        <v>321</v>
      </c>
      <c r="E573" s="57" t="e">
        <f>E692</f>
        <v>#REF!</v>
      </c>
      <c r="F573" s="425" t="e">
        <f>F692</f>
        <v>#REF!</v>
      </c>
      <c r="G573" s="86" t="e">
        <f>F572/F573*100</f>
        <v>#REF!</v>
      </c>
      <c r="H573" s="714"/>
      <c r="I573" s="86" t="e">
        <f>I572*G573/100</f>
        <v>#REF!</v>
      </c>
      <c r="J573" s="86" t="e">
        <f>I573</f>
        <v>#REF!</v>
      </c>
      <c r="K573" s="85"/>
      <c r="L573" s="264"/>
    </row>
    <row r="574" spans="1:12" s="103" customFormat="1" ht="15.6">
      <c r="A574" s="334">
        <f>'Programe Budget 2073-74'!A644</f>
        <v>14</v>
      </c>
      <c r="B574" s="334" t="str">
        <f>'Programe Budget 2073-74'!B644</f>
        <v>312162-3/4</v>
      </c>
      <c r="C574" s="56">
        <f>'Programe Budget 2073-74'!C644</f>
        <v>14</v>
      </c>
      <c r="D574" s="407" t="str">
        <f>'Programe Budget 2073-74'!D644</f>
        <v xml:space="preserve">नेपाल व्यापार एकिकृत रणनिति </v>
      </c>
      <c r="E574" s="202"/>
      <c r="F574" s="427"/>
      <c r="G574" s="202"/>
      <c r="H574" s="714"/>
      <c r="I574" s="202"/>
      <c r="J574" s="202"/>
      <c r="K574" s="358"/>
      <c r="L574" s="335" t="str">
        <f>'Programe Budget 2073-74'!Q644</f>
        <v>ना</v>
      </c>
    </row>
    <row r="575" spans="1:12" ht="15.6">
      <c r="A575" s="25"/>
      <c r="B575" s="25"/>
      <c r="C575" s="255">
        <f>'Programe Budget 2073-74'!C645</f>
        <v>0</v>
      </c>
      <c r="D575" s="407" t="str">
        <f>'Programe Budget 2073-74'!D645</f>
        <v>नेपाल व्यापार एकिकृत रणनिति (चिया तथा कफि)</v>
      </c>
      <c r="E575" s="34"/>
      <c r="F575" s="418"/>
      <c r="G575" s="30"/>
      <c r="H575" s="714"/>
      <c r="I575" s="30"/>
      <c r="J575" s="57"/>
      <c r="K575" s="34"/>
      <c r="L575" s="335" t="str">
        <f>'Programe Budget 2073-74'!Q645</f>
        <v>ना</v>
      </c>
    </row>
    <row r="576" spans="1:12">
      <c r="A576" s="25"/>
      <c r="B576" s="25"/>
      <c r="C576" s="255">
        <f>'Programe Budget 2073-74'!C646</f>
        <v>1</v>
      </c>
      <c r="D576" s="392" t="str">
        <f>'Programe Budget 2073-74'!D646</f>
        <v>कफी तथा चिया विकास शाखा, किर्तिपुर</v>
      </c>
      <c r="E576" s="34" t="e">
        <f>#REF!</f>
        <v>#REF!</v>
      </c>
      <c r="F576" s="418" t="e">
        <f t="shared" ref="F576:F596" si="50">E576</f>
        <v>#REF!</v>
      </c>
      <c r="G576" s="30" t="e">
        <f>F576/$F$597*100</f>
        <v>#REF!</v>
      </c>
      <c r="H576" s="714">
        <v>100</v>
      </c>
      <c r="I576" s="30" t="e">
        <f t="shared" ref="I576:I596" si="51">G576*H576/100</f>
        <v>#REF!</v>
      </c>
      <c r="J576" s="57"/>
      <c r="K576" s="34"/>
      <c r="L576" s="335" t="str">
        <f>'Programe Budget 2073-74'!Q646</f>
        <v>नि</v>
      </c>
    </row>
    <row r="577" spans="1:12" ht="15.6">
      <c r="A577" s="25"/>
      <c r="B577" s="25"/>
      <c r="C577" s="255">
        <f>'Programe Budget 2073-74'!C647</f>
        <v>0</v>
      </c>
      <c r="D577" s="407" t="str">
        <f>'Programe Budget 2073-74'!D647</f>
        <v>नेपाल व्यापार एकिकृत रणनिति (अदुवा)</v>
      </c>
      <c r="E577" s="34"/>
      <c r="F577" s="418"/>
      <c r="G577" s="30"/>
      <c r="H577" s="714"/>
      <c r="I577" s="30"/>
      <c r="J577" s="57"/>
      <c r="K577" s="34"/>
      <c r="L577" s="335" t="str">
        <f>'Programe Budget 2073-74'!Q647</f>
        <v>ना</v>
      </c>
    </row>
    <row r="578" spans="1:12">
      <c r="A578" s="25"/>
      <c r="B578" s="25"/>
      <c r="C578" s="255">
        <f>'Programe Budget 2073-74'!C648</f>
        <v>2</v>
      </c>
      <c r="D578" s="392" t="str">
        <f>'Programe Budget 2073-74'!D648</f>
        <v>राष्ट्रिय मसला वाली विकास कार्यक्रम, खुमलटार</v>
      </c>
      <c r="E578" s="34" t="e">
        <f>#REF!</f>
        <v>#REF!</v>
      </c>
      <c r="F578" s="418" t="e">
        <f t="shared" si="50"/>
        <v>#REF!</v>
      </c>
      <c r="G578" s="30" t="e">
        <f t="shared" ref="G578:G592" si="52">F578/$F$597*100</f>
        <v>#REF!</v>
      </c>
      <c r="H578" s="714">
        <v>80.150000000000006</v>
      </c>
      <c r="I578" s="30" t="e">
        <f t="shared" si="51"/>
        <v>#REF!</v>
      </c>
      <c r="J578" s="57"/>
      <c r="K578" s="34"/>
      <c r="L578" s="335" t="str">
        <f>'Programe Budget 2073-74'!Q648</f>
        <v>नि</v>
      </c>
    </row>
    <row r="579" spans="1:12" hidden="1">
      <c r="A579" s="264"/>
      <c r="B579" s="264"/>
      <c r="C579" s="255">
        <f>'Programe Budget 2073-74'!C649</f>
        <v>3</v>
      </c>
      <c r="D579" s="392" t="str">
        <f>'Programe Budget 2073-74'!D649</f>
        <v>जिल्ला कृषि विकास कार्यालय, पाँचथर</v>
      </c>
      <c r="E579" s="34" t="e">
        <f>#REF!</f>
        <v>#REF!</v>
      </c>
      <c r="F579" s="418" t="e">
        <f t="shared" si="50"/>
        <v>#REF!</v>
      </c>
      <c r="G579" s="30" t="e">
        <f t="shared" si="52"/>
        <v>#REF!</v>
      </c>
      <c r="H579" s="714"/>
      <c r="I579" s="30" t="e">
        <f t="shared" si="51"/>
        <v>#REF!</v>
      </c>
      <c r="J579" s="86"/>
      <c r="K579" s="85"/>
      <c r="L579" s="335" t="str">
        <f>'Programe Budget 2073-74'!Q649</f>
        <v>वि</v>
      </c>
    </row>
    <row r="580" spans="1:12" hidden="1">
      <c r="A580" s="25"/>
      <c r="B580" s="25"/>
      <c r="C580" s="255">
        <f>'Programe Budget 2073-74'!C650</f>
        <v>4</v>
      </c>
      <c r="D580" s="392" t="str">
        <f>'Programe Budget 2073-74'!D650</f>
        <v>जिल्ला कृषि विकास कार्यालय, ईलाम</v>
      </c>
      <c r="E580" s="34" t="e">
        <f>#REF!</f>
        <v>#REF!</v>
      </c>
      <c r="F580" s="418" t="e">
        <f t="shared" si="50"/>
        <v>#REF!</v>
      </c>
      <c r="G580" s="30" t="e">
        <f t="shared" si="52"/>
        <v>#REF!</v>
      </c>
      <c r="H580" s="714"/>
      <c r="I580" s="30" t="e">
        <f t="shared" si="51"/>
        <v>#REF!</v>
      </c>
      <c r="J580" s="57"/>
      <c r="K580" s="34"/>
      <c r="L580" s="335" t="str">
        <f>'Programe Budget 2073-74'!Q650</f>
        <v>वि</v>
      </c>
    </row>
    <row r="581" spans="1:12" hidden="1">
      <c r="A581" s="25"/>
      <c r="B581" s="25"/>
      <c r="C581" s="255">
        <f>'Programe Budget 2073-74'!C651</f>
        <v>5</v>
      </c>
      <c r="D581" s="392" t="str">
        <f>'Programe Budget 2073-74'!D651</f>
        <v>जिल्ला कृषि विकास कार्यालय, झापा</v>
      </c>
      <c r="E581" s="34" t="e">
        <f>#REF!</f>
        <v>#REF!</v>
      </c>
      <c r="F581" s="418" t="e">
        <f t="shared" si="50"/>
        <v>#REF!</v>
      </c>
      <c r="G581" s="30" t="e">
        <f t="shared" si="52"/>
        <v>#REF!</v>
      </c>
      <c r="H581" s="714"/>
      <c r="I581" s="30" t="e">
        <f t="shared" si="51"/>
        <v>#REF!</v>
      </c>
      <c r="J581" s="57"/>
      <c r="K581" s="34"/>
      <c r="L581" s="335" t="str">
        <f>'Programe Budget 2073-74'!Q651</f>
        <v>वि</v>
      </c>
    </row>
    <row r="582" spans="1:12" hidden="1">
      <c r="A582" s="25"/>
      <c r="B582" s="25"/>
      <c r="C582" s="255">
        <f>'Programe Budget 2073-74'!C652</f>
        <v>6</v>
      </c>
      <c r="D582" s="392" t="str">
        <f>'Programe Budget 2073-74'!D652</f>
        <v>जिल्ला कृषि विकास कार्यालय, मकवानपुर</v>
      </c>
      <c r="E582" s="34" t="e">
        <f>#REF!</f>
        <v>#REF!</v>
      </c>
      <c r="F582" s="418" t="e">
        <f t="shared" si="50"/>
        <v>#REF!</v>
      </c>
      <c r="G582" s="30" t="e">
        <f t="shared" si="52"/>
        <v>#REF!</v>
      </c>
      <c r="H582" s="714"/>
      <c r="I582" s="30" t="e">
        <f t="shared" si="51"/>
        <v>#REF!</v>
      </c>
      <c r="J582" s="57"/>
      <c r="K582" s="34"/>
      <c r="L582" s="335" t="str">
        <f>'Programe Budget 2073-74'!Q652</f>
        <v>का</v>
      </c>
    </row>
    <row r="583" spans="1:12" hidden="1">
      <c r="A583" s="73"/>
      <c r="B583" s="73"/>
      <c r="C583" s="255">
        <f>'Programe Budget 2073-74'!C653</f>
        <v>7</v>
      </c>
      <c r="D583" s="392" t="str">
        <f>'Programe Budget 2073-74'!D653</f>
        <v>जिल्ला कृषि विकास कार्यालय, नवलपरासी</v>
      </c>
      <c r="E583" s="34" t="e">
        <f>#REF!</f>
        <v>#REF!</v>
      </c>
      <c r="F583" s="418" t="e">
        <f t="shared" si="50"/>
        <v>#REF!</v>
      </c>
      <c r="G583" s="30" t="e">
        <f t="shared" si="52"/>
        <v>#REF!</v>
      </c>
      <c r="H583" s="714"/>
      <c r="I583" s="30" t="e">
        <f t="shared" si="51"/>
        <v>#REF!</v>
      </c>
      <c r="J583" s="88"/>
      <c r="K583" s="87"/>
      <c r="L583" s="335" t="str">
        <f>'Programe Budget 2073-74'!Q653</f>
        <v>प</v>
      </c>
    </row>
    <row r="584" spans="1:12" hidden="1">
      <c r="A584" s="25"/>
      <c r="B584" s="25"/>
      <c r="C584" s="255">
        <f>'Programe Budget 2073-74'!C654</f>
        <v>8</v>
      </c>
      <c r="D584" s="392" t="str">
        <f>'Programe Budget 2073-74'!D654</f>
        <v>जिल्ला कृषि विकास कार्यालय, तनहुँ</v>
      </c>
      <c r="E584" s="34" t="e">
        <f>#REF!</f>
        <v>#REF!</v>
      </c>
      <c r="F584" s="418" t="e">
        <f t="shared" si="50"/>
        <v>#REF!</v>
      </c>
      <c r="G584" s="30" t="e">
        <f t="shared" si="52"/>
        <v>#REF!</v>
      </c>
      <c r="H584" s="714"/>
      <c r="I584" s="30" t="e">
        <f t="shared" si="51"/>
        <v>#REF!</v>
      </c>
      <c r="J584" s="57"/>
      <c r="K584" s="34"/>
      <c r="L584" s="335" t="str">
        <f>'Programe Budget 2073-74'!Q654</f>
        <v>प</v>
      </c>
    </row>
    <row r="585" spans="1:12" hidden="1">
      <c r="A585" s="79"/>
      <c r="B585" s="79"/>
      <c r="C585" s="255">
        <f>'Programe Budget 2073-74'!C655</f>
        <v>9</v>
      </c>
      <c r="D585" s="392" t="str">
        <f>'Programe Budget 2073-74'!D655</f>
        <v>जिल्ला कृषि विकास कार्यालय पाल्पा</v>
      </c>
      <c r="E585" s="34" t="e">
        <f>#REF!</f>
        <v>#REF!</v>
      </c>
      <c r="F585" s="418" t="e">
        <f t="shared" si="50"/>
        <v>#REF!</v>
      </c>
      <c r="G585" s="30" t="e">
        <f t="shared" si="52"/>
        <v>#REF!</v>
      </c>
      <c r="H585" s="714"/>
      <c r="I585" s="30" t="e">
        <f t="shared" si="51"/>
        <v>#REF!</v>
      </c>
      <c r="J585" s="45"/>
      <c r="K585" s="30"/>
      <c r="L585" s="335" t="str">
        <f>'Programe Budget 2073-74'!Q655</f>
        <v>प</v>
      </c>
    </row>
    <row r="586" spans="1:12" hidden="1">
      <c r="A586" s="25"/>
      <c r="B586" s="25"/>
      <c r="C586" s="255">
        <f>'Programe Budget 2073-74'!C656</f>
        <v>10</v>
      </c>
      <c r="D586" s="392" t="str">
        <f>'Programe Budget 2073-74'!D656</f>
        <v>जिल्ला कृषि विकास कार्यालय म्याग्दी</v>
      </c>
      <c r="E586" s="34" t="e">
        <f>#REF!</f>
        <v>#REF!</v>
      </c>
      <c r="F586" s="418" t="e">
        <f t="shared" si="50"/>
        <v>#REF!</v>
      </c>
      <c r="G586" s="30" t="e">
        <f t="shared" si="52"/>
        <v>#REF!</v>
      </c>
      <c r="H586" s="714"/>
      <c r="I586" s="30" t="e">
        <f t="shared" si="51"/>
        <v>#REF!</v>
      </c>
      <c r="J586" s="57"/>
      <c r="K586" s="34"/>
      <c r="L586" s="335" t="str">
        <f>'Programe Budget 2073-74'!Q656</f>
        <v>प</v>
      </c>
    </row>
    <row r="587" spans="1:12" hidden="1">
      <c r="A587" s="25"/>
      <c r="B587" s="25"/>
      <c r="C587" s="255">
        <f>'Programe Budget 2073-74'!C657</f>
        <v>11</v>
      </c>
      <c r="D587" s="392" t="str">
        <f>'Programe Budget 2073-74'!D657</f>
        <v>जिल्ला कृषि विकास कार्यालय अर्घाखाँची</v>
      </c>
      <c r="E587" s="34" t="e">
        <f>#REF!</f>
        <v>#REF!</v>
      </c>
      <c r="F587" s="418" t="e">
        <f t="shared" si="50"/>
        <v>#REF!</v>
      </c>
      <c r="G587" s="30" t="e">
        <f t="shared" si="52"/>
        <v>#REF!</v>
      </c>
      <c r="H587" s="714"/>
      <c r="I587" s="30" t="e">
        <f t="shared" si="51"/>
        <v>#REF!</v>
      </c>
      <c r="J587" s="57"/>
      <c r="K587" s="34"/>
      <c r="L587" s="335" t="str">
        <f>'Programe Budget 2073-74'!Q657</f>
        <v>प</v>
      </c>
    </row>
    <row r="588" spans="1:12" hidden="1">
      <c r="A588" s="25"/>
      <c r="B588" s="25"/>
      <c r="C588" s="255">
        <f>'Programe Budget 2073-74'!C658</f>
        <v>12</v>
      </c>
      <c r="D588" s="392" t="str">
        <f>'Programe Budget 2073-74'!D658</f>
        <v>जिल्ला कृषि विकास कार्यालय, सुर्खेत</v>
      </c>
      <c r="E588" s="34" t="e">
        <f>#REF!</f>
        <v>#REF!</v>
      </c>
      <c r="F588" s="418" t="e">
        <f t="shared" si="50"/>
        <v>#REF!</v>
      </c>
      <c r="G588" s="30" t="e">
        <f t="shared" si="52"/>
        <v>#REF!</v>
      </c>
      <c r="H588" s="714"/>
      <c r="I588" s="30" t="e">
        <f t="shared" si="51"/>
        <v>#REF!</v>
      </c>
      <c r="J588" s="57"/>
      <c r="K588" s="34"/>
      <c r="L588" s="335" t="str">
        <f>'Programe Budget 2073-74'!Q658</f>
        <v>सु</v>
      </c>
    </row>
    <row r="589" spans="1:12" hidden="1">
      <c r="A589" s="25"/>
      <c r="B589" s="25"/>
      <c r="C589" s="255">
        <f>'Programe Budget 2073-74'!C659</f>
        <v>13</v>
      </c>
      <c r="D589" s="392" t="str">
        <f>'Programe Budget 2073-74'!D659</f>
        <v>जिल्ला कृषि विकास कार्यालय, सल्यान</v>
      </c>
      <c r="E589" s="34" t="e">
        <f>#REF!</f>
        <v>#REF!</v>
      </c>
      <c r="F589" s="418" t="e">
        <f t="shared" si="50"/>
        <v>#REF!</v>
      </c>
      <c r="G589" s="30" t="e">
        <f t="shared" si="52"/>
        <v>#REF!</v>
      </c>
      <c r="H589" s="714"/>
      <c r="I589" s="30" t="e">
        <f t="shared" si="51"/>
        <v>#REF!</v>
      </c>
      <c r="J589" s="57"/>
      <c r="K589" s="34"/>
      <c r="L589" s="335" t="str">
        <f>'Programe Budget 2073-74'!Q659</f>
        <v>सु</v>
      </c>
    </row>
    <row r="590" spans="1:12" hidden="1">
      <c r="A590" s="25"/>
      <c r="B590" s="25"/>
      <c r="C590" s="255">
        <f>'Programe Budget 2073-74'!C660</f>
        <v>14</v>
      </c>
      <c r="D590" s="392" t="str">
        <f>'Programe Budget 2073-74'!D660</f>
        <v>जिल्ला कृषि विकास कार्यालय, दैलेख</v>
      </c>
      <c r="E590" s="34" t="e">
        <f>#REF!</f>
        <v>#REF!</v>
      </c>
      <c r="F590" s="418" t="e">
        <f t="shared" si="50"/>
        <v>#REF!</v>
      </c>
      <c r="G590" s="30" t="e">
        <f t="shared" si="52"/>
        <v>#REF!</v>
      </c>
      <c r="H590" s="714"/>
      <c r="I590" s="30" t="e">
        <f t="shared" si="51"/>
        <v>#REF!</v>
      </c>
      <c r="J590" s="57"/>
      <c r="K590" s="34"/>
      <c r="L590" s="335" t="str">
        <f>'Programe Budget 2073-74'!Q660</f>
        <v>सु</v>
      </c>
    </row>
    <row r="591" spans="1:12" hidden="1">
      <c r="A591" s="25"/>
      <c r="B591" s="25"/>
      <c r="C591" s="255">
        <f>'Programe Budget 2073-74'!C661</f>
        <v>15</v>
      </c>
      <c r="D591" s="392" t="str">
        <f>'Programe Budget 2073-74'!D661</f>
        <v>जिल्ला कृषि विकास कार्यालय, कैलाली</v>
      </c>
      <c r="E591" s="34" t="e">
        <f>#REF!</f>
        <v>#REF!</v>
      </c>
      <c r="F591" s="418" t="e">
        <f t="shared" si="50"/>
        <v>#REF!</v>
      </c>
      <c r="G591" s="30" t="e">
        <f t="shared" si="52"/>
        <v>#REF!</v>
      </c>
      <c r="H591" s="714"/>
      <c r="I591" s="30" t="e">
        <f t="shared" si="51"/>
        <v>#REF!</v>
      </c>
      <c r="J591" s="57"/>
      <c r="K591" s="34"/>
      <c r="L591" s="335" t="str">
        <f>'Programe Budget 2073-74'!Q661</f>
        <v>दि</v>
      </c>
    </row>
    <row r="592" spans="1:12" hidden="1">
      <c r="A592" s="25"/>
      <c r="B592" s="25"/>
      <c r="C592" s="255">
        <f>'Programe Budget 2073-74'!C662</f>
        <v>16</v>
      </c>
      <c r="D592" s="392" t="str">
        <f>'Programe Budget 2073-74'!D662</f>
        <v>जिल्ला कृषि विकास कार्यालय, डोटी</v>
      </c>
      <c r="E592" s="34" t="e">
        <f>#REF!</f>
        <v>#REF!</v>
      </c>
      <c r="F592" s="418" t="e">
        <f t="shared" si="50"/>
        <v>#REF!</v>
      </c>
      <c r="G592" s="30" t="e">
        <f t="shared" si="52"/>
        <v>#REF!</v>
      </c>
      <c r="H592" s="714"/>
      <c r="I592" s="30" t="e">
        <f t="shared" si="51"/>
        <v>#REF!</v>
      </c>
      <c r="J592" s="57"/>
      <c r="K592" s="34"/>
      <c r="L592" s="335" t="str">
        <f>'Programe Budget 2073-74'!Q662</f>
        <v>दि</v>
      </c>
    </row>
    <row r="593" spans="1:12" ht="15.6">
      <c r="A593" s="25"/>
      <c r="B593" s="25"/>
      <c r="C593" s="255">
        <f>'Programe Budget 2073-74'!C663</f>
        <v>0</v>
      </c>
      <c r="D593" s="407" t="str">
        <f>'Programe Budget 2073-74'!D663</f>
        <v>नेपाल व्यापार एकिकृत रणनिति (अलैंची)</v>
      </c>
      <c r="E593" s="34" t="e">
        <f>#REF!</f>
        <v>#REF!</v>
      </c>
      <c r="F593" s="418"/>
      <c r="G593" s="30"/>
      <c r="H593" s="714"/>
      <c r="I593" s="30"/>
      <c r="J593" s="57"/>
      <c r="K593" s="34"/>
      <c r="L593" s="335" t="str">
        <f>'Programe Budget 2073-74'!Q663</f>
        <v>ना</v>
      </c>
    </row>
    <row r="594" spans="1:12">
      <c r="A594" s="25"/>
      <c r="B594" s="25"/>
      <c r="C594" s="255">
        <f>'Programe Budget 2073-74'!C664</f>
        <v>17</v>
      </c>
      <c r="D594" s="392" t="str">
        <f>'Programe Budget 2073-74'!D664</f>
        <v>अलैंची विकास केन्द्र, फिक्कल, ईलाम</v>
      </c>
      <c r="E594" s="34" t="e">
        <f>#REF!</f>
        <v>#REF!</v>
      </c>
      <c r="F594" s="418" t="e">
        <f t="shared" si="50"/>
        <v>#REF!</v>
      </c>
      <c r="G594" s="30" t="e">
        <f>F594/$F$597*100</f>
        <v>#REF!</v>
      </c>
      <c r="H594" s="714">
        <v>85</v>
      </c>
      <c r="I594" s="30" t="e">
        <f t="shared" si="51"/>
        <v>#REF!</v>
      </c>
      <c r="J594" s="57"/>
      <c r="K594" s="34"/>
      <c r="L594" s="335" t="str">
        <f>'Programe Budget 2073-74'!Q664</f>
        <v>नि</v>
      </c>
    </row>
    <row r="595" spans="1:12" ht="15.6">
      <c r="A595" s="25"/>
      <c r="B595" s="25"/>
      <c r="C595" s="255">
        <f>'Programe Budget 2073-74'!C665</f>
        <v>0</v>
      </c>
      <c r="D595" s="407" t="str">
        <f>'Programe Budget 2073-74'!D665</f>
        <v>नेपाल व्यापार एकिकृत रणनिति (मौरी)</v>
      </c>
      <c r="E595" s="34" t="e">
        <f>#REF!</f>
        <v>#REF!</v>
      </c>
      <c r="F595" s="418"/>
      <c r="G595" s="30"/>
      <c r="H595" s="714"/>
      <c r="I595" s="30"/>
      <c r="J595" s="57"/>
      <c r="K595" s="34"/>
      <c r="L595" s="335" t="str">
        <f>'Programe Budget 2073-74'!Q665</f>
        <v>ना</v>
      </c>
    </row>
    <row r="596" spans="1:12">
      <c r="A596" s="25"/>
      <c r="B596" s="25"/>
      <c r="C596" s="255">
        <f>'Programe Budget 2073-74'!C666</f>
        <v>18</v>
      </c>
      <c r="D596" s="392" t="str">
        <f>'Programe Budget 2073-74'!D666</f>
        <v>व्यवसायिक किट विकास निर्देशनालय, हरिहरभवन</v>
      </c>
      <c r="E596" s="34" t="e">
        <f>#REF!</f>
        <v>#REF!</v>
      </c>
      <c r="F596" s="418" t="e">
        <f t="shared" si="50"/>
        <v>#REF!</v>
      </c>
      <c r="G596" s="30" t="e">
        <f>F596/$F$597*100</f>
        <v>#REF!</v>
      </c>
      <c r="H596" s="714">
        <v>46</v>
      </c>
      <c r="I596" s="30" t="e">
        <f t="shared" si="51"/>
        <v>#REF!</v>
      </c>
      <c r="J596" s="57"/>
      <c r="K596" s="34"/>
      <c r="L596" s="335" t="str">
        <f>'Programe Budget 2073-74'!Q666</f>
        <v>नि</v>
      </c>
    </row>
    <row r="597" spans="1:12">
      <c r="A597" s="25"/>
      <c r="B597" s="25"/>
      <c r="C597" s="255">
        <f>'Programe Budget 2073-74'!C667</f>
        <v>18</v>
      </c>
      <c r="D597" s="387" t="str">
        <f>'Programe Budget 2073-74'!D667</f>
        <v>एन.टी.आई.एस.कार्यक्रमको जम्मा</v>
      </c>
      <c r="E597" s="423" t="e">
        <f>SUM(E575:E596)</f>
        <v>#REF!</v>
      </c>
      <c r="F597" s="423" t="e">
        <f>SUM(F575:F596)</f>
        <v>#REF!</v>
      </c>
      <c r="G597" s="57" t="e">
        <f>SUM(G575:G596)</f>
        <v>#REF!</v>
      </c>
      <c r="H597" s="714"/>
      <c r="I597" s="57" t="e">
        <f>SUM(I575:I596)</f>
        <v>#REF!</v>
      </c>
      <c r="J597" s="57"/>
      <c r="K597" s="214"/>
      <c r="L597" s="335"/>
    </row>
    <row r="598" spans="1:12">
      <c r="A598" s="264"/>
      <c r="B598" s="264"/>
      <c r="C598" s="54"/>
      <c r="D598" s="386" t="s">
        <v>321</v>
      </c>
      <c r="E598" s="425" t="e">
        <f>E692</f>
        <v>#REF!</v>
      </c>
      <c r="F598" s="425" t="e">
        <f>F692</f>
        <v>#REF!</v>
      </c>
      <c r="G598" s="86" t="e">
        <f>F597/F598*100</f>
        <v>#REF!</v>
      </c>
      <c r="H598" s="714"/>
      <c r="I598" s="86" t="e">
        <f>I597*G598/100</f>
        <v>#REF!</v>
      </c>
      <c r="J598" s="86" t="e">
        <f>I598</f>
        <v>#REF!</v>
      </c>
      <c r="K598" s="85"/>
      <c r="L598" s="335"/>
    </row>
    <row r="599" spans="1:12">
      <c r="A599" s="9">
        <f>'Programe Budget 2073-74'!A668</f>
        <v>15</v>
      </c>
      <c r="B599" s="9" t="str">
        <f>'Programe Budget 2073-74'!B668</f>
        <v>32912-3/4</v>
      </c>
      <c r="C599" s="33"/>
      <c r="D599" s="403" t="str">
        <f>'Programe Budget 2073-74'!D668</f>
        <v xml:space="preserve">राष्ट्रपति चुरे तर्राई मधेस संरक्षण विकास समिती </v>
      </c>
      <c r="E599" s="57"/>
      <c r="F599" s="423"/>
      <c r="G599" s="57"/>
      <c r="H599" s="714"/>
      <c r="I599" s="57"/>
      <c r="J599" s="57"/>
      <c r="K599" s="34"/>
      <c r="L599" s="252" t="str">
        <f>'Programe Budget 2073-74'!Q668</f>
        <v>ना</v>
      </c>
    </row>
    <row r="600" spans="1:12">
      <c r="A600" s="7"/>
      <c r="B600" s="7"/>
      <c r="C600" s="31">
        <f>'Programe Budget 2073-74'!C669</f>
        <v>1</v>
      </c>
      <c r="D600" s="388" t="str">
        <f>'Programe Budget 2073-74'!D669</f>
        <v>कृषि विभाग</v>
      </c>
      <c r="E600" s="34" t="e">
        <f>#REF!</f>
        <v>#REF!</v>
      </c>
      <c r="F600" s="418" t="e">
        <f t="shared" ref="F600:F622" si="53">E600</f>
        <v>#REF!</v>
      </c>
      <c r="G600" s="30" t="e">
        <f t="shared" ref="G600:G622" si="54">F600/$F$623*100</f>
        <v>#REF!</v>
      </c>
      <c r="H600" s="714"/>
      <c r="I600" s="30" t="e">
        <f t="shared" ref="I600:I619" si="55">G600*H600/100</f>
        <v>#REF!</v>
      </c>
      <c r="J600" s="45"/>
      <c r="K600" s="30"/>
      <c r="L600" s="252"/>
    </row>
    <row r="601" spans="1:12">
      <c r="A601" s="7"/>
      <c r="B601" s="7"/>
      <c r="C601" s="31">
        <f>'Programe Budget 2073-74'!C670</f>
        <v>2</v>
      </c>
      <c r="D601" s="388" t="str">
        <f>'Programe Budget 2073-74'!D670</f>
        <v>क्षेत्रीय कृषि निर्देशनालय, पुर्वाञ्रचल</v>
      </c>
      <c r="E601" s="34" t="e">
        <f>#REF!</f>
        <v>#REF!</v>
      </c>
      <c r="F601" s="418" t="e">
        <f t="shared" si="53"/>
        <v>#REF!</v>
      </c>
      <c r="G601" s="30" t="e">
        <f t="shared" si="54"/>
        <v>#REF!</v>
      </c>
      <c r="H601" s="714">
        <v>50</v>
      </c>
      <c r="I601" s="30" t="e">
        <f t="shared" si="55"/>
        <v>#REF!</v>
      </c>
      <c r="J601" s="45"/>
      <c r="K601" s="30"/>
      <c r="L601" s="252"/>
    </row>
    <row r="602" spans="1:12">
      <c r="A602" s="7"/>
      <c r="B602" s="7"/>
      <c r="C602" s="31">
        <f>'Programe Budget 2073-74'!C671</f>
        <v>3</v>
      </c>
      <c r="D602" s="388" t="str">
        <f>'Programe Budget 2073-74'!D671</f>
        <v>क्षेत्रीय कृषि निर्देशनालय, मध्यमाञ्चल</v>
      </c>
      <c r="E602" s="34" t="e">
        <f>#REF!</f>
        <v>#REF!</v>
      </c>
      <c r="F602" s="418" t="e">
        <f t="shared" si="53"/>
        <v>#REF!</v>
      </c>
      <c r="G602" s="30" t="e">
        <f t="shared" si="54"/>
        <v>#REF!</v>
      </c>
      <c r="H602" s="714">
        <v>100</v>
      </c>
      <c r="I602" s="30" t="e">
        <f t="shared" si="55"/>
        <v>#REF!</v>
      </c>
      <c r="J602" s="45"/>
      <c r="K602" s="30"/>
      <c r="L602" s="252"/>
    </row>
    <row r="603" spans="1:12">
      <c r="A603" s="7"/>
      <c r="B603" s="7"/>
      <c r="C603" s="31">
        <f>'Programe Budget 2073-74'!C672</f>
        <v>4</v>
      </c>
      <c r="D603" s="388" t="str">
        <f>'Programe Budget 2073-74'!D672</f>
        <v>क्षेत्रीय कृषि निर्देशनालय, पश्चिमाञ्चल</v>
      </c>
      <c r="E603" s="34" t="e">
        <f>#REF!</f>
        <v>#REF!</v>
      </c>
      <c r="F603" s="418" t="e">
        <f t="shared" si="53"/>
        <v>#REF!</v>
      </c>
      <c r="G603" s="30" t="e">
        <f t="shared" si="54"/>
        <v>#REF!</v>
      </c>
      <c r="H603" s="714">
        <v>0</v>
      </c>
      <c r="I603" s="30" t="e">
        <f t="shared" si="55"/>
        <v>#REF!</v>
      </c>
      <c r="J603" s="45"/>
      <c r="K603" s="30"/>
      <c r="L603" s="252"/>
    </row>
    <row r="604" spans="1:12">
      <c r="A604" s="7"/>
      <c r="B604" s="7"/>
      <c r="C604" s="31">
        <f>'Programe Budget 2073-74'!C673</f>
        <v>5</v>
      </c>
      <c r="D604" s="388" t="str">
        <f>'Programe Budget 2073-74'!D673</f>
        <v>क्षेत्रीय कृषि निर्देशनालय, मध्य पश्चिमाञ्चल</v>
      </c>
      <c r="E604" s="34" t="e">
        <f>#REF!</f>
        <v>#REF!</v>
      </c>
      <c r="F604" s="418" t="e">
        <f t="shared" si="53"/>
        <v>#REF!</v>
      </c>
      <c r="G604" s="30" t="e">
        <f t="shared" si="54"/>
        <v>#REF!</v>
      </c>
      <c r="H604" s="714">
        <v>100</v>
      </c>
      <c r="I604" s="30" t="e">
        <f t="shared" si="55"/>
        <v>#REF!</v>
      </c>
      <c r="J604" s="45"/>
      <c r="K604" s="30"/>
      <c r="L604" s="252"/>
    </row>
    <row r="605" spans="1:12">
      <c r="A605" s="7"/>
      <c r="B605" s="7"/>
      <c r="C605" s="31">
        <f>'Programe Budget 2073-74'!C674</f>
        <v>6</v>
      </c>
      <c r="D605" s="388" t="str">
        <f>'Programe Budget 2073-74'!D674</f>
        <v>क्षेत्रीय कृषि निर्देशनालय, सुदुर पश्चिमाञ्चल</v>
      </c>
      <c r="E605" s="34" t="e">
        <f>#REF!</f>
        <v>#REF!</v>
      </c>
      <c r="F605" s="418" t="e">
        <f t="shared" si="53"/>
        <v>#REF!</v>
      </c>
      <c r="G605" s="30" t="e">
        <f t="shared" si="54"/>
        <v>#REF!</v>
      </c>
      <c r="H605" s="714">
        <v>85</v>
      </c>
      <c r="I605" s="30" t="e">
        <f t="shared" si="55"/>
        <v>#REF!</v>
      </c>
      <c r="J605" s="45"/>
      <c r="K605" s="30"/>
      <c r="L605" s="252"/>
    </row>
    <row r="606" spans="1:12">
      <c r="A606" s="79"/>
      <c r="B606" s="79"/>
      <c r="C606" s="31">
        <f>'Programe Budget 2073-74'!C675</f>
        <v>7</v>
      </c>
      <c r="D606" s="388" t="str">
        <f>'Programe Budget 2073-74'!D675</f>
        <v>जिल्ला कृषि विकास कार्यालय, डडेलधुरा</v>
      </c>
      <c r="E606" s="34" t="e">
        <f>#REF!</f>
        <v>#REF!</v>
      </c>
      <c r="F606" s="418" t="e">
        <f t="shared" si="53"/>
        <v>#REF!</v>
      </c>
      <c r="G606" s="30" t="e">
        <f t="shared" si="54"/>
        <v>#REF!</v>
      </c>
      <c r="H606" s="714">
        <v>87.2</v>
      </c>
      <c r="I606" s="30" t="e">
        <f t="shared" si="55"/>
        <v>#REF!</v>
      </c>
      <c r="J606" s="45"/>
      <c r="K606" s="30"/>
      <c r="L606" s="252" t="str">
        <f>'Programe Budget 2073-74'!Q675</f>
        <v>दि</v>
      </c>
    </row>
    <row r="607" spans="1:12">
      <c r="A607" s="9"/>
      <c r="B607" s="9"/>
      <c r="C607" s="31">
        <f>'Programe Budget 2073-74'!C676</f>
        <v>8</v>
      </c>
      <c r="D607" s="402" t="str">
        <f>'Programe Budget 2073-74'!D676</f>
        <v>जिल्ला कृषि विकास कार्यालय, कैलाली</v>
      </c>
      <c r="E607" s="34" t="e">
        <f>#REF!</f>
        <v>#REF!</v>
      </c>
      <c r="F607" s="418" t="e">
        <f t="shared" si="53"/>
        <v>#REF!</v>
      </c>
      <c r="G607" s="30" t="e">
        <f t="shared" si="54"/>
        <v>#REF!</v>
      </c>
      <c r="H607" s="714">
        <v>100</v>
      </c>
      <c r="I607" s="30" t="e">
        <f t="shared" si="55"/>
        <v>#REF!</v>
      </c>
      <c r="J607" s="57"/>
      <c r="K607" s="34"/>
      <c r="L607" s="252" t="str">
        <f>'Programe Budget 2073-74'!Q676</f>
        <v>दि</v>
      </c>
    </row>
    <row r="608" spans="1:12">
      <c r="A608" s="25"/>
      <c r="B608" s="25"/>
      <c r="C608" s="31">
        <f>'Programe Budget 2073-74'!C677</f>
        <v>9</v>
      </c>
      <c r="D608" s="402" t="str">
        <f>'Programe Budget 2073-74'!D677</f>
        <v>जिल्ला कृषि विकास कार्यालय, सर्ुर्खेत</v>
      </c>
      <c r="E608" s="34" t="e">
        <f>#REF!</f>
        <v>#REF!</v>
      </c>
      <c r="F608" s="418" t="e">
        <f t="shared" si="53"/>
        <v>#REF!</v>
      </c>
      <c r="G608" s="30" t="e">
        <f t="shared" si="54"/>
        <v>#REF!</v>
      </c>
      <c r="H608" s="714">
        <v>100</v>
      </c>
      <c r="I608" s="30" t="e">
        <f t="shared" si="55"/>
        <v>#REF!</v>
      </c>
      <c r="J608" s="57"/>
      <c r="K608" s="34"/>
      <c r="L608" s="252" t="str">
        <f>'Programe Budget 2073-74'!Q677</f>
        <v>सु</v>
      </c>
    </row>
    <row r="609" spans="1:12">
      <c r="A609" s="25"/>
      <c r="B609" s="25"/>
      <c r="C609" s="31">
        <f>'Programe Budget 2073-74'!C678</f>
        <v>10</v>
      </c>
      <c r="D609" s="402" t="str">
        <f>'Programe Budget 2073-74'!D678</f>
        <v>जिल्ला कृषि विकास कार्यालय, दाङ</v>
      </c>
      <c r="E609" s="34" t="e">
        <f>#REF!</f>
        <v>#REF!</v>
      </c>
      <c r="F609" s="418" t="e">
        <f t="shared" si="53"/>
        <v>#REF!</v>
      </c>
      <c r="G609" s="30" t="e">
        <f t="shared" si="54"/>
        <v>#REF!</v>
      </c>
      <c r="H609" s="714">
        <v>86</v>
      </c>
      <c r="I609" s="30" t="e">
        <f t="shared" si="55"/>
        <v>#REF!</v>
      </c>
      <c r="J609" s="57"/>
      <c r="K609" s="34"/>
      <c r="L609" s="252" t="str">
        <f>'Programe Budget 2073-74'!Q678</f>
        <v>सु</v>
      </c>
    </row>
    <row r="610" spans="1:12">
      <c r="A610" s="25"/>
      <c r="B610" s="25"/>
      <c r="C610" s="31">
        <f>'Programe Budget 2073-74'!C679</f>
        <v>11</v>
      </c>
      <c r="D610" s="402" t="str">
        <f>'Programe Budget 2073-74'!D679</f>
        <v>जिल्ला कृषि विकास कार्यालय, अर्घर्ााँची</v>
      </c>
      <c r="E610" s="34" t="e">
        <f>#REF!</f>
        <v>#REF!</v>
      </c>
      <c r="F610" s="418" t="e">
        <f t="shared" si="53"/>
        <v>#REF!</v>
      </c>
      <c r="G610" s="30" t="e">
        <f t="shared" si="54"/>
        <v>#REF!</v>
      </c>
      <c r="H610" s="714">
        <v>100</v>
      </c>
      <c r="I610" s="30" t="e">
        <f t="shared" si="55"/>
        <v>#REF!</v>
      </c>
      <c r="J610" s="57"/>
      <c r="K610" s="34"/>
      <c r="L610" s="252" t="str">
        <f>'Programe Budget 2073-74'!Q679</f>
        <v>प</v>
      </c>
    </row>
    <row r="611" spans="1:12" ht="23.25" customHeight="1">
      <c r="A611" s="25"/>
      <c r="B611" s="25"/>
      <c r="C611" s="31">
        <f>'Programe Budget 2073-74'!C680</f>
        <v>12</v>
      </c>
      <c r="D611" s="402" t="str">
        <f>'Programe Budget 2073-74'!D680</f>
        <v>जिल्ला कृषि विकास कार्यालय, कपिलवस्तु</v>
      </c>
      <c r="E611" s="34" t="e">
        <f>#REF!</f>
        <v>#REF!</v>
      </c>
      <c r="F611" s="418" t="e">
        <f t="shared" si="53"/>
        <v>#REF!</v>
      </c>
      <c r="G611" s="30" t="e">
        <f t="shared" si="54"/>
        <v>#REF!</v>
      </c>
      <c r="H611" s="714">
        <v>100</v>
      </c>
      <c r="I611" s="30" t="e">
        <f t="shared" si="55"/>
        <v>#REF!</v>
      </c>
      <c r="J611" s="57"/>
      <c r="K611" s="34"/>
      <c r="L611" s="252" t="str">
        <f>'Programe Budget 2073-74'!Q680</f>
        <v>प</v>
      </c>
    </row>
    <row r="612" spans="1:12">
      <c r="A612" s="25"/>
      <c r="B612" s="25"/>
      <c r="C612" s="31">
        <f>'Programe Budget 2073-74'!C681</f>
        <v>13</v>
      </c>
      <c r="D612" s="402" t="str">
        <f>'Programe Budget 2073-74'!D681</f>
        <v>जिल्ला कृषि विकास कार्यालय, नवलपरासी</v>
      </c>
      <c r="E612" s="34" t="e">
        <f>#REF!</f>
        <v>#REF!</v>
      </c>
      <c r="F612" s="418" t="e">
        <f t="shared" si="53"/>
        <v>#REF!</v>
      </c>
      <c r="G612" s="30" t="e">
        <f t="shared" si="54"/>
        <v>#REF!</v>
      </c>
      <c r="H612" s="714">
        <v>100</v>
      </c>
      <c r="I612" s="30" t="e">
        <f t="shared" si="55"/>
        <v>#REF!</v>
      </c>
      <c r="J612" s="57"/>
      <c r="K612" s="34"/>
      <c r="L612" s="252" t="str">
        <f>'Programe Budget 2073-74'!Q681</f>
        <v>प</v>
      </c>
    </row>
    <row r="613" spans="1:12">
      <c r="A613" s="25"/>
      <c r="B613" s="25"/>
      <c r="C613" s="31">
        <f>'Programe Budget 2073-74'!C682</f>
        <v>14</v>
      </c>
      <c r="D613" s="402" t="str">
        <f>'Programe Budget 2073-74'!D682</f>
        <v>जिल्ला कृषि विकास कार्यालय मकवानपुर</v>
      </c>
      <c r="E613" s="34" t="e">
        <f>#REF!</f>
        <v>#REF!</v>
      </c>
      <c r="F613" s="418" t="e">
        <f t="shared" si="53"/>
        <v>#REF!</v>
      </c>
      <c r="G613" s="30" t="e">
        <f t="shared" si="54"/>
        <v>#REF!</v>
      </c>
      <c r="H613" s="714">
        <v>97.6</v>
      </c>
      <c r="I613" s="30" t="e">
        <f t="shared" si="55"/>
        <v>#REF!</v>
      </c>
      <c r="J613" s="57"/>
      <c r="K613" s="34"/>
      <c r="L613" s="252" t="str">
        <f>'Programe Budget 2073-74'!Q682</f>
        <v>का</v>
      </c>
    </row>
    <row r="614" spans="1:12" s="103" customFormat="1">
      <c r="A614" s="254"/>
      <c r="B614" s="254"/>
      <c r="C614" s="31">
        <f>'Programe Budget 2073-74'!C683</f>
        <v>15</v>
      </c>
      <c r="D614" s="402" t="str">
        <f>'Programe Budget 2073-74'!D683</f>
        <v>जिल्ला कृषि विकास कार्यालय बारा</v>
      </c>
      <c r="E614" s="34" t="e">
        <f>#REF!</f>
        <v>#REF!</v>
      </c>
      <c r="F614" s="418" t="e">
        <f t="shared" si="53"/>
        <v>#REF!</v>
      </c>
      <c r="G614" s="30" t="e">
        <f t="shared" si="54"/>
        <v>#REF!</v>
      </c>
      <c r="H614" s="714">
        <v>100</v>
      </c>
      <c r="I614" s="30" t="e">
        <f t="shared" si="55"/>
        <v>#REF!</v>
      </c>
      <c r="J614" s="202"/>
      <c r="K614" s="201"/>
      <c r="L614" s="252" t="str">
        <f>'Programe Budget 2073-74'!Q683</f>
        <v>का</v>
      </c>
    </row>
    <row r="615" spans="1:12">
      <c r="A615" s="25"/>
      <c r="B615" s="25"/>
      <c r="C615" s="31">
        <f>'Programe Budget 2073-74'!C684</f>
        <v>16</v>
      </c>
      <c r="D615" s="402" t="str">
        <f>'Programe Budget 2073-74'!D684</f>
        <v>जिल्ला कृषि विकास कार्यालय रौतहट</v>
      </c>
      <c r="E615" s="34" t="e">
        <f>#REF!</f>
        <v>#REF!</v>
      </c>
      <c r="F615" s="418" t="e">
        <f t="shared" si="53"/>
        <v>#REF!</v>
      </c>
      <c r="G615" s="30" t="e">
        <f t="shared" si="54"/>
        <v>#REF!</v>
      </c>
      <c r="H615" s="714">
        <v>18.3</v>
      </c>
      <c r="I615" s="30" t="e">
        <f t="shared" si="55"/>
        <v>#REF!</v>
      </c>
      <c r="J615" s="57"/>
      <c r="K615" s="34"/>
      <c r="L615" s="252" t="str">
        <f>'Programe Budget 2073-74'!Q684</f>
        <v>का</v>
      </c>
    </row>
    <row r="616" spans="1:12" s="103" customFormat="1">
      <c r="A616" s="254"/>
      <c r="B616" s="254"/>
      <c r="C616" s="31">
        <f>'Programe Budget 2073-74'!C685</f>
        <v>17</v>
      </c>
      <c r="D616" s="402" t="str">
        <f>'Programe Budget 2073-74'!D685</f>
        <v>जिल्ला कृषि विकास कार्यालय, र्सलाही</v>
      </c>
      <c r="E616" s="34" t="e">
        <f>#REF!</f>
        <v>#REF!</v>
      </c>
      <c r="F616" s="418" t="e">
        <f t="shared" si="53"/>
        <v>#REF!</v>
      </c>
      <c r="G616" s="30" t="e">
        <f t="shared" si="54"/>
        <v>#REF!</v>
      </c>
      <c r="H616" s="714">
        <v>84.46</v>
      </c>
      <c r="I616" s="30" t="e">
        <f t="shared" si="55"/>
        <v>#REF!</v>
      </c>
      <c r="J616" s="202"/>
      <c r="K616" s="201"/>
      <c r="L616" s="252" t="str">
        <f>'Programe Budget 2073-74'!Q685</f>
        <v>का</v>
      </c>
    </row>
    <row r="617" spans="1:12" s="103" customFormat="1">
      <c r="A617" s="254"/>
      <c r="B617" s="254"/>
      <c r="C617" s="31">
        <f>'Programe Budget 2073-74'!C686</f>
        <v>18</v>
      </c>
      <c r="D617" s="402" t="str">
        <f>'Programe Budget 2073-74'!D686</f>
        <v>जिल्ला कृषि विकास कार्यालय, सिन्धुली</v>
      </c>
      <c r="E617" s="34" t="e">
        <f>#REF!</f>
        <v>#REF!</v>
      </c>
      <c r="F617" s="418" t="e">
        <f t="shared" si="53"/>
        <v>#REF!</v>
      </c>
      <c r="G617" s="30" t="e">
        <f t="shared" si="54"/>
        <v>#REF!</v>
      </c>
      <c r="H617" s="714">
        <v>96.2</v>
      </c>
      <c r="I617" s="30" t="e">
        <f t="shared" si="55"/>
        <v>#REF!</v>
      </c>
      <c r="J617" s="202"/>
      <c r="K617" s="201"/>
      <c r="L617" s="252" t="str">
        <f>'Programe Budget 2073-74'!Q686</f>
        <v>का</v>
      </c>
    </row>
    <row r="618" spans="1:12" s="103" customFormat="1">
      <c r="A618" s="254"/>
      <c r="B618" s="254"/>
      <c r="C618" s="31">
        <f>'Programe Budget 2073-74'!C687</f>
        <v>19</v>
      </c>
      <c r="D618" s="402" t="str">
        <f>'Programe Budget 2073-74'!D687</f>
        <v>जिल्ला कृषि विकास कार्यालय, महोत्तरी</v>
      </c>
      <c r="E618" s="34" t="e">
        <f>#REF!</f>
        <v>#REF!</v>
      </c>
      <c r="F618" s="418" t="e">
        <f t="shared" si="53"/>
        <v>#REF!</v>
      </c>
      <c r="G618" s="30" t="e">
        <f t="shared" si="54"/>
        <v>#REF!</v>
      </c>
      <c r="H618" s="714">
        <v>92.3</v>
      </c>
      <c r="I618" s="30" t="e">
        <f t="shared" si="55"/>
        <v>#REF!</v>
      </c>
      <c r="J618" s="202"/>
      <c r="K618" s="201"/>
      <c r="L618" s="252" t="str">
        <f>'Programe Budget 2073-74'!Q687</f>
        <v>का</v>
      </c>
    </row>
    <row r="619" spans="1:12" s="103" customFormat="1">
      <c r="A619" s="254"/>
      <c r="B619" s="254"/>
      <c r="C619" s="31">
        <f>'Programe Budget 2073-74'!C688</f>
        <v>20</v>
      </c>
      <c r="D619" s="388" t="str">
        <f>'Programe Budget 2073-74'!D688</f>
        <v>जिल्ला कृषि विकास कार्यालय, धनुषा</v>
      </c>
      <c r="E619" s="34" t="e">
        <f>#REF!</f>
        <v>#REF!</v>
      </c>
      <c r="F619" s="418" t="e">
        <f t="shared" si="53"/>
        <v>#REF!</v>
      </c>
      <c r="G619" s="30" t="e">
        <f t="shared" si="54"/>
        <v>#REF!</v>
      </c>
      <c r="H619" s="714">
        <v>93</v>
      </c>
      <c r="I619" s="30" t="e">
        <f t="shared" si="55"/>
        <v>#REF!</v>
      </c>
      <c r="J619" s="202"/>
      <c r="K619" s="201"/>
      <c r="L619" s="252" t="str">
        <f>'Programe Budget 2073-74'!Q688</f>
        <v>का</v>
      </c>
    </row>
    <row r="620" spans="1:12" s="103" customFormat="1">
      <c r="A620" s="254"/>
      <c r="B620" s="254"/>
      <c r="C620" s="31">
        <f>'Programe Budget 2073-74'!C689</f>
        <v>21</v>
      </c>
      <c r="D620" s="388" t="str">
        <f>'Programe Budget 2073-74'!D689</f>
        <v>जिल्ला कृषि विकास कार्यालया, उदयपुर</v>
      </c>
      <c r="E620" s="34" t="e">
        <f>#REF!</f>
        <v>#REF!</v>
      </c>
      <c r="F620" s="418" t="e">
        <f t="shared" si="53"/>
        <v>#REF!</v>
      </c>
      <c r="G620" s="30" t="e">
        <f t="shared" si="54"/>
        <v>#REF!</v>
      </c>
      <c r="H620" s="714">
        <v>100</v>
      </c>
      <c r="I620" s="30" t="e">
        <f>G620*H620/100</f>
        <v>#REF!</v>
      </c>
      <c r="J620" s="202"/>
      <c r="K620" s="201"/>
      <c r="L620" s="252" t="str">
        <f>'Programe Budget 2073-74'!Q689</f>
        <v>वि</v>
      </c>
    </row>
    <row r="621" spans="1:12" s="103" customFormat="1">
      <c r="A621" s="254"/>
      <c r="B621" s="254"/>
      <c r="C621" s="31">
        <f>'Programe Budget 2073-74'!C690</f>
        <v>22</v>
      </c>
      <c r="D621" s="388" t="str">
        <f>'Programe Budget 2073-74'!D690</f>
        <v>जिल्ला कृषि विकास कार्यालया, सिराहा</v>
      </c>
      <c r="E621" s="34" t="e">
        <f>#REF!</f>
        <v>#REF!</v>
      </c>
      <c r="F621" s="418" t="e">
        <f t="shared" si="53"/>
        <v>#REF!</v>
      </c>
      <c r="G621" s="30" t="e">
        <f t="shared" si="54"/>
        <v>#REF!</v>
      </c>
      <c r="H621" s="714">
        <v>34.04</v>
      </c>
      <c r="I621" s="30" t="e">
        <f>G621*H621/100</f>
        <v>#REF!</v>
      </c>
      <c r="J621" s="202"/>
      <c r="K621" s="201"/>
      <c r="L621" s="252" t="str">
        <f>'Programe Budget 2073-74'!Q690</f>
        <v>वि</v>
      </c>
    </row>
    <row r="622" spans="1:12" s="103" customFormat="1">
      <c r="A622" s="254"/>
      <c r="B622" s="254"/>
      <c r="C622" s="31">
        <f>'Programe Budget 2073-74'!C691</f>
        <v>23</v>
      </c>
      <c r="D622" s="388" t="str">
        <f>'Programe Budget 2073-74'!D691</f>
        <v>जिल्ला कृषि विकास कार्यालया, सप्तरी</v>
      </c>
      <c r="E622" s="34" t="e">
        <f>#REF!</f>
        <v>#REF!</v>
      </c>
      <c r="F622" s="418" t="e">
        <f t="shared" si="53"/>
        <v>#REF!</v>
      </c>
      <c r="G622" s="30" t="e">
        <f t="shared" si="54"/>
        <v>#REF!</v>
      </c>
      <c r="H622" s="714">
        <v>48.9</v>
      </c>
      <c r="I622" s="30" t="e">
        <f>G622*H622/100</f>
        <v>#REF!</v>
      </c>
      <c r="J622" s="202"/>
      <c r="K622" s="201"/>
      <c r="L622" s="252" t="str">
        <f>'Programe Budget 2073-74'!Q691</f>
        <v>वि</v>
      </c>
    </row>
    <row r="623" spans="1:12" s="103" customFormat="1">
      <c r="A623" s="254"/>
      <c r="B623" s="254"/>
      <c r="C623" s="255">
        <f>'Programe Budget 2073-74'!C692</f>
        <v>23</v>
      </c>
      <c r="D623" s="408" t="str">
        <f>'Programe Budget 2073-74'!D692</f>
        <v>कार्यक्रमको जम्मा</v>
      </c>
      <c r="E623" s="202" t="e">
        <f>SUM(E606:E622)</f>
        <v>#REF!</v>
      </c>
      <c r="F623" s="427" t="e">
        <f>SUM(F606:F622)</f>
        <v>#REF!</v>
      </c>
      <c r="G623" s="202" t="e">
        <f>SUM(G606:G622)</f>
        <v>#REF!</v>
      </c>
      <c r="H623" s="714"/>
      <c r="I623" s="202" t="e">
        <f>SUM(I606:I622)</f>
        <v>#REF!</v>
      </c>
      <c r="J623" s="202"/>
      <c r="K623" s="201"/>
      <c r="L623" s="254"/>
    </row>
    <row r="624" spans="1:12">
      <c r="A624" s="25"/>
      <c r="B624" s="25"/>
      <c r="C624" s="33"/>
      <c r="D624" s="387" t="s">
        <v>321</v>
      </c>
      <c r="E624" s="57" t="e">
        <f>E692</f>
        <v>#REF!</v>
      </c>
      <c r="F624" s="423" t="e">
        <f>F692</f>
        <v>#REF!</v>
      </c>
      <c r="G624" s="57" t="e">
        <f>F623/F624*100</f>
        <v>#REF!</v>
      </c>
      <c r="H624" s="714"/>
      <c r="I624" s="57" t="e">
        <f>I623*G624/100</f>
        <v>#REF!</v>
      </c>
      <c r="J624" s="57" t="e">
        <f>I624</f>
        <v>#REF!</v>
      </c>
      <c r="K624" s="34"/>
      <c r="L624" s="25"/>
    </row>
    <row r="625" spans="1:12" ht="15.6">
      <c r="A625" s="33">
        <f>'Programe Budget 2073-74'!A693</f>
        <v>16</v>
      </c>
      <c r="B625" s="33" t="str">
        <f>'Programe Budget 2073-74'!B693</f>
        <v>312805-3/4</v>
      </c>
      <c r="C625" s="33">
        <f>'Programe Budget 2073-74'!C693</f>
        <v>17</v>
      </c>
      <c r="D625" s="409" t="str">
        <f>'Programe Budget 2073-74'!D693</f>
        <v>घर बंगैचा कार्यक्रम</v>
      </c>
      <c r="E625" s="57"/>
      <c r="F625" s="423"/>
      <c r="G625" s="57"/>
      <c r="H625" s="714"/>
      <c r="I625" s="57"/>
      <c r="J625" s="57"/>
      <c r="K625" s="34"/>
      <c r="L625" s="338" t="str">
        <f>'Programe Budget 2073-74'!Q693</f>
        <v>ना</v>
      </c>
    </row>
    <row r="626" spans="1:12">
      <c r="A626" s="25"/>
      <c r="B626" s="25"/>
      <c r="C626" s="456">
        <f>'Programe Budget 2073-74'!C694</f>
        <v>1</v>
      </c>
      <c r="D626" s="402" t="str">
        <f>'Programe Budget 2073-74'!D694</f>
        <v>तरकारी विकास निर्देशनालय, खुमलटार</v>
      </c>
      <c r="E626" s="34" t="e">
        <f>#REF!</f>
        <v>#REF!</v>
      </c>
      <c r="F626" s="422" t="e">
        <f>E626</f>
        <v>#REF!</v>
      </c>
      <c r="G626" s="34" t="e">
        <f t="shared" ref="G626:G646" si="56">F626/$F$647*100</f>
        <v>#REF!</v>
      </c>
      <c r="H626" s="714">
        <v>100</v>
      </c>
      <c r="I626" s="30" t="e">
        <f t="shared" ref="I626:I646" si="57">G626*H626/100</f>
        <v>#REF!</v>
      </c>
      <c r="J626" s="57"/>
      <c r="K626" s="34"/>
      <c r="L626" s="338" t="str">
        <f>'Programe Budget 2073-74'!Q694</f>
        <v>का</v>
      </c>
    </row>
    <row r="627" spans="1:12">
      <c r="A627" s="25"/>
      <c r="B627" s="25"/>
      <c r="C627" s="456">
        <f>'Programe Budget 2073-74'!C695</f>
        <v>2</v>
      </c>
      <c r="D627" s="402" t="str">
        <f>'Programe Budget 2073-74'!D695</f>
        <v>जि.कृ.वि.का. अछाम</v>
      </c>
      <c r="E627" s="34" t="e">
        <f>#REF!</f>
        <v>#REF!</v>
      </c>
      <c r="F627" s="422" t="e">
        <f t="shared" ref="F627:F646" si="58">E627</f>
        <v>#REF!</v>
      </c>
      <c r="G627" s="34" t="e">
        <f t="shared" si="56"/>
        <v>#REF!</v>
      </c>
      <c r="H627" s="714">
        <v>100</v>
      </c>
      <c r="I627" s="30" t="e">
        <f t="shared" si="57"/>
        <v>#REF!</v>
      </c>
      <c r="J627" s="57"/>
      <c r="K627" s="34"/>
      <c r="L627" s="338" t="str">
        <f>'Programe Budget 2073-74'!Q695</f>
        <v>वि</v>
      </c>
    </row>
    <row r="628" spans="1:12">
      <c r="A628" s="25"/>
      <c r="B628" s="25"/>
      <c r="C628" s="456">
        <f>'Programe Budget 2073-74'!C696</f>
        <v>3</v>
      </c>
      <c r="D628" s="402" t="str">
        <f>'Programe Budget 2073-74'!D696</f>
        <v>जि.कृ.वि.का. बैतडी</v>
      </c>
      <c r="E628" s="34" t="e">
        <f>#REF!</f>
        <v>#REF!</v>
      </c>
      <c r="F628" s="422" t="e">
        <f t="shared" si="58"/>
        <v>#REF!</v>
      </c>
      <c r="G628" s="34" t="e">
        <f t="shared" si="56"/>
        <v>#REF!</v>
      </c>
      <c r="H628" s="714">
        <v>86.34</v>
      </c>
      <c r="I628" s="30" t="e">
        <f t="shared" si="57"/>
        <v>#REF!</v>
      </c>
      <c r="J628" s="57"/>
      <c r="K628" s="34"/>
      <c r="L628" s="338" t="str">
        <f>'Programe Budget 2073-74'!Q696</f>
        <v>वि</v>
      </c>
    </row>
    <row r="629" spans="1:12">
      <c r="A629" s="25"/>
      <c r="B629" s="25"/>
      <c r="C629" s="456">
        <f>'Programe Budget 2073-74'!C697</f>
        <v>4</v>
      </c>
      <c r="D629" s="402" t="str">
        <f>'Programe Budget 2073-74'!D697</f>
        <v>जि.कृ.वि.का. डडेलधुरा</v>
      </c>
      <c r="E629" s="34" t="e">
        <f>#REF!</f>
        <v>#REF!</v>
      </c>
      <c r="F629" s="422" t="e">
        <f t="shared" si="58"/>
        <v>#REF!</v>
      </c>
      <c r="G629" s="34" t="e">
        <f t="shared" si="56"/>
        <v>#REF!</v>
      </c>
      <c r="H629" s="714">
        <v>65</v>
      </c>
      <c r="I629" s="30" t="e">
        <f t="shared" si="57"/>
        <v>#REF!</v>
      </c>
      <c r="J629" s="57"/>
      <c r="K629" s="34"/>
      <c r="L629" s="338" t="str">
        <f>'Programe Budget 2073-74'!Q697</f>
        <v>का</v>
      </c>
    </row>
    <row r="630" spans="1:12">
      <c r="A630" s="25"/>
      <c r="B630" s="25"/>
      <c r="C630" s="456">
        <f>'Programe Budget 2073-74'!C698</f>
        <v>5</v>
      </c>
      <c r="D630" s="402" t="str">
        <f>'Programe Budget 2073-74'!D698</f>
        <v>जि.कृ.वि.का. डोटी</v>
      </c>
      <c r="E630" s="34" t="e">
        <f>#REF!</f>
        <v>#REF!</v>
      </c>
      <c r="F630" s="422" t="e">
        <f t="shared" si="58"/>
        <v>#REF!</v>
      </c>
      <c r="G630" s="34" t="e">
        <f t="shared" si="56"/>
        <v>#REF!</v>
      </c>
      <c r="H630" s="714">
        <v>100</v>
      </c>
      <c r="I630" s="30" t="e">
        <f t="shared" si="57"/>
        <v>#REF!</v>
      </c>
      <c r="J630" s="57"/>
      <c r="K630" s="34"/>
      <c r="L630" s="338" t="str">
        <f>'Programe Budget 2073-74'!Q698</f>
        <v>का</v>
      </c>
    </row>
    <row r="631" spans="1:12">
      <c r="A631" s="25"/>
      <c r="B631" s="25"/>
      <c r="C631" s="456">
        <f>'Programe Budget 2073-74'!C699</f>
        <v>6</v>
      </c>
      <c r="D631" s="402" t="str">
        <f>'Programe Budget 2073-74'!D699</f>
        <v>जि.कृ.वि.का. कैलाली</v>
      </c>
      <c r="E631" s="34" t="e">
        <f>#REF!</f>
        <v>#REF!</v>
      </c>
      <c r="F631" s="422" t="e">
        <f t="shared" si="58"/>
        <v>#REF!</v>
      </c>
      <c r="G631" s="34" t="e">
        <f t="shared" si="56"/>
        <v>#REF!</v>
      </c>
      <c r="H631" s="714">
        <v>65</v>
      </c>
      <c r="I631" s="30" t="e">
        <f t="shared" si="57"/>
        <v>#REF!</v>
      </c>
      <c r="J631" s="57"/>
      <c r="K631" s="34"/>
      <c r="L631" s="338" t="str">
        <f>'Programe Budget 2073-74'!Q699</f>
        <v>का</v>
      </c>
    </row>
    <row r="632" spans="1:12">
      <c r="A632" s="25"/>
      <c r="B632" s="25"/>
      <c r="C632" s="456">
        <f>'Programe Budget 2073-74'!C700</f>
        <v>7</v>
      </c>
      <c r="D632" s="402" t="str">
        <f>'Programe Budget 2073-74'!D700</f>
        <v>जि.कृ.वि.का. दैलेख</v>
      </c>
      <c r="E632" s="34" t="e">
        <f>#REF!</f>
        <v>#REF!</v>
      </c>
      <c r="F632" s="422" t="e">
        <f t="shared" si="58"/>
        <v>#REF!</v>
      </c>
      <c r="G632" s="34" t="e">
        <f t="shared" si="56"/>
        <v>#REF!</v>
      </c>
      <c r="H632" s="714">
        <v>100</v>
      </c>
      <c r="I632" s="30" t="e">
        <f t="shared" si="57"/>
        <v>#REF!</v>
      </c>
      <c r="J632" s="57"/>
      <c r="K632" s="34"/>
      <c r="L632" s="338" t="str">
        <f>'Programe Budget 2073-74'!Q700</f>
        <v>वि</v>
      </c>
    </row>
    <row r="633" spans="1:12">
      <c r="A633" s="25"/>
      <c r="B633" s="25"/>
      <c r="C633" s="456">
        <f>'Programe Budget 2073-74'!C701</f>
        <v>8</v>
      </c>
      <c r="D633" s="402" t="str">
        <f>'Programe Budget 2073-74'!D701</f>
        <v>जि.कृ.वि.का. जाजरकोट</v>
      </c>
      <c r="E633" s="34" t="e">
        <f>#REF!</f>
        <v>#REF!</v>
      </c>
      <c r="F633" s="422" t="e">
        <f t="shared" si="58"/>
        <v>#REF!</v>
      </c>
      <c r="G633" s="34" t="e">
        <f t="shared" si="56"/>
        <v>#REF!</v>
      </c>
      <c r="H633" s="714">
        <v>100</v>
      </c>
      <c r="I633" s="30" t="e">
        <f t="shared" si="57"/>
        <v>#REF!</v>
      </c>
      <c r="J633" s="57"/>
      <c r="K633" s="34"/>
      <c r="L633" s="338" t="str">
        <f>'Programe Budget 2073-74'!Q701</f>
        <v>सु</v>
      </c>
    </row>
    <row r="634" spans="1:12">
      <c r="A634" s="25"/>
      <c r="B634" s="25"/>
      <c r="C634" s="456">
        <f>'Programe Budget 2073-74'!C702</f>
        <v>9</v>
      </c>
      <c r="D634" s="402" t="str">
        <f>'Programe Budget 2073-74'!D702</f>
        <v>जि.कृ.वि.का. कालिकोट</v>
      </c>
      <c r="E634" s="34" t="e">
        <f>#REF!</f>
        <v>#REF!</v>
      </c>
      <c r="F634" s="422" t="e">
        <f t="shared" si="58"/>
        <v>#REF!</v>
      </c>
      <c r="G634" s="34" t="e">
        <f t="shared" si="56"/>
        <v>#REF!</v>
      </c>
      <c r="H634" s="714">
        <v>100</v>
      </c>
      <c r="I634" s="30" t="e">
        <f t="shared" si="57"/>
        <v>#REF!</v>
      </c>
      <c r="J634" s="57"/>
      <c r="K634" s="34"/>
      <c r="L634" s="338" t="str">
        <f>'Programe Budget 2073-74'!Q702</f>
        <v>सु</v>
      </c>
    </row>
    <row r="635" spans="1:12">
      <c r="A635" s="25"/>
      <c r="B635" s="25"/>
      <c r="C635" s="456">
        <f>'Programe Budget 2073-74'!C703</f>
        <v>10</v>
      </c>
      <c r="D635" s="402" t="str">
        <f>'Programe Budget 2073-74'!D703</f>
        <v>जि.कृ.वि.का. जुम्ला</v>
      </c>
      <c r="E635" s="34" t="e">
        <f>#REF!</f>
        <v>#REF!</v>
      </c>
      <c r="F635" s="422" t="e">
        <f t="shared" si="58"/>
        <v>#REF!</v>
      </c>
      <c r="G635" s="34" t="e">
        <f t="shared" si="56"/>
        <v>#REF!</v>
      </c>
      <c r="H635" s="714">
        <v>100</v>
      </c>
      <c r="I635" s="30" t="e">
        <f t="shared" si="57"/>
        <v>#REF!</v>
      </c>
      <c r="J635" s="57"/>
      <c r="K635" s="34"/>
      <c r="L635" s="338" t="str">
        <f>'Programe Budget 2073-74'!Q703</f>
        <v>सु</v>
      </c>
    </row>
    <row r="636" spans="1:12">
      <c r="A636" s="25"/>
      <c r="B636" s="25"/>
      <c r="C636" s="456">
        <f>'Programe Budget 2073-74'!C704</f>
        <v>11</v>
      </c>
      <c r="D636" s="402" t="str">
        <f>'Programe Budget 2073-74'!D704</f>
        <v>जि.कृ.वि.का. बर्दिया</v>
      </c>
      <c r="E636" s="34" t="e">
        <f>#REF!</f>
        <v>#REF!</v>
      </c>
      <c r="F636" s="422" t="e">
        <f t="shared" si="58"/>
        <v>#REF!</v>
      </c>
      <c r="G636" s="34" t="e">
        <f t="shared" si="56"/>
        <v>#REF!</v>
      </c>
      <c r="H636" s="714">
        <v>100</v>
      </c>
      <c r="I636" s="30" t="e">
        <f t="shared" si="57"/>
        <v>#REF!</v>
      </c>
      <c r="J636" s="57"/>
      <c r="K636" s="34"/>
      <c r="L636" s="338" t="str">
        <f>'Programe Budget 2073-74'!Q704</f>
        <v>सु</v>
      </c>
    </row>
    <row r="637" spans="1:12">
      <c r="A637" s="25"/>
      <c r="B637" s="25"/>
      <c r="C637" s="456">
        <f>'Programe Budget 2073-74'!C705</f>
        <v>12</v>
      </c>
      <c r="D637" s="402" t="str">
        <f>'Programe Budget 2073-74'!D705</f>
        <v>जि.कृ.वि.का. दाङ्ग</v>
      </c>
      <c r="E637" s="34" t="e">
        <f>#REF!</f>
        <v>#REF!</v>
      </c>
      <c r="F637" s="422" t="e">
        <f t="shared" si="58"/>
        <v>#REF!</v>
      </c>
      <c r="G637" s="34" t="e">
        <f t="shared" si="56"/>
        <v>#REF!</v>
      </c>
      <c r="H637" s="714">
        <v>65</v>
      </c>
      <c r="I637" s="30" t="e">
        <f t="shared" si="57"/>
        <v>#REF!</v>
      </c>
      <c r="J637" s="57"/>
      <c r="K637" s="34"/>
      <c r="L637" s="338" t="str">
        <f>'Programe Budget 2073-74'!Q705</f>
        <v>सु</v>
      </c>
    </row>
    <row r="638" spans="1:12">
      <c r="A638" s="25"/>
      <c r="B638" s="25"/>
      <c r="C638" s="456">
        <f>'Programe Budget 2073-74'!C706</f>
        <v>13</v>
      </c>
      <c r="D638" s="402" t="str">
        <f>'Programe Budget 2073-74'!D706</f>
        <v>जि.कृ.वि.का. सल्यान</v>
      </c>
      <c r="E638" s="34" t="e">
        <f>#REF!</f>
        <v>#REF!</v>
      </c>
      <c r="F638" s="422" t="e">
        <f t="shared" si="58"/>
        <v>#REF!</v>
      </c>
      <c r="G638" s="34" t="e">
        <f t="shared" si="56"/>
        <v>#REF!</v>
      </c>
      <c r="H638" s="714">
        <v>100</v>
      </c>
      <c r="I638" s="30" t="e">
        <f t="shared" si="57"/>
        <v>#REF!</v>
      </c>
      <c r="J638" s="57"/>
      <c r="K638" s="34"/>
      <c r="L638" s="338" t="str">
        <f>'Programe Budget 2073-74'!Q706</f>
        <v>सु</v>
      </c>
    </row>
    <row r="639" spans="1:12">
      <c r="A639" s="25"/>
      <c r="B639" s="25"/>
      <c r="C639" s="456">
        <f>'Programe Budget 2073-74'!C707</f>
        <v>14</v>
      </c>
      <c r="D639" s="402" t="str">
        <f>'Programe Budget 2073-74'!D707</f>
        <v>जि.कृ.वि.का. रोल्पा</v>
      </c>
      <c r="E639" s="34" t="e">
        <f>#REF!</f>
        <v>#REF!</v>
      </c>
      <c r="F639" s="422" t="e">
        <f t="shared" si="58"/>
        <v>#REF!</v>
      </c>
      <c r="G639" s="34" t="e">
        <f t="shared" si="56"/>
        <v>#REF!</v>
      </c>
      <c r="H639" s="714">
        <v>0</v>
      </c>
      <c r="I639" s="30" t="e">
        <f t="shared" si="57"/>
        <v>#REF!</v>
      </c>
      <c r="J639" s="57"/>
      <c r="K639" s="34"/>
      <c r="L639" s="338" t="str">
        <f>'Programe Budget 2073-74'!Q707</f>
        <v>सु</v>
      </c>
    </row>
    <row r="640" spans="1:12">
      <c r="A640" s="25"/>
      <c r="B640" s="25"/>
      <c r="C640" s="456">
        <f>'Programe Budget 2073-74'!C708</f>
        <v>15</v>
      </c>
      <c r="D640" s="402" t="str">
        <f>'Programe Budget 2073-74'!D708</f>
        <v>जि.कृ.वि.का.महोतरी</v>
      </c>
      <c r="E640" s="34" t="e">
        <f>#REF!</f>
        <v>#REF!</v>
      </c>
      <c r="F640" s="422" t="e">
        <f t="shared" si="58"/>
        <v>#REF!</v>
      </c>
      <c r="G640" s="34" t="e">
        <f t="shared" si="56"/>
        <v>#REF!</v>
      </c>
      <c r="H640" s="714">
        <v>100</v>
      </c>
      <c r="I640" s="30" t="e">
        <f t="shared" si="57"/>
        <v>#REF!</v>
      </c>
      <c r="J640" s="57"/>
      <c r="K640" s="34"/>
      <c r="L640" s="338" t="str">
        <f>'Programe Budget 2073-74'!Q708</f>
        <v>सु</v>
      </c>
    </row>
    <row r="641" spans="1:12">
      <c r="A641" s="25"/>
      <c r="B641" s="25"/>
      <c r="C641" s="456">
        <f>'Programe Budget 2073-74'!C709</f>
        <v>16</v>
      </c>
      <c r="D641" s="402" t="str">
        <f>'Programe Budget 2073-74'!D709</f>
        <v>जि.कृ.वि.का.धनुषा</v>
      </c>
      <c r="E641" s="34" t="e">
        <f>#REF!</f>
        <v>#REF!</v>
      </c>
      <c r="F641" s="422" t="e">
        <f t="shared" si="58"/>
        <v>#REF!</v>
      </c>
      <c r="G641" s="34" t="e">
        <f>F641/$F$647*100</f>
        <v>#REF!</v>
      </c>
      <c r="H641" s="714">
        <v>100</v>
      </c>
      <c r="I641" s="30" t="e">
        <f t="shared" si="57"/>
        <v>#REF!</v>
      </c>
      <c r="J641" s="57"/>
      <c r="K641" s="34"/>
      <c r="L641" s="338" t="str">
        <f>'Programe Budget 2073-74'!Q709</f>
        <v>दि</v>
      </c>
    </row>
    <row r="642" spans="1:12">
      <c r="A642" s="25"/>
      <c r="B642" s="25"/>
      <c r="C642" s="456">
        <f>'Programe Budget 2073-74'!C710</f>
        <v>17</v>
      </c>
      <c r="D642" s="402" t="str">
        <f>'Programe Budget 2073-74'!D710</f>
        <v>जि.कृ.वि.का.सिराहा</v>
      </c>
      <c r="E642" s="34" t="e">
        <f>#REF!</f>
        <v>#REF!</v>
      </c>
      <c r="F642" s="422" t="e">
        <f t="shared" si="58"/>
        <v>#REF!</v>
      </c>
      <c r="G642" s="34" t="e">
        <f t="shared" si="56"/>
        <v>#REF!</v>
      </c>
      <c r="H642" s="714">
        <v>100</v>
      </c>
      <c r="I642" s="30" t="e">
        <f t="shared" si="57"/>
        <v>#REF!</v>
      </c>
      <c r="J642" s="57"/>
      <c r="K642" s="34"/>
      <c r="L642" s="338" t="str">
        <f>'Programe Budget 2073-74'!Q710</f>
        <v>दि</v>
      </c>
    </row>
    <row r="643" spans="1:12">
      <c r="A643" s="25"/>
      <c r="B643" s="25"/>
      <c r="C643" s="456">
        <f>'Programe Budget 2073-74'!C711</f>
        <v>18</v>
      </c>
      <c r="D643" s="402" t="str">
        <f>'Programe Budget 2073-74'!D711</f>
        <v>जि.कृ.वि.का.सिन्धुली</v>
      </c>
      <c r="E643" s="34" t="e">
        <f>#REF!</f>
        <v>#REF!</v>
      </c>
      <c r="F643" s="422" t="e">
        <f t="shared" si="58"/>
        <v>#REF!</v>
      </c>
      <c r="G643" s="34" t="e">
        <f t="shared" si="56"/>
        <v>#REF!</v>
      </c>
      <c r="H643" s="714">
        <v>100</v>
      </c>
      <c r="I643" s="30" t="e">
        <f t="shared" si="57"/>
        <v>#REF!</v>
      </c>
      <c r="J643" s="57"/>
      <c r="K643" s="34"/>
      <c r="L643" s="338" t="str">
        <f>'Programe Budget 2073-74'!Q711</f>
        <v>दि</v>
      </c>
    </row>
    <row r="644" spans="1:12">
      <c r="A644" s="25"/>
      <c r="B644" s="25"/>
      <c r="C644" s="456">
        <f>'Programe Budget 2073-74'!C712</f>
        <v>19</v>
      </c>
      <c r="D644" s="402" t="str">
        <f>'Programe Budget 2073-74'!D712</f>
        <v>जि.कृ.वि.का.ओखलढुङ्गा</v>
      </c>
      <c r="E644" s="34" t="e">
        <f>#REF!</f>
        <v>#REF!</v>
      </c>
      <c r="F644" s="422" t="e">
        <f t="shared" si="58"/>
        <v>#REF!</v>
      </c>
      <c r="G644" s="34" t="e">
        <f t="shared" si="56"/>
        <v>#REF!</v>
      </c>
      <c r="H644" s="714">
        <v>65</v>
      </c>
      <c r="I644" s="30" t="e">
        <f t="shared" si="57"/>
        <v>#REF!</v>
      </c>
      <c r="J644" s="57"/>
      <c r="K644" s="34"/>
      <c r="L644" s="338" t="str">
        <f>'Programe Budget 2073-74'!Q712</f>
        <v>दि</v>
      </c>
    </row>
    <row r="645" spans="1:12">
      <c r="A645" s="25"/>
      <c r="B645" s="25"/>
      <c r="C645" s="456">
        <f>'Programe Budget 2073-74'!C713</f>
        <v>20</v>
      </c>
      <c r="D645" s="402" t="str">
        <f>'Programe Budget 2073-74'!D713</f>
        <v>जि.कृ.वि.का.रामेछाप</v>
      </c>
      <c r="E645" s="34" t="e">
        <f>#REF!</f>
        <v>#REF!</v>
      </c>
      <c r="F645" s="422" t="e">
        <f t="shared" si="58"/>
        <v>#REF!</v>
      </c>
      <c r="G645" s="34" t="e">
        <f t="shared" si="56"/>
        <v>#REF!</v>
      </c>
      <c r="H645" s="714">
        <v>100</v>
      </c>
      <c r="I645" s="30" t="e">
        <f t="shared" si="57"/>
        <v>#REF!</v>
      </c>
      <c r="J645" s="57"/>
      <c r="K645" s="34"/>
      <c r="L645" s="338"/>
    </row>
    <row r="646" spans="1:12">
      <c r="A646" s="25"/>
      <c r="B646" s="25"/>
      <c r="C646" s="456">
        <f>'Programe Budget 2073-74'!C714</f>
        <v>21</v>
      </c>
      <c r="D646" s="402" t="str">
        <f>'Programe Budget 2073-74'!D714</f>
        <v>जि.कृ.वि.का.खोटाङ्ग</v>
      </c>
      <c r="E646" s="34" t="e">
        <f>#REF!</f>
        <v>#REF!</v>
      </c>
      <c r="F646" s="422" t="e">
        <f t="shared" si="58"/>
        <v>#REF!</v>
      </c>
      <c r="G646" s="34" t="e">
        <f t="shared" si="56"/>
        <v>#REF!</v>
      </c>
      <c r="H646" s="714">
        <v>100</v>
      </c>
      <c r="I646" s="30" t="e">
        <f t="shared" si="57"/>
        <v>#REF!</v>
      </c>
      <c r="J646" s="57"/>
      <c r="K646" s="34"/>
      <c r="L646" s="338" t="str">
        <f>'Programe Budget 2073-74'!Q714</f>
        <v>दि</v>
      </c>
    </row>
    <row r="647" spans="1:12" ht="15.6">
      <c r="A647" s="25"/>
      <c r="B647" s="25"/>
      <c r="C647" s="56">
        <f>'Programe Budget 2073-74'!C715</f>
        <v>21</v>
      </c>
      <c r="D647" s="407" t="str">
        <f>'Programe Budget 2073-74'!D715</f>
        <v>घर बंगैचा कार्यक्रमको जम्मा</v>
      </c>
      <c r="E647" s="57" t="e">
        <f>#REF!</f>
        <v>#REF!</v>
      </c>
      <c r="F647" s="57" t="e">
        <f>SUM(F626:F646)</f>
        <v>#REF!</v>
      </c>
      <c r="G647" s="57" t="e">
        <f>SUM(G626:G646)</f>
        <v>#REF!</v>
      </c>
      <c r="H647" s="714"/>
      <c r="I647" s="57" t="e">
        <f>SUM(I626:I646)</f>
        <v>#REF!</v>
      </c>
      <c r="J647" s="57"/>
      <c r="K647" s="34"/>
      <c r="L647" s="338">
        <f>'Programe Budget 2073-74'!Q715</f>
        <v>0</v>
      </c>
    </row>
    <row r="648" spans="1:12">
      <c r="A648" s="25"/>
      <c r="B648" s="25"/>
      <c r="C648" s="33"/>
      <c r="D648" s="387" t="s">
        <v>451</v>
      </c>
      <c r="E648" s="57" t="e">
        <f>E692</f>
        <v>#REF!</v>
      </c>
      <c r="F648" s="423" t="e">
        <f>F692</f>
        <v>#REF!</v>
      </c>
      <c r="G648" s="57" t="e">
        <f>F647/F648*100</f>
        <v>#REF!</v>
      </c>
      <c r="H648" s="714"/>
      <c r="I648" s="57" t="e">
        <f>I647*G648/100</f>
        <v>#REF!</v>
      </c>
      <c r="J648" s="57" t="e">
        <f>I648</f>
        <v>#REF!</v>
      </c>
      <c r="K648" s="34"/>
      <c r="L648" s="25"/>
    </row>
    <row r="649" spans="1:12" ht="15.6">
      <c r="A649" s="56">
        <f>'Programe Budget 2073-74'!A716</f>
        <v>17</v>
      </c>
      <c r="B649" s="56" t="str">
        <f>'Programe Budget 2073-74'!B716</f>
        <v>602801-3/4</v>
      </c>
      <c r="C649" s="56">
        <f>'Programe Budget 2073-74'!C716</f>
        <v>0</v>
      </c>
      <c r="D649" s="101" t="str">
        <f>'Programe Budget 2073-74'!D716</f>
        <v>राष्ट्रिय पुननिर्माण कोष भुकम्प प्रभावित जिल्लाका लागि राहत कार्यक्रम) -कृषि विभाग) -३१)</v>
      </c>
      <c r="E649" s="57"/>
      <c r="F649" s="423"/>
      <c r="G649" s="57"/>
      <c r="H649" s="714"/>
      <c r="I649" s="57"/>
      <c r="J649" s="57"/>
      <c r="K649" s="34"/>
      <c r="L649" s="204" t="str">
        <f>'Programe Budget 2073-74'!Q716</f>
        <v>ना</v>
      </c>
    </row>
    <row r="650" spans="1:12">
      <c r="A650" s="73"/>
      <c r="B650" s="73"/>
      <c r="C650" s="402">
        <f>'Programe Budget 2073-74'!C717</f>
        <v>1</v>
      </c>
      <c r="D650" s="402" t="str">
        <f>'Programe Budget 2073-74'!D717</f>
        <v>जिल्ला कृषि विकास कार्यालय, संखुवासभा</v>
      </c>
      <c r="E650" s="34" t="e">
        <f>#REF!</f>
        <v>#REF!</v>
      </c>
      <c r="F650" s="34" t="e">
        <f>E650</f>
        <v>#REF!</v>
      </c>
      <c r="G650" s="34" t="e">
        <f>F650/$F$681*100</f>
        <v>#REF!</v>
      </c>
      <c r="H650" s="714">
        <v>0</v>
      </c>
      <c r="I650" s="30" t="e">
        <f t="shared" ref="I650:I680" si="59">G650*H650/100</f>
        <v>#REF!</v>
      </c>
      <c r="J650" s="57"/>
      <c r="K650" s="34"/>
      <c r="L650" s="204" t="str">
        <f>'Programe Budget 2073-74'!Q717</f>
        <v>वि</v>
      </c>
    </row>
    <row r="651" spans="1:12">
      <c r="A651" s="73"/>
      <c r="B651" s="73"/>
      <c r="C651" s="402">
        <f>'Programe Budget 2073-74'!C718</f>
        <v>2</v>
      </c>
      <c r="D651" s="402" t="str">
        <f>'Programe Budget 2073-74'!D718</f>
        <v>जिल्ला कृषि विकास कार्यालय, धनकुटा</v>
      </c>
      <c r="E651" s="34" t="e">
        <f>#REF!</f>
        <v>#REF!</v>
      </c>
      <c r="F651" s="34" t="e">
        <f t="shared" ref="F651:F680" si="60">E651</f>
        <v>#REF!</v>
      </c>
      <c r="G651" s="34" t="e">
        <f t="shared" ref="G651:G680" si="61">F651/$F$681*100</f>
        <v>#REF!</v>
      </c>
      <c r="H651" s="714">
        <v>0</v>
      </c>
      <c r="I651" s="30" t="e">
        <f t="shared" si="59"/>
        <v>#REF!</v>
      </c>
      <c r="J651" s="57"/>
      <c r="K651" s="34"/>
      <c r="L651" s="204" t="str">
        <f>'Programe Budget 2073-74'!Q718</f>
        <v>वि</v>
      </c>
    </row>
    <row r="652" spans="1:12">
      <c r="A652" s="73"/>
      <c r="B652" s="73"/>
      <c r="C652" s="402">
        <f>'Programe Budget 2073-74'!C719</f>
        <v>3</v>
      </c>
      <c r="D652" s="402" t="str">
        <f>'Programe Budget 2073-74'!D719</f>
        <v>जिल्ला कृषि विकास कार्यालय, भोजपुर</v>
      </c>
      <c r="E652" s="34" t="e">
        <f>#REF!</f>
        <v>#REF!</v>
      </c>
      <c r="F652" s="34" t="e">
        <f t="shared" si="60"/>
        <v>#REF!</v>
      </c>
      <c r="G652" s="34" t="e">
        <f t="shared" si="61"/>
        <v>#REF!</v>
      </c>
      <c r="H652" s="714">
        <v>0</v>
      </c>
      <c r="I652" s="30" t="e">
        <f t="shared" si="59"/>
        <v>#REF!</v>
      </c>
      <c r="J652" s="57"/>
      <c r="K652" s="34"/>
      <c r="L652" s="204" t="str">
        <f>'Programe Budget 2073-74'!Q719</f>
        <v>वि</v>
      </c>
    </row>
    <row r="653" spans="1:12">
      <c r="A653" s="73"/>
      <c r="B653" s="73"/>
      <c r="C653" s="402">
        <f>'Programe Budget 2073-74'!C720</f>
        <v>4</v>
      </c>
      <c r="D653" s="402" t="str">
        <f>'Programe Budget 2073-74'!D720</f>
        <v>जिल्ला कृषि विकास कार्यालय, सोलुखुम्बु</v>
      </c>
      <c r="E653" s="34" t="e">
        <f>#REF!</f>
        <v>#REF!</v>
      </c>
      <c r="F653" s="34" t="e">
        <f t="shared" si="60"/>
        <v>#REF!</v>
      </c>
      <c r="G653" s="34" t="e">
        <f t="shared" si="61"/>
        <v>#REF!</v>
      </c>
      <c r="H653" s="714">
        <v>0</v>
      </c>
      <c r="I653" s="30" t="e">
        <f t="shared" si="59"/>
        <v>#REF!</v>
      </c>
      <c r="J653" s="57"/>
      <c r="K653" s="34"/>
      <c r="L653" s="204" t="str">
        <f>'Programe Budget 2073-74'!Q720</f>
        <v>वि</v>
      </c>
    </row>
    <row r="654" spans="1:12">
      <c r="A654" s="73"/>
      <c r="B654" s="73"/>
      <c r="C654" s="402">
        <f>'Programe Budget 2073-74'!C721</f>
        <v>5</v>
      </c>
      <c r="D654" s="402" t="str">
        <f>'Programe Budget 2073-74'!D721</f>
        <v>जिल्ला कृषि विकास कार्यालय, ओखलढुङ्गा</v>
      </c>
      <c r="E654" s="34" t="e">
        <f>#REF!</f>
        <v>#REF!</v>
      </c>
      <c r="F654" s="34" t="e">
        <f t="shared" si="60"/>
        <v>#REF!</v>
      </c>
      <c r="G654" s="34" t="e">
        <f t="shared" si="61"/>
        <v>#REF!</v>
      </c>
      <c r="H654" s="714">
        <v>0</v>
      </c>
      <c r="I654" s="30" t="e">
        <f t="shared" si="59"/>
        <v>#REF!</v>
      </c>
      <c r="J654" s="57"/>
      <c r="K654" s="34"/>
      <c r="L654" s="204" t="str">
        <f>'Programe Budget 2073-74'!Q721</f>
        <v>वि</v>
      </c>
    </row>
    <row r="655" spans="1:12">
      <c r="A655" s="73"/>
      <c r="B655" s="73"/>
      <c r="C655" s="402">
        <f>'Programe Budget 2073-74'!C722</f>
        <v>6</v>
      </c>
      <c r="D655" s="402" t="str">
        <f>'Programe Budget 2073-74'!D722</f>
        <v>जिल्ला कृषि विकास कार्यालय, खोटाङ्ग</v>
      </c>
      <c r="E655" s="34" t="e">
        <f>#REF!</f>
        <v>#REF!</v>
      </c>
      <c r="F655" s="34" t="e">
        <f t="shared" si="60"/>
        <v>#REF!</v>
      </c>
      <c r="G655" s="34" t="e">
        <f t="shared" si="61"/>
        <v>#REF!</v>
      </c>
      <c r="H655" s="714">
        <v>0</v>
      </c>
      <c r="I655" s="30" t="e">
        <f t="shared" si="59"/>
        <v>#REF!</v>
      </c>
      <c r="J655" s="57"/>
      <c r="K655" s="34"/>
      <c r="L655" s="204" t="str">
        <f>'Programe Budget 2073-74'!Q722</f>
        <v>वि</v>
      </c>
    </row>
    <row r="656" spans="1:12">
      <c r="A656" s="73"/>
      <c r="B656" s="73"/>
      <c r="C656" s="402">
        <f>'Programe Budget 2073-74'!C723</f>
        <v>7</v>
      </c>
      <c r="D656" s="402" t="str">
        <f>'Programe Budget 2073-74'!D723</f>
        <v>जिल्ला कृषि विकास कार्यालय, दोलखा</v>
      </c>
      <c r="E656" s="34" t="e">
        <f>#REF!</f>
        <v>#REF!</v>
      </c>
      <c r="F656" s="34" t="e">
        <f t="shared" si="60"/>
        <v>#REF!</v>
      </c>
      <c r="G656" s="34" t="e">
        <f t="shared" si="61"/>
        <v>#REF!</v>
      </c>
      <c r="H656" s="714">
        <v>0</v>
      </c>
      <c r="I656" s="30" t="e">
        <f t="shared" si="59"/>
        <v>#REF!</v>
      </c>
      <c r="J656" s="57"/>
      <c r="K656" s="34"/>
      <c r="L656" s="204" t="str">
        <f>'Programe Budget 2073-74'!Q723</f>
        <v>का</v>
      </c>
    </row>
    <row r="657" spans="1:12">
      <c r="A657" s="73"/>
      <c r="B657" s="73"/>
      <c r="C657" s="402">
        <f>'Programe Budget 2073-74'!C724</f>
        <v>8</v>
      </c>
      <c r="D657" s="402" t="str">
        <f>'Programe Budget 2073-74'!D724</f>
        <v>जिल्ला कृषि विकास कार्यालय, रामेछाप</v>
      </c>
      <c r="E657" s="34" t="e">
        <f>#REF!</f>
        <v>#REF!</v>
      </c>
      <c r="F657" s="34" t="e">
        <f t="shared" si="60"/>
        <v>#REF!</v>
      </c>
      <c r="G657" s="34" t="e">
        <f t="shared" si="61"/>
        <v>#REF!</v>
      </c>
      <c r="H657" s="714">
        <v>0</v>
      </c>
      <c r="I657" s="30" t="e">
        <f t="shared" si="59"/>
        <v>#REF!</v>
      </c>
      <c r="J657" s="57"/>
      <c r="K657" s="34"/>
      <c r="L657" s="204" t="str">
        <f>'Programe Budget 2073-74'!Q724</f>
        <v>का</v>
      </c>
    </row>
    <row r="658" spans="1:12">
      <c r="A658" s="73"/>
      <c r="B658" s="73"/>
      <c r="C658" s="402">
        <f>'Programe Budget 2073-74'!C725</f>
        <v>9</v>
      </c>
      <c r="D658" s="402" t="str">
        <f>'Programe Budget 2073-74'!D725</f>
        <v>जिल्ला कृषि विकास कार्यालय, सिन्धुली</v>
      </c>
      <c r="E658" s="34" t="e">
        <f>#REF!</f>
        <v>#REF!</v>
      </c>
      <c r="F658" s="34" t="e">
        <f t="shared" si="60"/>
        <v>#REF!</v>
      </c>
      <c r="G658" s="34" t="e">
        <f t="shared" si="61"/>
        <v>#REF!</v>
      </c>
      <c r="H658" s="714">
        <v>64.8</v>
      </c>
      <c r="I658" s="30" t="e">
        <f t="shared" si="59"/>
        <v>#REF!</v>
      </c>
      <c r="J658" s="57"/>
      <c r="K658" s="34"/>
      <c r="L658" s="204" t="str">
        <f>'Programe Budget 2073-74'!Q725</f>
        <v>का</v>
      </c>
    </row>
    <row r="659" spans="1:12">
      <c r="A659" s="73"/>
      <c r="B659" s="73"/>
      <c r="C659" s="402">
        <f>'Programe Budget 2073-74'!C726</f>
        <v>10</v>
      </c>
      <c r="D659" s="402" t="str">
        <f>'Programe Budget 2073-74'!D726</f>
        <v>जिल्ला कृषि विकास कार्यालय, मकवानपुर</v>
      </c>
      <c r="E659" s="34" t="e">
        <f>#REF!</f>
        <v>#REF!</v>
      </c>
      <c r="F659" s="34" t="e">
        <f t="shared" si="60"/>
        <v>#REF!</v>
      </c>
      <c r="G659" s="34" t="e">
        <f t="shared" si="61"/>
        <v>#REF!</v>
      </c>
      <c r="H659" s="714">
        <v>63.6</v>
      </c>
      <c r="I659" s="30" t="e">
        <f t="shared" si="59"/>
        <v>#REF!</v>
      </c>
      <c r="J659" s="57"/>
      <c r="K659" s="34"/>
      <c r="L659" s="204" t="str">
        <f>'Programe Budget 2073-74'!Q726</f>
        <v>का</v>
      </c>
    </row>
    <row r="660" spans="1:12">
      <c r="A660" s="73"/>
      <c r="B660" s="73"/>
      <c r="C660" s="402">
        <f>'Programe Budget 2073-74'!C727</f>
        <v>11</v>
      </c>
      <c r="D660" s="402" t="str">
        <f>'Programe Budget 2073-74'!D727</f>
        <v>जिल्ला कृषि विकास कार्यालय, चितवन</v>
      </c>
      <c r="E660" s="34" t="e">
        <f>#REF!</f>
        <v>#REF!</v>
      </c>
      <c r="F660" s="34" t="e">
        <f t="shared" si="60"/>
        <v>#REF!</v>
      </c>
      <c r="G660" s="34" t="e">
        <f t="shared" si="61"/>
        <v>#REF!</v>
      </c>
      <c r="H660" s="714">
        <v>0</v>
      </c>
      <c r="I660" s="30" t="e">
        <f t="shared" si="59"/>
        <v>#REF!</v>
      </c>
      <c r="J660" s="57"/>
      <c r="K660" s="34"/>
      <c r="L660" s="204" t="str">
        <f>'Programe Budget 2073-74'!Q727</f>
        <v>का</v>
      </c>
    </row>
    <row r="661" spans="1:12">
      <c r="A661" s="73"/>
      <c r="B661" s="73"/>
      <c r="C661" s="402">
        <f>'Programe Budget 2073-74'!C728</f>
        <v>12</v>
      </c>
      <c r="D661" s="402" t="str">
        <f>'Programe Budget 2073-74'!D728</f>
        <v>जिल्ला कृषि विकास कार्यालय, रसुवा</v>
      </c>
      <c r="E661" s="34" t="e">
        <f>#REF!</f>
        <v>#REF!</v>
      </c>
      <c r="F661" s="34" t="e">
        <f t="shared" si="60"/>
        <v>#REF!</v>
      </c>
      <c r="G661" s="34" t="e">
        <f t="shared" si="61"/>
        <v>#REF!</v>
      </c>
      <c r="H661" s="714">
        <v>22</v>
      </c>
      <c r="I661" s="30" t="e">
        <f t="shared" si="59"/>
        <v>#REF!</v>
      </c>
      <c r="J661" s="57"/>
      <c r="K661" s="34"/>
      <c r="L661" s="204" t="str">
        <f>'Programe Budget 2073-74'!Q728</f>
        <v>का</v>
      </c>
    </row>
    <row r="662" spans="1:12">
      <c r="A662" s="73"/>
      <c r="B662" s="73"/>
      <c r="C662" s="402">
        <f>'Programe Budget 2073-74'!C729</f>
        <v>13</v>
      </c>
      <c r="D662" s="402" t="str">
        <f>'Programe Budget 2073-74'!D729</f>
        <v>जिल्ला कृषि विकास कार्यालय, धादिङ्ग</v>
      </c>
      <c r="E662" s="34" t="e">
        <f>#REF!</f>
        <v>#REF!</v>
      </c>
      <c r="F662" s="34" t="e">
        <f t="shared" si="60"/>
        <v>#REF!</v>
      </c>
      <c r="G662" s="34" t="e">
        <f t="shared" si="61"/>
        <v>#REF!</v>
      </c>
      <c r="H662" s="714">
        <v>0</v>
      </c>
      <c r="I662" s="30" t="e">
        <f t="shared" si="59"/>
        <v>#REF!</v>
      </c>
      <c r="J662" s="57"/>
      <c r="K662" s="34"/>
      <c r="L662" s="204" t="str">
        <f>'Programe Budget 2073-74'!Q729</f>
        <v>का</v>
      </c>
    </row>
    <row r="663" spans="1:12">
      <c r="A663" s="73"/>
      <c r="B663" s="73"/>
      <c r="C663" s="402">
        <f>'Programe Budget 2073-74'!C730</f>
        <v>14</v>
      </c>
      <c r="D663" s="402" t="str">
        <f>'Programe Budget 2073-74'!D730</f>
        <v>जिल्ला कृषि विकास कार्यालय, नुवाकोट</v>
      </c>
      <c r="E663" s="34" t="e">
        <f>#REF!</f>
        <v>#REF!</v>
      </c>
      <c r="F663" s="34" t="e">
        <f t="shared" si="60"/>
        <v>#REF!</v>
      </c>
      <c r="G663" s="34" t="e">
        <f t="shared" si="61"/>
        <v>#REF!</v>
      </c>
      <c r="H663" s="714">
        <v>0</v>
      </c>
      <c r="I663" s="30" t="e">
        <f t="shared" si="59"/>
        <v>#REF!</v>
      </c>
      <c r="J663" s="57"/>
      <c r="K663" s="34"/>
      <c r="L663" s="204" t="str">
        <f>'Programe Budget 2073-74'!Q730</f>
        <v>का</v>
      </c>
    </row>
    <row r="664" spans="1:12">
      <c r="A664" s="73"/>
      <c r="B664" s="73"/>
      <c r="C664" s="402">
        <f>'Programe Budget 2073-74'!C731</f>
        <v>15</v>
      </c>
      <c r="D664" s="402" t="str">
        <f>'Programe Budget 2073-74'!D731</f>
        <v>जिल्ला कृषि विकास कार्यालय, सिन्धुपाल्चोक</v>
      </c>
      <c r="E664" s="34" t="e">
        <f>#REF!</f>
        <v>#REF!</v>
      </c>
      <c r="F664" s="34" t="e">
        <f t="shared" si="60"/>
        <v>#REF!</v>
      </c>
      <c r="G664" s="34" t="e">
        <f t="shared" si="61"/>
        <v>#REF!</v>
      </c>
      <c r="H664" s="714">
        <v>100</v>
      </c>
      <c r="I664" s="30" t="e">
        <f t="shared" si="59"/>
        <v>#REF!</v>
      </c>
      <c r="J664" s="57"/>
      <c r="K664" s="34"/>
      <c r="L664" s="204" t="str">
        <f>'Programe Budget 2073-74'!Q731</f>
        <v>का</v>
      </c>
    </row>
    <row r="665" spans="1:12">
      <c r="A665" s="73"/>
      <c r="B665" s="73"/>
      <c r="C665" s="402">
        <f>'Programe Budget 2073-74'!C732</f>
        <v>16</v>
      </c>
      <c r="D665" s="402" t="str">
        <f>'Programe Budget 2073-74'!D732</f>
        <v>जिल्ला कृषि विकास कार्यालय, काभ्रेपलाञ्चोक</v>
      </c>
      <c r="E665" s="34" t="e">
        <f>#REF!</f>
        <v>#REF!</v>
      </c>
      <c r="F665" s="34" t="e">
        <f t="shared" si="60"/>
        <v>#REF!</v>
      </c>
      <c r="G665" s="34" t="e">
        <f t="shared" si="61"/>
        <v>#REF!</v>
      </c>
      <c r="H665" s="714">
        <v>0</v>
      </c>
      <c r="I665" s="30" t="e">
        <f t="shared" si="59"/>
        <v>#REF!</v>
      </c>
      <c r="J665" s="57"/>
      <c r="K665" s="34"/>
      <c r="L665" s="204" t="str">
        <f>'Programe Budget 2073-74'!Q732</f>
        <v>का</v>
      </c>
    </row>
    <row r="666" spans="1:12">
      <c r="A666" s="73"/>
      <c r="B666" s="73"/>
      <c r="C666" s="402">
        <f>'Programe Budget 2073-74'!C733</f>
        <v>17</v>
      </c>
      <c r="D666" s="402" t="str">
        <f>'Programe Budget 2073-74'!D733</f>
        <v>जिल्ला कृषि विकास कार्यालय, काठमाण्डौं</v>
      </c>
      <c r="E666" s="34" t="e">
        <f>#REF!</f>
        <v>#REF!</v>
      </c>
      <c r="F666" s="34" t="e">
        <f t="shared" si="60"/>
        <v>#REF!</v>
      </c>
      <c r="G666" s="34" t="e">
        <f t="shared" si="61"/>
        <v>#REF!</v>
      </c>
      <c r="H666" s="714">
        <v>0</v>
      </c>
      <c r="I666" s="30" t="e">
        <f t="shared" si="59"/>
        <v>#REF!</v>
      </c>
      <c r="J666" s="57"/>
      <c r="K666" s="34"/>
      <c r="L666" s="204" t="str">
        <f>'Programe Budget 2073-74'!Q733</f>
        <v>का</v>
      </c>
    </row>
    <row r="667" spans="1:12">
      <c r="A667" s="73"/>
      <c r="B667" s="73"/>
      <c r="C667" s="402">
        <f>'Programe Budget 2073-74'!C734</f>
        <v>18</v>
      </c>
      <c r="D667" s="402" t="str">
        <f>'Programe Budget 2073-74'!D734</f>
        <v>जिल्ला कृषि विकास कार्यालय, ललितपुर</v>
      </c>
      <c r="E667" s="34" t="e">
        <f>#REF!</f>
        <v>#REF!</v>
      </c>
      <c r="F667" s="34" t="e">
        <f t="shared" si="60"/>
        <v>#REF!</v>
      </c>
      <c r="G667" s="34" t="e">
        <f t="shared" si="61"/>
        <v>#REF!</v>
      </c>
      <c r="H667" s="714">
        <v>0</v>
      </c>
      <c r="I667" s="30" t="e">
        <f t="shared" si="59"/>
        <v>#REF!</v>
      </c>
      <c r="J667" s="57"/>
      <c r="K667" s="34"/>
      <c r="L667" s="204" t="str">
        <f>'Programe Budget 2073-74'!Q734</f>
        <v>का</v>
      </c>
    </row>
    <row r="668" spans="1:12">
      <c r="A668" s="73"/>
      <c r="B668" s="73"/>
      <c r="C668" s="402">
        <f>'Programe Budget 2073-74'!C735</f>
        <v>19</v>
      </c>
      <c r="D668" s="402" t="str">
        <f>'Programe Budget 2073-74'!D735</f>
        <v>जिल्ला कृषि विकास कार्यालय, भक्तपुर</v>
      </c>
      <c r="E668" s="34" t="e">
        <f>#REF!</f>
        <v>#REF!</v>
      </c>
      <c r="F668" s="34" t="e">
        <f t="shared" si="60"/>
        <v>#REF!</v>
      </c>
      <c r="G668" s="34" t="e">
        <f t="shared" si="61"/>
        <v>#REF!</v>
      </c>
      <c r="H668" s="714">
        <v>0</v>
      </c>
      <c r="I668" s="30" t="e">
        <f t="shared" si="59"/>
        <v>#REF!</v>
      </c>
      <c r="J668" s="57"/>
      <c r="K668" s="34"/>
      <c r="L668" s="204" t="str">
        <f>'Programe Budget 2073-74'!Q735</f>
        <v>का</v>
      </c>
    </row>
    <row r="669" spans="1:12">
      <c r="A669" s="73"/>
      <c r="B669" s="73"/>
      <c r="C669" s="402">
        <f>'Programe Budget 2073-74'!C736</f>
        <v>20</v>
      </c>
      <c r="D669" s="402" t="str">
        <f>'Programe Budget 2073-74'!D736</f>
        <v>जिल्ला कृषि विकास कार्यालय, कास्की</v>
      </c>
      <c r="E669" s="34" t="e">
        <f>#REF!</f>
        <v>#REF!</v>
      </c>
      <c r="F669" s="34" t="e">
        <f t="shared" si="60"/>
        <v>#REF!</v>
      </c>
      <c r="G669" s="34" t="e">
        <f t="shared" si="61"/>
        <v>#REF!</v>
      </c>
      <c r="H669" s="714">
        <v>0</v>
      </c>
      <c r="I669" s="30" t="e">
        <f t="shared" si="59"/>
        <v>#REF!</v>
      </c>
      <c r="J669" s="57"/>
      <c r="K669" s="34"/>
      <c r="L669" s="204" t="str">
        <f>'Programe Budget 2073-74'!Q736</f>
        <v>प</v>
      </c>
    </row>
    <row r="670" spans="1:12">
      <c r="A670" s="73"/>
      <c r="B670" s="73"/>
      <c r="C670" s="402">
        <f>'Programe Budget 2073-74'!C737</f>
        <v>21</v>
      </c>
      <c r="D670" s="402" t="str">
        <f>'Programe Budget 2073-74'!D737</f>
        <v>जिल्ला कृषि विकास कार्यालय, लमजुङ्ग</v>
      </c>
      <c r="E670" s="34" t="e">
        <f>#REF!</f>
        <v>#REF!</v>
      </c>
      <c r="F670" s="34" t="e">
        <f t="shared" si="60"/>
        <v>#REF!</v>
      </c>
      <c r="G670" s="34" t="e">
        <f t="shared" si="61"/>
        <v>#REF!</v>
      </c>
      <c r="H670" s="714">
        <v>0</v>
      </c>
      <c r="I670" s="30" t="e">
        <f t="shared" si="59"/>
        <v>#REF!</v>
      </c>
      <c r="J670" s="57"/>
      <c r="K670" s="34"/>
      <c r="L670" s="204" t="str">
        <f>'Programe Budget 2073-74'!Q737</f>
        <v>प</v>
      </c>
    </row>
    <row r="671" spans="1:12">
      <c r="A671" s="73"/>
      <c r="B671" s="73"/>
      <c r="C671" s="402">
        <f>'Programe Budget 2073-74'!C738</f>
        <v>22</v>
      </c>
      <c r="D671" s="402" t="str">
        <f>'Programe Budget 2073-74'!D738</f>
        <v>जिल्ला कृषि विकास कार्यालय, गोरखा</v>
      </c>
      <c r="E671" s="34" t="e">
        <f>#REF!</f>
        <v>#REF!</v>
      </c>
      <c r="F671" s="34" t="e">
        <f t="shared" si="60"/>
        <v>#REF!</v>
      </c>
      <c r="G671" s="34" t="e">
        <f t="shared" si="61"/>
        <v>#REF!</v>
      </c>
      <c r="H671" s="714">
        <v>0</v>
      </c>
      <c r="I671" s="30" t="e">
        <f t="shared" si="59"/>
        <v>#REF!</v>
      </c>
      <c r="J671" s="57"/>
      <c r="K671" s="34"/>
      <c r="L671" s="204" t="str">
        <f>'Programe Budget 2073-74'!Q738</f>
        <v>प</v>
      </c>
    </row>
    <row r="672" spans="1:12">
      <c r="A672" s="73"/>
      <c r="B672" s="73"/>
      <c r="C672" s="402">
        <f>'Programe Budget 2073-74'!C739</f>
        <v>23</v>
      </c>
      <c r="D672" s="402" t="str">
        <f>'Programe Budget 2073-74'!D739</f>
        <v>जिल्ला कृषि विकास कार्यालय, तनहुँ</v>
      </c>
      <c r="E672" s="34" t="e">
        <f>#REF!</f>
        <v>#REF!</v>
      </c>
      <c r="F672" s="34" t="e">
        <f t="shared" si="60"/>
        <v>#REF!</v>
      </c>
      <c r="G672" s="34" t="e">
        <f t="shared" si="61"/>
        <v>#REF!</v>
      </c>
      <c r="H672" s="714">
        <v>0</v>
      </c>
      <c r="I672" s="30" t="e">
        <f t="shared" si="59"/>
        <v>#REF!</v>
      </c>
      <c r="J672" s="57"/>
      <c r="K672" s="34"/>
      <c r="L672" s="204" t="str">
        <f>'Programe Budget 2073-74'!Q739</f>
        <v>प</v>
      </c>
    </row>
    <row r="673" spans="1:12">
      <c r="A673" s="73"/>
      <c r="B673" s="73"/>
      <c r="C673" s="402">
        <f>'Programe Budget 2073-74'!C740</f>
        <v>24</v>
      </c>
      <c r="D673" s="402" t="str">
        <f>'Programe Budget 2073-74'!D740</f>
        <v>जिल्ला कृषि विकास कार्यालय, स्याङ्गजा</v>
      </c>
      <c r="E673" s="34" t="e">
        <f>#REF!</f>
        <v>#REF!</v>
      </c>
      <c r="F673" s="34" t="e">
        <f t="shared" si="60"/>
        <v>#REF!</v>
      </c>
      <c r="G673" s="34" t="e">
        <f t="shared" si="61"/>
        <v>#REF!</v>
      </c>
      <c r="H673" s="714">
        <v>0</v>
      </c>
      <c r="I673" s="30" t="e">
        <f t="shared" si="59"/>
        <v>#REF!</v>
      </c>
      <c r="J673" s="57"/>
      <c r="K673" s="34"/>
      <c r="L673" s="204" t="str">
        <f>'Programe Budget 2073-74'!Q740</f>
        <v>प</v>
      </c>
    </row>
    <row r="674" spans="1:12">
      <c r="A674" s="73"/>
      <c r="B674" s="73"/>
      <c r="C674" s="402">
        <f>'Programe Budget 2073-74'!C741</f>
        <v>25</v>
      </c>
      <c r="D674" s="402" t="str">
        <f>'Programe Budget 2073-74'!D741</f>
        <v>जिल्ला कृषि विकास कार्यालय, गुल्मी</v>
      </c>
      <c r="E674" s="34" t="e">
        <f>#REF!</f>
        <v>#REF!</v>
      </c>
      <c r="F674" s="34" t="e">
        <f t="shared" si="60"/>
        <v>#REF!</v>
      </c>
      <c r="G674" s="34" t="e">
        <f t="shared" si="61"/>
        <v>#REF!</v>
      </c>
      <c r="H674" s="714">
        <v>0</v>
      </c>
      <c r="I674" s="30" t="e">
        <f t="shared" si="59"/>
        <v>#REF!</v>
      </c>
      <c r="J674" s="57"/>
      <c r="K674" s="34"/>
      <c r="L674" s="204" t="str">
        <f>'Programe Budget 2073-74'!Q741</f>
        <v>प</v>
      </c>
    </row>
    <row r="675" spans="1:12">
      <c r="A675" s="73"/>
      <c r="B675" s="73"/>
      <c r="C675" s="402">
        <f>'Programe Budget 2073-74'!C742</f>
        <v>26</v>
      </c>
      <c r="D675" s="402" t="str">
        <f>'Programe Budget 2073-74'!D742</f>
        <v>जिल्ला कृषि विकास कार्यालय, नवलपरासी</v>
      </c>
      <c r="E675" s="34" t="e">
        <f>#REF!</f>
        <v>#REF!</v>
      </c>
      <c r="F675" s="34" t="e">
        <f t="shared" si="60"/>
        <v>#REF!</v>
      </c>
      <c r="G675" s="34" t="e">
        <f t="shared" si="61"/>
        <v>#REF!</v>
      </c>
      <c r="H675" s="714">
        <v>66.400000000000006</v>
      </c>
      <c r="I675" s="30" t="e">
        <f t="shared" si="59"/>
        <v>#REF!</v>
      </c>
      <c r="J675" s="57"/>
      <c r="K675" s="34"/>
      <c r="L675" s="204" t="str">
        <f>'Programe Budget 2073-74'!Q742</f>
        <v>प</v>
      </c>
    </row>
    <row r="676" spans="1:12">
      <c r="A676" s="73"/>
      <c r="B676" s="73"/>
      <c r="C676" s="402">
        <f>'Programe Budget 2073-74'!C743</f>
        <v>27</v>
      </c>
      <c r="D676" s="402" t="str">
        <f>'Programe Budget 2073-74'!D743</f>
        <v>जिल्ला कृषि विकास कार्यालय, पाल्पा</v>
      </c>
      <c r="E676" s="34" t="e">
        <f>#REF!</f>
        <v>#REF!</v>
      </c>
      <c r="F676" s="34" t="e">
        <f t="shared" si="60"/>
        <v>#REF!</v>
      </c>
      <c r="G676" s="34" t="e">
        <f t="shared" si="61"/>
        <v>#REF!</v>
      </c>
      <c r="H676" s="714">
        <v>80.599999999999994</v>
      </c>
      <c r="I676" s="30" t="e">
        <f t="shared" si="59"/>
        <v>#REF!</v>
      </c>
      <c r="J676" s="57"/>
      <c r="K676" s="34"/>
      <c r="L676" s="204" t="str">
        <f>'Programe Budget 2073-74'!Q743</f>
        <v>प</v>
      </c>
    </row>
    <row r="677" spans="1:12">
      <c r="A677" s="73"/>
      <c r="B677" s="73"/>
      <c r="C677" s="402">
        <f>'Programe Budget 2073-74'!C744</f>
        <v>28</v>
      </c>
      <c r="D677" s="402" t="str">
        <f>'Programe Budget 2073-74'!D744</f>
        <v xml:space="preserve">जिल्ला कृषि विकास कार्यालय, अर्घाखाँची </v>
      </c>
      <c r="E677" s="34" t="e">
        <f>#REF!</f>
        <v>#REF!</v>
      </c>
      <c r="F677" s="34" t="e">
        <f t="shared" si="60"/>
        <v>#REF!</v>
      </c>
      <c r="G677" s="34" t="e">
        <f t="shared" si="61"/>
        <v>#REF!</v>
      </c>
      <c r="H677" s="714">
        <v>0</v>
      </c>
      <c r="I677" s="30" t="e">
        <f t="shared" si="59"/>
        <v>#REF!</v>
      </c>
      <c r="J677" s="57"/>
      <c r="K677" s="34"/>
      <c r="L677" s="204" t="str">
        <f>'Programe Budget 2073-74'!Q744</f>
        <v>प</v>
      </c>
    </row>
    <row r="678" spans="1:12">
      <c r="A678" s="73"/>
      <c r="B678" s="73"/>
      <c r="C678" s="402">
        <f>'Programe Budget 2073-74'!C745</f>
        <v>29</v>
      </c>
      <c r="D678" s="402" t="str">
        <f>'Programe Budget 2073-74'!D745</f>
        <v>जिल्ला कृषि विकास कार्यालय, म्याग्दी</v>
      </c>
      <c r="E678" s="34" t="e">
        <f>#REF!</f>
        <v>#REF!</v>
      </c>
      <c r="F678" s="34" t="e">
        <f t="shared" si="60"/>
        <v>#REF!</v>
      </c>
      <c r="G678" s="34" t="e">
        <f t="shared" si="61"/>
        <v>#REF!</v>
      </c>
      <c r="H678" s="714">
        <v>0</v>
      </c>
      <c r="I678" s="30" t="e">
        <f t="shared" si="59"/>
        <v>#REF!</v>
      </c>
      <c r="J678" s="57"/>
      <c r="K678" s="34"/>
      <c r="L678" s="204" t="str">
        <f>'Programe Budget 2073-74'!Q745</f>
        <v>प</v>
      </c>
    </row>
    <row r="679" spans="1:12">
      <c r="A679" s="73"/>
      <c r="B679" s="73"/>
      <c r="C679" s="402">
        <f>'Programe Budget 2073-74'!C746</f>
        <v>30</v>
      </c>
      <c r="D679" s="402" t="str">
        <f>'Programe Budget 2073-74'!D746</f>
        <v>जिल्ला कृषि विकास कार्यालय, पर्वत</v>
      </c>
      <c r="E679" s="34" t="e">
        <f>#REF!</f>
        <v>#REF!</v>
      </c>
      <c r="F679" s="34" t="e">
        <f t="shared" si="60"/>
        <v>#REF!</v>
      </c>
      <c r="G679" s="34" t="e">
        <f t="shared" si="61"/>
        <v>#REF!</v>
      </c>
      <c r="H679" s="714">
        <v>83</v>
      </c>
      <c r="I679" s="30" t="e">
        <f t="shared" si="59"/>
        <v>#REF!</v>
      </c>
      <c r="J679" s="57"/>
      <c r="K679" s="34"/>
      <c r="L679" s="204" t="str">
        <f>'Programe Budget 2073-74'!Q746</f>
        <v>प</v>
      </c>
    </row>
    <row r="680" spans="1:12">
      <c r="A680" s="73"/>
      <c r="B680" s="73"/>
      <c r="C680" s="402">
        <f>'Programe Budget 2073-74'!C747</f>
        <v>31</v>
      </c>
      <c r="D680" s="402" t="str">
        <f>'Programe Budget 2073-74'!D747</f>
        <v>जिल्ला कृषि विकास कार्यालय, बागलुङ्ग</v>
      </c>
      <c r="E680" s="34" t="e">
        <f>#REF!</f>
        <v>#REF!</v>
      </c>
      <c r="F680" s="34" t="e">
        <f t="shared" si="60"/>
        <v>#REF!</v>
      </c>
      <c r="G680" s="34" t="e">
        <f t="shared" si="61"/>
        <v>#REF!</v>
      </c>
      <c r="H680" s="714">
        <v>0</v>
      </c>
      <c r="I680" s="30" t="e">
        <f t="shared" si="59"/>
        <v>#REF!</v>
      </c>
      <c r="J680" s="57"/>
      <c r="K680" s="34"/>
      <c r="L680" s="204" t="str">
        <f>'Programe Budget 2073-74'!Q747</f>
        <v>प</v>
      </c>
    </row>
    <row r="681" spans="1:12">
      <c r="A681" s="73"/>
      <c r="B681" s="73"/>
      <c r="C681" s="402">
        <f>'Programe Budget 2073-74'!C748</f>
        <v>31</v>
      </c>
      <c r="D681" s="455" t="str">
        <f>'Programe Budget 2073-74'!D748</f>
        <v>जम्मा</v>
      </c>
      <c r="E681" s="57" t="e">
        <f>SUM(E650:E680)</f>
        <v>#REF!</v>
      </c>
      <c r="F681" s="57" t="e">
        <f>SUM(F650:F680)</f>
        <v>#REF!</v>
      </c>
      <c r="G681" s="57" t="e">
        <f>SUM(G650:G680)</f>
        <v>#REF!</v>
      </c>
      <c r="H681" s="714"/>
      <c r="I681" s="57" t="e">
        <f>SUM(I650:I680)</f>
        <v>#REF!</v>
      </c>
      <c r="J681" s="57"/>
      <c r="K681" s="34"/>
      <c r="L681" s="204">
        <f>'Programe Budget 2073-74'!Q748</f>
        <v>0</v>
      </c>
    </row>
    <row r="682" spans="1:12">
      <c r="A682" s="73"/>
      <c r="B682" s="73"/>
      <c r="C682" s="457"/>
      <c r="D682" s="387" t="s">
        <v>550</v>
      </c>
      <c r="E682" s="57" t="e">
        <f>E692</f>
        <v>#REF!</v>
      </c>
      <c r="F682" s="57" t="e">
        <f>F692</f>
        <v>#REF!</v>
      </c>
      <c r="G682" s="57" t="e">
        <f>F681*100/F682</f>
        <v>#REF!</v>
      </c>
      <c r="H682" s="714"/>
      <c r="I682" s="86" t="e">
        <f>I681*G682/100</f>
        <v>#REF!</v>
      </c>
      <c r="J682" s="57" t="e">
        <f>I682</f>
        <v>#REF!</v>
      </c>
      <c r="K682" s="34"/>
      <c r="L682" s="204" t="e">
        <f>'Programe Budget 2073-74'!#REF!</f>
        <v>#REF!</v>
      </c>
    </row>
    <row r="683" spans="1:12" ht="21" customHeight="1">
      <c r="A683" s="458">
        <f>'Programe Budget 2073-74'!A749</f>
        <v>19</v>
      </c>
      <c r="B683" s="458" t="str">
        <f>'Programe Budget 2073-74'!B749</f>
        <v>312012-3/4</v>
      </c>
      <c r="C683" s="458">
        <f>'Programe Budget 2073-74'!C749</f>
        <v>19</v>
      </c>
      <c r="D683" s="458" t="str">
        <f>'Programe Budget 2073-74'!D749</f>
        <v>साधारण खर्च तर्फको</v>
      </c>
      <c r="E683" s="57"/>
      <c r="F683" s="423"/>
      <c r="G683" s="57"/>
      <c r="H683" s="714"/>
      <c r="I683" s="57"/>
      <c r="J683" s="57"/>
      <c r="K683" s="34"/>
      <c r="L683" s="204" t="e">
        <f>'Programe Budget 2073-74'!#REF!</f>
        <v>#REF!</v>
      </c>
    </row>
    <row r="684" spans="1:12">
      <c r="A684" s="73"/>
      <c r="B684" s="73"/>
      <c r="C684" s="402">
        <f>'Programe Budget 2073-74'!C750</f>
        <v>1</v>
      </c>
      <c r="D684" s="402" t="str">
        <f>'Programe Budget 2073-74'!D750</f>
        <v>कृषि विभाग</v>
      </c>
      <c r="E684" s="34" t="e">
        <f>#REF!</f>
        <v>#REF!</v>
      </c>
      <c r="F684" s="34" t="e">
        <f t="shared" ref="F684:F689" si="62">E684</f>
        <v>#REF!</v>
      </c>
      <c r="G684" s="34" t="e">
        <f t="shared" ref="G684:G689" si="63">F684*100/$F$690</f>
        <v>#REF!</v>
      </c>
      <c r="H684" s="714">
        <v>97</v>
      </c>
      <c r="I684" s="30" t="e">
        <f t="shared" ref="I684:I689" si="64">G684*H684/100</f>
        <v>#REF!</v>
      </c>
      <c r="J684" s="57"/>
      <c r="K684" s="34"/>
      <c r="L684" s="204" t="e">
        <f>'Programe Budget 2073-74'!#REF!</f>
        <v>#REF!</v>
      </c>
    </row>
    <row r="685" spans="1:12">
      <c r="A685" s="73"/>
      <c r="B685" s="73"/>
      <c r="C685" s="402">
        <f>'Programe Budget 2073-74'!C751</f>
        <v>2</v>
      </c>
      <c r="D685" s="402" t="str">
        <f>'Programe Budget 2073-74'!D751</f>
        <v>क्षेत्रीय कृषि निर्देशनालय, पुर्वाञ्रचल</v>
      </c>
      <c r="E685" s="34" t="e">
        <f>#REF!</f>
        <v>#REF!</v>
      </c>
      <c r="F685" s="34" t="e">
        <f t="shared" si="62"/>
        <v>#REF!</v>
      </c>
      <c r="G685" s="34" t="e">
        <f t="shared" si="63"/>
        <v>#REF!</v>
      </c>
      <c r="H685" s="714">
        <v>98.5</v>
      </c>
      <c r="I685" s="30" t="e">
        <f t="shared" si="64"/>
        <v>#REF!</v>
      </c>
      <c r="J685" s="57"/>
      <c r="K685" s="34"/>
      <c r="L685" s="204" t="e">
        <f>'Programe Budget 2073-74'!#REF!</f>
        <v>#REF!</v>
      </c>
    </row>
    <row r="686" spans="1:12">
      <c r="A686" s="73"/>
      <c r="B686" s="73"/>
      <c r="C686" s="402">
        <f>'Programe Budget 2073-74'!C752</f>
        <v>3</v>
      </c>
      <c r="D686" s="402" t="str">
        <f>'Programe Budget 2073-74'!D752</f>
        <v>क्षेत्रीय कृषि निर्देशनालय, मध्यमाञ्चल</v>
      </c>
      <c r="E686" s="34" t="e">
        <f>#REF!</f>
        <v>#REF!</v>
      </c>
      <c r="F686" s="34" t="e">
        <f t="shared" si="62"/>
        <v>#REF!</v>
      </c>
      <c r="G686" s="34" t="e">
        <f t="shared" si="63"/>
        <v>#REF!</v>
      </c>
      <c r="H686" s="714">
        <v>100</v>
      </c>
      <c r="I686" s="30" t="e">
        <f t="shared" si="64"/>
        <v>#REF!</v>
      </c>
      <c r="J686" s="57"/>
      <c r="K686" s="34"/>
      <c r="L686" s="204" t="e">
        <f>'Programe Budget 2073-74'!#REF!</f>
        <v>#REF!</v>
      </c>
    </row>
    <row r="687" spans="1:12">
      <c r="A687" s="73"/>
      <c r="B687" s="73"/>
      <c r="C687" s="402">
        <f>'Programe Budget 2073-74'!C753</f>
        <v>4</v>
      </c>
      <c r="D687" s="402" t="str">
        <f>'Programe Budget 2073-74'!D753</f>
        <v>क्षेत्रीय कृषि निर्देशनालय, पश्चिमाञ्चल</v>
      </c>
      <c r="E687" s="34" t="e">
        <f>#REF!</f>
        <v>#REF!</v>
      </c>
      <c r="F687" s="34" t="e">
        <f t="shared" si="62"/>
        <v>#REF!</v>
      </c>
      <c r="G687" s="34" t="e">
        <f t="shared" si="63"/>
        <v>#REF!</v>
      </c>
      <c r="H687" s="714">
        <v>95</v>
      </c>
      <c r="I687" s="30" t="e">
        <f t="shared" si="64"/>
        <v>#REF!</v>
      </c>
      <c r="J687" s="57"/>
      <c r="K687" s="34"/>
      <c r="L687" s="204" t="e">
        <f>'Programe Budget 2073-74'!#REF!</f>
        <v>#REF!</v>
      </c>
    </row>
    <row r="688" spans="1:12">
      <c r="A688" s="73"/>
      <c r="B688" s="73"/>
      <c r="C688" s="402">
        <f>'Programe Budget 2073-74'!C754</f>
        <v>5</v>
      </c>
      <c r="D688" s="402" t="str">
        <f>'Programe Budget 2073-74'!D754</f>
        <v>क्षेत्रीय कृषि निर्देशनालय, मध्य पश्चिमाञ्चल</v>
      </c>
      <c r="E688" s="34" t="e">
        <f>#REF!</f>
        <v>#REF!</v>
      </c>
      <c r="F688" s="34" t="e">
        <f t="shared" si="62"/>
        <v>#REF!</v>
      </c>
      <c r="G688" s="34" t="e">
        <f t="shared" si="63"/>
        <v>#REF!</v>
      </c>
      <c r="H688" s="714">
        <v>100</v>
      </c>
      <c r="I688" s="30" t="e">
        <f t="shared" si="64"/>
        <v>#REF!</v>
      </c>
      <c r="J688" s="57"/>
      <c r="K688" s="34"/>
      <c r="L688" s="204" t="e">
        <f>'Programe Budget 2073-74'!#REF!</f>
        <v>#REF!</v>
      </c>
    </row>
    <row r="689" spans="1:12">
      <c r="A689" s="73"/>
      <c r="B689" s="73"/>
      <c r="C689" s="402">
        <f>'Programe Budget 2073-74'!C755</f>
        <v>6</v>
      </c>
      <c r="D689" s="402" t="str">
        <f>'Programe Budget 2073-74'!D755</f>
        <v>क्षेत्रीय कृषि निर्देशनालय, सुदुर पश्चिमाञ्चल</v>
      </c>
      <c r="E689" s="34" t="e">
        <f>#REF!</f>
        <v>#REF!</v>
      </c>
      <c r="F689" s="34" t="e">
        <f t="shared" si="62"/>
        <v>#REF!</v>
      </c>
      <c r="G689" s="34" t="e">
        <f t="shared" si="63"/>
        <v>#REF!</v>
      </c>
      <c r="H689" s="714">
        <v>91</v>
      </c>
      <c r="I689" s="30" t="e">
        <f t="shared" si="64"/>
        <v>#REF!</v>
      </c>
      <c r="J689" s="57"/>
      <c r="K689" s="34"/>
      <c r="L689" s="204" t="e">
        <f>'Programe Budget 2073-74'!#REF!</f>
        <v>#REF!</v>
      </c>
    </row>
    <row r="690" spans="1:12" s="102" customFormat="1">
      <c r="A690" s="101"/>
      <c r="B690" s="101"/>
      <c r="C690" s="458"/>
      <c r="D690" s="458" t="str">
        <f>'Programe Budget 2073-74'!D756</f>
        <v>जम्मा</v>
      </c>
      <c r="E690" s="57" t="e">
        <f>SUM(E684:E689)</f>
        <v>#REF!</v>
      </c>
      <c r="F690" s="57" t="e">
        <f>SUM(F684:F689)</f>
        <v>#REF!</v>
      </c>
      <c r="G690" s="57" t="e">
        <f>SUM(G684:G689)</f>
        <v>#REF!</v>
      </c>
      <c r="H690" s="719"/>
      <c r="I690" s="57" t="e">
        <f>SUM(I684:I689)</f>
        <v>#REF!</v>
      </c>
      <c r="J690" s="57"/>
      <c r="K690" s="57"/>
      <c r="L690" s="708" t="e">
        <f>'Programe Budget 2073-74'!#REF!</f>
        <v>#REF!</v>
      </c>
    </row>
    <row r="691" spans="1:12">
      <c r="A691" s="73"/>
      <c r="B691" s="73"/>
      <c r="C691" s="402">
        <f>'Programe Budget 2073-74'!C757</f>
        <v>0</v>
      </c>
      <c r="D691" s="387" t="s">
        <v>706</v>
      </c>
      <c r="E691" s="57" t="e">
        <f>E692</f>
        <v>#REF!</v>
      </c>
      <c r="F691" s="423" t="e">
        <f>F692</f>
        <v>#REF!</v>
      </c>
      <c r="G691" s="57" t="e">
        <f>F690/$F$691*100</f>
        <v>#REF!</v>
      </c>
      <c r="H691" s="714"/>
      <c r="I691" s="57" t="e">
        <f>I690*G691/100</f>
        <v>#REF!</v>
      </c>
      <c r="J691" s="57" t="e">
        <f>I691</f>
        <v>#REF!</v>
      </c>
      <c r="K691" s="34"/>
    </row>
    <row r="692" spans="1:12">
      <c r="A692" s="83"/>
      <c r="B692" s="84"/>
      <c r="C692" s="241"/>
      <c r="D692" s="387" t="s">
        <v>347</v>
      </c>
      <c r="E692" s="57" t="e">
        <f>E623+E597+E572+E568+E515+E429+E422+E380+E289+E181+E84+E68+E647+E370+E251+E235+E681+E690</f>
        <v>#REF!</v>
      </c>
      <c r="F692" s="57" t="e">
        <f>F623+F597+F572+F568+F515+F429+F422+F380+F289+F181+F84+F68+F647+F370+F251+F235+F681+F690</f>
        <v>#REF!</v>
      </c>
      <c r="G692" s="57" t="e">
        <f>G624+G598+G573+G569+G516+G430+G423+G381+G371+G290+G252+G236+G182+G85+G69+G648</f>
        <v>#REF!</v>
      </c>
      <c r="H692" s="714"/>
      <c r="I692" s="57" t="e">
        <f>I624+I598+I573+I569+I516+I430+I423+I381+I371+I290+I252+I236+I182+I85+I69+I648+I691+I682</f>
        <v>#REF!</v>
      </c>
      <c r="J692" s="57" t="e">
        <f>J624+J598+J573+J569+J516+J430+J423+J381+J371+J290+J252+J236+J182+J85+J69+J648+J691+J682</f>
        <v>#REF!</v>
      </c>
      <c r="K692" s="57"/>
    </row>
    <row r="693" spans="1:12">
      <c r="A693" s="83"/>
      <c r="B693" s="84"/>
      <c r="C693" s="339"/>
      <c r="D693" s="387" t="s">
        <v>452</v>
      </c>
      <c r="E693" s="57" t="e">
        <f>E821</f>
        <v>#REF!</v>
      </c>
      <c r="F693" s="428" t="e">
        <f>F821</f>
        <v>#REF!</v>
      </c>
      <c r="G693" s="57" t="e">
        <f>F692/F693*100</f>
        <v>#REF!</v>
      </c>
      <c r="H693" s="714"/>
      <c r="I693" s="57"/>
      <c r="J693" s="57" t="e">
        <f>J692*G693/100</f>
        <v>#REF!</v>
      </c>
      <c r="K693" s="57" t="e">
        <f>J693</f>
        <v>#REF!</v>
      </c>
    </row>
    <row r="694" spans="1:12">
      <c r="A694" s="53"/>
      <c r="B694" s="43"/>
      <c r="C694" s="339"/>
      <c r="D694" s="387" t="s">
        <v>453</v>
      </c>
      <c r="E694" s="57" t="e">
        <f>E823</f>
        <v>#REF!</v>
      </c>
      <c r="F694" s="428" t="e">
        <f>F823</f>
        <v>#REF!</v>
      </c>
      <c r="G694" s="57" t="e">
        <f>F692/F694*100</f>
        <v>#REF!</v>
      </c>
      <c r="H694" s="714"/>
      <c r="I694" s="57"/>
      <c r="J694" s="57" t="e">
        <f>J692*G694/100</f>
        <v>#REF!</v>
      </c>
      <c r="K694" s="57" t="e">
        <f>J694</f>
        <v>#REF!</v>
      </c>
    </row>
    <row r="695" spans="1:12" ht="23.4">
      <c r="A695" s="340" t="s">
        <v>36</v>
      </c>
      <c r="B695" s="341"/>
      <c r="C695" s="342"/>
      <c r="D695" s="386"/>
      <c r="E695" s="57"/>
      <c r="F695" s="425"/>
      <c r="G695" s="86"/>
      <c r="H695" s="714"/>
      <c r="I695" s="86"/>
      <c r="J695" s="86"/>
      <c r="K695" s="86"/>
    </row>
    <row r="696" spans="1:12">
      <c r="A696" s="290">
        <f>'Programe Budget 2073-74'!A759</f>
        <v>1</v>
      </c>
      <c r="B696" s="48" t="str">
        <f>'Programe Budget 2073-74'!B759</f>
        <v>312105/3/4</v>
      </c>
      <c r="C696" s="33"/>
      <c r="D696" s="380" t="str">
        <f>'Programe Budget 2073-74'!D759</f>
        <v xml:space="preserve">कृषि विकास आयोजना </v>
      </c>
      <c r="E696" s="34"/>
      <c r="F696" s="422"/>
      <c r="G696" s="34"/>
      <c r="H696" s="714"/>
      <c r="I696" s="34"/>
      <c r="J696" s="34"/>
      <c r="K696" s="214"/>
      <c r="L696" s="252" t="str">
        <f>'Programe Budget 2073-74'!Q759</f>
        <v>ना</v>
      </c>
    </row>
    <row r="697" spans="1:12">
      <c r="A697" s="74"/>
      <c r="B697" s="104"/>
      <c r="C697" s="31">
        <f>'Programe Budget 2073-74'!C760</f>
        <v>1</v>
      </c>
      <c r="D697" s="388" t="str">
        <f>'Programe Budget 2073-74'!D760</f>
        <v>कृषि विकास आयोजना, नक्टाझिज, धनुषा</v>
      </c>
      <c r="E697" s="34" t="e">
        <f>#REF!</f>
        <v>#REF!</v>
      </c>
      <c r="F697" s="421" t="e">
        <f>E697</f>
        <v>#REF!</v>
      </c>
      <c r="G697" s="87" t="e">
        <f>SUM(F697/F698*100)</f>
        <v>#REF!</v>
      </c>
      <c r="H697" s="714">
        <v>68.7</v>
      </c>
      <c r="I697" s="87" t="e">
        <f>SUM(G697*H697/100)</f>
        <v>#REF!</v>
      </c>
      <c r="J697" s="87"/>
      <c r="K697" s="357"/>
      <c r="L697" s="204" t="str">
        <f>'Programe Budget 2073-74'!Q760</f>
        <v>नि</v>
      </c>
    </row>
    <row r="698" spans="1:12">
      <c r="A698" s="73"/>
      <c r="B698" s="46"/>
      <c r="C698" s="33"/>
      <c r="D698" s="393" t="str">
        <f>'Programe Budget 2073-74'!D761</f>
        <v>कृषि विकास आयोजनाको जम्मा</v>
      </c>
      <c r="E698" s="57" t="e">
        <f>SUM(E697)</f>
        <v>#REF!</v>
      </c>
      <c r="F698" s="429" t="e">
        <f>SUM(F697)</f>
        <v>#REF!</v>
      </c>
      <c r="G698" s="57" t="e">
        <f>SUM(G697:G697)</f>
        <v>#REF!</v>
      </c>
      <c r="H698" s="714"/>
      <c r="I698" s="57" t="e">
        <f>SUM(I697:I697)</f>
        <v>#REF!</v>
      </c>
      <c r="J698" s="59"/>
      <c r="K698" s="214"/>
    </row>
    <row r="699" spans="1:12">
      <c r="A699" s="80"/>
      <c r="B699" s="51"/>
      <c r="C699" s="54"/>
      <c r="D699" s="390" t="s">
        <v>322</v>
      </c>
      <c r="E699" s="59" t="e">
        <f>E729</f>
        <v>#REF!</v>
      </c>
      <c r="F699" s="419" t="e">
        <f>F729</f>
        <v>#REF!</v>
      </c>
      <c r="G699" s="86" t="e">
        <f>F698/F699*100</f>
        <v>#REF!</v>
      </c>
      <c r="H699" s="714"/>
      <c r="I699" s="86" t="e">
        <f>I698*G699/100</f>
        <v>#REF!</v>
      </c>
      <c r="J699" s="58" t="e">
        <f>I699</f>
        <v>#REF!</v>
      </c>
      <c r="K699" s="356"/>
    </row>
    <row r="700" spans="1:12">
      <c r="A700" s="1">
        <f>'Programe Budget 2073-74'!A762</f>
        <v>2</v>
      </c>
      <c r="B700" s="11" t="str">
        <f>'Programe Budget 2073-74'!B762</f>
        <v>312106-3/4</v>
      </c>
      <c r="C700" s="33"/>
      <c r="D700" s="387" t="str">
        <f>'Programe Budget 2073-74'!D762</f>
        <v>रेशम खेती विकास कार्यक्रम</v>
      </c>
      <c r="E700" s="59"/>
      <c r="F700" s="417"/>
      <c r="G700" s="57"/>
      <c r="H700" s="714"/>
      <c r="I700" s="57"/>
      <c r="J700" s="34"/>
      <c r="K700" s="214"/>
      <c r="L700" s="252" t="str">
        <f>'Programe Budget 2073-74'!Q762</f>
        <v>ना</v>
      </c>
    </row>
    <row r="701" spans="1:12">
      <c r="A701" s="105"/>
      <c r="B701" s="106"/>
      <c r="C701" s="31">
        <f>'Programe Budget 2073-74'!C763</f>
        <v>1</v>
      </c>
      <c r="D701" s="388" t="str">
        <f>'Programe Budget 2073-74'!D763</f>
        <v>ब्यावसायिक कीट बिकास निर्देशनालय, हरिहरभवन</v>
      </c>
      <c r="E701" s="34" t="e">
        <f>#REF!</f>
        <v>#REF!</v>
      </c>
      <c r="F701" s="421" t="e">
        <f t="shared" ref="F701:F710" si="65">E701</f>
        <v>#REF!</v>
      </c>
      <c r="G701" s="30" t="e">
        <f>F701/$F$711*100</f>
        <v>#REF!</v>
      </c>
      <c r="H701" s="733"/>
      <c r="I701" s="30" t="e">
        <f>SUM(G701*H701/100)</f>
        <v>#REF!</v>
      </c>
      <c r="J701" s="30"/>
      <c r="K701" s="355"/>
      <c r="L701" s="204" t="str">
        <f>'Programe Budget 2073-74'!Q763</f>
        <v>नि</v>
      </c>
    </row>
    <row r="702" spans="1:12">
      <c r="A702" s="80"/>
      <c r="B702" s="51"/>
      <c r="C702" s="31">
        <f>'Programe Budget 2073-74'!C764</f>
        <v>2</v>
      </c>
      <c r="D702" s="388" t="str">
        <f>'Programe Budget 2073-74'!D764</f>
        <v>रेशम खेती विकास शाखा, खोपासी, काभ्रे</v>
      </c>
      <c r="E702" s="34" t="e">
        <f>#REF!</f>
        <v>#REF!</v>
      </c>
      <c r="F702" s="424" t="e">
        <f t="shared" si="65"/>
        <v>#REF!</v>
      </c>
      <c r="G702" s="30" t="e">
        <f t="shared" ref="G702:G710" si="66">F702/$F$711*100</f>
        <v>#REF!</v>
      </c>
      <c r="H702" s="733"/>
      <c r="I702" s="30" t="e">
        <f t="shared" ref="I702:I710" si="67">SUM(G702*H702/100)</f>
        <v>#REF!</v>
      </c>
      <c r="J702" s="34"/>
      <c r="K702" s="214"/>
      <c r="L702" s="204" t="str">
        <f>'Programe Budget 2073-74'!Q764</f>
        <v>नि</v>
      </c>
    </row>
    <row r="703" spans="1:12">
      <c r="A703" s="80"/>
      <c r="B703" s="51"/>
      <c r="C703" s="31">
        <f>'Programe Budget 2073-74'!C765</f>
        <v>3</v>
      </c>
      <c r="D703" s="388" t="str">
        <f>'Programe Budget 2073-74'!D765</f>
        <v>रेशम प्रशोधन केन्द्र, इटहरी, सुनसरी</v>
      </c>
      <c r="E703" s="34" t="e">
        <f>#REF!</f>
        <v>#REF!</v>
      </c>
      <c r="F703" s="424" t="e">
        <f t="shared" si="65"/>
        <v>#REF!</v>
      </c>
      <c r="G703" s="30" t="e">
        <f t="shared" si="66"/>
        <v>#REF!</v>
      </c>
      <c r="H703" s="733"/>
      <c r="I703" s="30" t="e">
        <f t="shared" si="67"/>
        <v>#REF!</v>
      </c>
      <c r="J703" s="34"/>
      <c r="K703" s="214"/>
      <c r="L703" s="204" t="str">
        <f>'Programe Budget 2073-74'!Q765</f>
        <v>नि</v>
      </c>
    </row>
    <row r="704" spans="1:12">
      <c r="A704" s="80"/>
      <c r="B704" s="51"/>
      <c r="C704" s="31">
        <f>'Programe Budget 2073-74'!C766</f>
        <v>4</v>
      </c>
      <c r="D704" s="388" t="str">
        <f>'Programe Budget 2073-74'!D766</f>
        <v>रेशम विकास कार्यक्रम, धनकुटा</v>
      </c>
      <c r="E704" s="34" t="e">
        <f>#REF!</f>
        <v>#REF!</v>
      </c>
      <c r="F704" s="424" t="e">
        <f t="shared" si="65"/>
        <v>#REF!</v>
      </c>
      <c r="G704" s="30" t="e">
        <f t="shared" si="66"/>
        <v>#REF!</v>
      </c>
      <c r="H704" s="733"/>
      <c r="I704" s="30" t="e">
        <f t="shared" si="67"/>
        <v>#REF!</v>
      </c>
      <c r="J704" s="34"/>
      <c r="K704" s="214"/>
      <c r="L704" s="204" t="str">
        <f>'Programe Budget 2073-74'!Q766</f>
        <v>नि</v>
      </c>
    </row>
    <row r="705" spans="1:12">
      <c r="A705" s="80"/>
      <c r="B705" s="51"/>
      <c r="C705" s="31">
        <f>'Programe Budget 2073-74'!C767</f>
        <v>5</v>
      </c>
      <c r="D705" s="388" t="str">
        <f>'Programe Budget 2073-74'!D767</f>
        <v>किम्बु नर्सरी व्यवस्थापन केन्द्र, भण्डारा, चितवन</v>
      </c>
      <c r="E705" s="34" t="e">
        <f>#REF!</f>
        <v>#REF!</v>
      </c>
      <c r="F705" s="424" t="e">
        <f t="shared" si="65"/>
        <v>#REF!</v>
      </c>
      <c r="G705" s="30" t="e">
        <f t="shared" si="66"/>
        <v>#REF!</v>
      </c>
      <c r="H705" s="733"/>
      <c r="I705" s="30" t="e">
        <f t="shared" si="67"/>
        <v>#REF!</v>
      </c>
      <c r="J705" s="34"/>
      <c r="K705" s="214"/>
      <c r="L705" s="204" t="str">
        <f>'Programe Budget 2073-74'!Q767</f>
        <v>नि</v>
      </c>
    </row>
    <row r="706" spans="1:12">
      <c r="A706" s="80"/>
      <c r="B706" s="51"/>
      <c r="C706" s="31">
        <f>'Programe Budget 2073-74'!C768</f>
        <v>6</v>
      </c>
      <c r="D706" s="388" t="str">
        <f>'Programe Budget 2073-74'!D768</f>
        <v>प्रजनन पिँढी वीज कोया श्रोत केन्द्र, धुनिवेसी, धादिङ्ग</v>
      </c>
      <c r="E706" s="34" t="e">
        <f>#REF!</f>
        <v>#REF!</v>
      </c>
      <c r="F706" s="424" t="e">
        <f t="shared" si="65"/>
        <v>#REF!</v>
      </c>
      <c r="G706" s="30" t="e">
        <f t="shared" si="66"/>
        <v>#REF!</v>
      </c>
      <c r="H706" s="733"/>
      <c r="I706" s="30" t="e">
        <f t="shared" si="67"/>
        <v>#REF!</v>
      </c>
      <c r="J706" s="34"/>
      <c r="K706" s="214"/>
      <c r="L706" s="204" t="str">
        <f>'Programe Budget 2073-74'!Q768</f>
        <v>नि</v>
      </c>
    </row>
    <row r="707" spans="1:12">
      <c r="A707" s="80"/>
      <c r="B707" s="51"/>
      <c r="C707" s="31">
        <f>'Programe Budget 2073-74'!C769</f>
        <v>7</v>
      </c>
      <c r="D707" s="388" t="str">
        <f>'Programe Budget 2073-74'!D769</f>
        <v>प्रजनन पिँढी वीज कोया श्रोत केन्द्र, बन्दीपुर, तनहुँ</v>
      </c>
      <c r="E707" s="34" t="e">
        <f>#REF!</f>
        <v>#REF!</v>
      </c>
      <c r="F707" s="424" t="e">
        <f t="shared" si="65"/>
        <v>#REF!</v>
      </c>
      <c r="G707" s="30" t="e">
        <f t="shared" si="66"/>
        <v>#REF!</v>
      </c>
      <c r="H707" s="733"/>
      <c r="I707" s="30" t="e">
        <f t="shared" si="67"/>
        <v>#REF!</v>
      </c>
      <c r="J707" s="34"/>
      <c r="K707" s="214"/>
      <c r="L707" s="204" t="str">
        <f>'Programe Budget 2073-74'!Q769</f>
        <v>नि</v>
      </c>
    </row>
    <row r="708" spans="1:12">
      <c r="A708" s="80"/>
      <c r="B708" s="106"/>
      <c r="C708" s="31">
        <f>'Programe Budget 2073-74'!C770</f>
        <v>8</v>
      </c>
      <c r="D708" s="388" t="str">
        <f>'Programe Budget 2073-74'!D770</f>
        <v>रेेशम विकास कार्यक्रम, पोखरा, कास्की</v>
      </c>
      <c r="E708" s="34" t="e">
        <f>#REF!</f>
        <v>#REF!</v>
      </c>
      <c r="F708" s="424" t="e">
        <f t="shared" si="65"/>
        <v>#REF!</v>
      </c>
      <c r="G708" s="30" t="e">
        <f t="shared" si="66"/>
        <v>#REF!</v>
      </c>
      <c r="H708" s="733"/>
      <c r="I708" s="30" t="e">
        <f t="shared" si="67"/>
        <v>#REF!</v>
      </c>
      <c r="J708" s="34"/>
      <c r="K708" s="214"/>
      <c r="L708" s="204" t="str">
        <f>'Programe Budget 2073-74'!Q770</f>
        <v>नि</v>
      </c>
    </row>
    <row r="709" spans="1:12">
      <c r="A709" s="80"/>
      <c r="B709" s="106"/>
      <c r="C709" s="31">
        <f>'Programe Budget 2073-74'!C771</f>
        <v>9</v>
      </c>
      <c r="D709" s="388" t="str">
        <f>'Programe Budget 2073-74'!D771</f>
        <v>रेशम विकास कार्यक्रम, धनुवासे, स्याङ्गजा</v>
      </c>
      <c r="E709" s="34" t="e">
        <f>#REF!</f>
        <v>#REF!</v>
      </c>
      <c r="F709" s="424" t="e">
        <f t="shared" si="65"/>
        <v>#REF!</v>
      </c>
      <c r="G709" s="30" t="e">
        <f t="shared" si="66"/>
        <v>#REF!</v>
      </c>
      <c r="H709" s="733"/>
      <c r="I709" s="30" t="e">
        <f t="shared" si="67"/>
        <v>#REF!</v>
      </c>
      <c r="J709" s="34"/>
      <c r="K709" s="214"/>
      <c r="L709" s="204" t="str">
        <f>'Programe Budget 2073-74'!Q771</f>
        <v>नि</v>
      </c>
    </row>
    <row r="710" spans="1:12">
      <c r="A710" s="80"/>
      <c r="B710" s="51"/>
      <c r="C710" s="31">
        <f>'Programe Budget 2073-74'!C772</f>
        <v>10</v>
      </c>
      <c r="D710" s="388" t="str">
        <f>'Programe Budget 2073-74'!D772</f>
        <v>व्यवसायिक ग्रेनेज केन्द्र, चितापोल, भक्तपुर</v>
      </c>
      <c r="E710" s="34" t="e">
        <f>#REF!</f>
        <v>#REF!</v>
      </c>
      <c r="F710" s="424" t="e">
        <f t="shared" si="65"/>
        <v>#REF!</v>
      </c>
      <c r="G710" s="30" t="e">
        <f t="shared" si="66"/>
        <v>#REF!</v>
      </c>
      <c r="H710" s="733"/>
      <c r="I710" s="30" t="e">
        <f t="shared" si="67"/>
        <v>#REF!</v>
      </c>
      <c r="J710" s="34"/>
      <c r="K710" s="214"/>
      <c r="L710" s="204" t="str">
        <f>'Programe Budget 2073-74'!Q772</f>
        <v>नि</v>
      </c>
    </row>
    <row r="711" spans="1:12">
      <c r="A711" s="80"/>
      <c r="B711" s="51"/>
      <c r="C711" s="33"/>
      <c r="D711" s="393" t="str">
        <f>'Programe Budget 2073-74'!D773</f>
        <v>रेशम खेती विकास कार्यक्रमको जम्मा</v>
      </c>
      <c r="E711" s="59" t="e">
        <f>SUM(E701:E710)</f>
        <v>#REF!</v>
      </c>
      <c r="F711" s="419" t="e">
        <f>SUM(F701:F710)</f>
        <v>#REF!</v>
      </c>
      <c r="G711" s="58" t="e">
        <f>SUM(G701:G710)</f>
        <v>#REF!</v>
      </c>
      <c r="H711" s="714"/>
      <c r="I711" s="58">
        <v>35</v>
      </c>
      <c r="J711" s="57"/>
      <c r="K711" s="214"/>
    </row>
    <row r="712" spans="1:12">
      <c r="A712" s="80"/>
      <c r="B712" s="51"/>
      <c r="C712" s="54"/>
      <c r="D712" s="390" t="s">
        <v>322</v>
      </c>
      <c r="E712" s="59" t="e">
        <f>E729</f>
        <v>#REF!</v>
      </c>
      <c r="F712" s="419" t="e">
        <f>F729</f>
        <v>#REF!</v>
      </c>
      <c r="G712" s="86" t="e">
        <f>F711/F712*100</f>
        <v>#REF!</v>
      </c>
      <c r="H712" s="714"/>
      <c r="I712" s="86" t="e">
        <f>I711*G712/100</f>
        <v>#REF!</v>
      </c>
      <c r="J712" s="58" t="e">
        <f>I712</f>
        <v>#REF!</v>
      </c>
      <c r="K712" s="356"/>
    </row>
    <row r="713" spans="1:12">
      <c r="A713" s="1">
        <f>'Programe Budget 2073-74'!A774</f>
        <v>3</v>
      </c>
      <c r="B713" s="11" t="str">
        <f>'Programe Budget 2073-74'!B774</f>
        <v>312113-3/4</v>
      </c>
      <c r="C713" s="33"/>
      <c r="D713" s="387" t="str">
        <f>'Programe Budget 2073-74'!D774</f>
        <v>व्यवसायिक कीट विकास कार्यक्रम</v>
      </c>
      <c r="E713" s="57"/>
      <c r="F713" s="423"/>
      <c r="G713" s="59"/>
      <c r="H713" s="714"/>
      <c r="I713" s="57"/>
      <c r="J713" s="59"/>
      <c r="K713" s="214"/>
      <c r="L713" s="252" t="str">
        <f>'Programe Budget 2073-74'!Q774</f>
        <v>ना</v>
      </c>
    </row>
    <row r="714" spans="1:12">
      <c r="A714" s="74"/>
      <c r="B714" s="73"/>
      <c r="C714" s="322">
        <f>'Programe Budget 2073-74'!C775</f>
        <v>1</v>
      </c>
      <c r="D714" s="388" t="str">
        <f>'Programe Budget 2073-74'!D775</f>
        <v>व्यवसायिक कीट विकास निर्देशनालय, हरिहरभवन</v>
      </c>
      <c r="E714" s="34" t="e">
        <f>#REF!</f>
        <v>#REF!</v>
      </c>
      <c r="F714" s="421" t="e">
        <f>E714</f>
        <v>#REF!</v>
      </c>
      <c r="G714" s="30" t="e">
        <f>F714/$F$717*100</f>
        <v>#REF!</v>
      </c>
      <c r="H714" s="733"/>
      <c r="I714" s="30" t="e">
        <f>SUM(G714*H714/100)</f>
        <v>#REF!</v>
      </c>
      <c r="J714" s="351"/>
      <c r="K714" s="355"/>
      <c r="L714" s="204" t="str">
        <f>'Programe Budget 2073-74'!Q775</f>
        <v>नि</v>
      </c>
    </row>
    <row r="715" spans="1:12">
      <c r="A715" s="74"/>
      <c r="B715" s="73"/>
      <c r="C715" s="322">
        <f>'Programe Budget 2073-74'!C776</f>
        <v>2</v>
      </c>
      <c r="D715" s="388" t="str">
        <f>'Programe Budget 2073-74'!D776</f>
        <v>मौरी पालन विकास शाखा, गोदावरी, ललितपुर</v>
      </c>
      <c r="E715" s="34" t="e">
        <f>#REF!</f>
        <v>#REF!</v>
      </c>
      <c r="F715" s="424" t="e">
        <f>E715</f>
        <v>#REF!</v>
      </c>
      <c r="G715" s="85" t="e">
        <f>F715/$F$717*100</f>
        <v>#REF!</v>
      </c>
      <c r="H715" s="733"/>
      <c r="I715" s="30" t="e">
        <f>SUM(G715*H715/100)</f>
        <v>#REF!</v>
      </c>
      <c r="J715" s="58"/>
      <c r="K715" s="356"/>
      <c r="L715" s="204" t="str">
        <f>'Programe Budget 2073-74'!Q776</f>
        <v>नि</v>
      </c>
    </row>
    <row r="716" spans="1:12">
      <c r="A716" s="74"/>
      <c r="B716" s="73"/>
      <c r="C716" s="322">
        <f>'Programe Budget 2073-74'!C777</f>
        <v>3</v>
      </c>
      <c r="D716" s="388" t="str">
        <f>'Programe Budget 2073-74'!D777</f>
        <v>मौरीपालन बिकास कार्यालय, भण्डारा, चितवन</v>
      </c>
      <c r="E716" s="34" t="e">
        <f>#REF!</f>
        <v>#REF!</v>
      </c>
      <c r="F716" s="424" t="e">
        <f>E716</f>
        <v>#REF!</v>
      </c>
      <c r="G716" s="85" t="e">
        <f>F716/$F$717*100</f>
        <v>#REF!</v>
      </c>
      <c r="H716" s="733"/>
      <c r="I716" s="30" t="e">
        <f>SUM(G716*H716/100)</f>
        <v>#REF!</v>
      </c>
      <c r="J716" s="58"/>
      <c r="K716" s="356"/>
      <c r="L716" s="204" t="str">
        <f>'Programe Budget 2073-74'!Q777</f>
        <v>नि</v>
      </c>
    </row>
    <row r="717" spans="1:12">
      <c r="A717" s="74"/>
      <c r="B717" s="73"/>
      <c r="C717" s="191"/>
      <c r="D717" s="393" t="str">
        <f>'Programe Budget 2073-74'!D778</f>
        <v>व्यवसायिक कीट विकास कार्यक्रमको जम्मा</v>
      </c>
      <c r="E717" s="57" t="e">
        <f>SUM(E714:E716)</f>
        <v>#REF!</v>
      </c>
      <c r="F717" s="425" t="e">
        <f>SUM(F714:F716)</f>
        <v>#REF!</v>
      </c>
      <c r="G717" s="86" t="e">
        <f>SUM(G714:G716)</f>
        <v>#REF!</v>
      </c>
      <c r="H717" s="714"/>
      <c r="I717" s="86">
        <v>25.56</v>
      </c>
      <c r="J717" s="57"/>
      <c r="K717" s="356"/>
    </row>
    <row r="718" spans="1:12">
      <c r="A718" s="73"/>
      <c r="B718" s="74"/>
      <c r="C718" s="191"/>
      <c r="D718" s="390" t="s">
        <v>322</v>
      </c>
      <c r="E718" s="57" t="e">
        <f>E729</f>
        <v>#REF!</v>
      </c>
      <c r="F718" s="425" t="e">
        <f>F729</f>
        <v>#REF!</v>
      </c>
      <c r="G718" s="58" t="e">
        <f>F717/F718*100</f>
        <v>#REF!</v>
      </c>
      <c r="H718" s="714"/>
      <c r="I718" s="86" t="e">
        <f>I717*G718/100</f>
        <v>#REF!</v>
      </c>
      <c r="J718" s="86" t="e">
        <f>I718</f>
        <v>#REF!</v>
      </c>
      <c r="K718" s="356"/>
    </row>
    <row r="719" spans="1:12">
      <c r="A719" s="1">
        <f>'Programe Budget 2073-74'!A779</f>
        <v>4</v>
      </c>
      <c r="B719" s="11" t="str">
        <f>'Programe Budget 2073-74'!B779</f>
        <v>312118-3/4</v>
      </c>
      <c r="C719" s="33"/>
      <c r="D719" s="380" t="str">
        <f>'Programe Budget 2073-74'!D779</f>
        <v xml:space="preserve">माटो परिक्षण तथा सेवा सुधार कार्यक्रम </v>
      </c>
      <c r="E719" s="34"/>
      <c r="F719" s="422"/>
      <c r="G719" s="34"/>
      <c r="H719" s="714"/>
      <c r="I719" s="34"/>
      <c r="J719" s="34"/>
      <c r="K719" s="214"/>
      <c r="L719" s="252" t="str">
        <f>'Programe Budget 2073-74'!Q779</f>
        <v>ना</v>
      </c>
    </row>
    <row r="720" spans="1:12">
      <c r="A720" s="73"/>
      <c r="B720" s="41"/>
      <c r="C720" s="322">
        <f>'Programe Budget 2073-74'!C780</f>
        <v>1</v>
      </c>
      <c r="D720" s="388" t="str">
        <f>'Programe Budget 2073-74'!D780</f>
        <v>माटो व्यवस्थापन निर्देशनालय, हरिहरभवन</v>
      </c>
      <c r="E720" s="34" t="e">
        <f>#REF!</f>
        <v>#REF!</v>
      </c>
      <c r="F720" s="421" t="e">
        <f t="shared" ref="F720:F726" si="68">E720</f>
        <v>#REF!</v>
      </c>
      <c r="G720" s="30" t="e">
        <f>F720/$F$727*100</f>
        <v>#REF!</v>
      </c>
      <c r="H720" s="714">
        <v>89.54</v>
      </c>
      <c r="I720" s="30" t="e">
        <f>SUM(G720*H720/100)</f>
        <v>#REF!</v>
      </c>
      <c r="J720" s="30"/>
      <c r="K720" s="355"/>
      <c r="L720" s="204" t="str">
        <f>'Programe Budget 2073-74'!Q780</f>
        <v>नि</v>
      </c>
    </row>
    <row r="721" spans="1:12">
      <c r="A721" s="73"/>
      <c r="B721" s="8"/>
      <c r="C721" s="322">
        <f>'Programe Budget 2073-74'!C781</f>
        <v>2</v>
      </c>
      <c r="D721" s="388" t="str">
        <f>'Programe Budget 2073-74'!D781</f>
        <v>क्षेत्रीय माटो परिक्षण प्रयोगशाला, झुम्का, सुनसरी</v>
      </c>
      <c r="E721" s="34" t="e">
        <f>#REF!</f>
        <v>#REF!</v>
      </c>
      <c r="F721" s="424" t="e">
        <f t="shared" si="68"/>
        <v>#REF!</v>
      </c>
      <c r="G721" s="30" t="e">
        <f t="shared" ref="G721:G726" si="69">F721/$F$727*100</f>
        <v>#REF!</v>
      </c>
      <c r="H721" s="714">
        <v>95.4</v>
      </c>
      <c r="I721" s="34" t="e">
        <f t="shared" ref="I721:I726" si="70">SUM(G721*H721/100)</f>
        <v>#REF!</v>
      </c>
      <c r="J721" s="34"/>
      <c r="K721" s="214"/>
      <c r="L721" s="204" t="str">
        <f>'Programe Budget 2073-74'!Q781</f>
        <v>नि</v>
      </c>
    </row>
    <row r="722" spans="1:12" ht="15" customHeight="1">
      <c r="A722" s="73"/>
      <c r="B722" s="74"/>
      <c r="C722" s="322">
        <f>'Programe Budget 2073-74'!C782</f>
        <v>3</v>
      </c>
      <c r="D722" s="388" t="str">
        <f>'Programe Budget 2073-74'!D782</f>
        <v>क्षेत्रीय माटो परिक्षण प्रयोगशाला, हेटौंडा</v>
      </c>
      <c r="E722" s="34" t="e">
        <f>#REF!</f>
        <v>#REF!</v>
      </c>
      <c r="F722" s="424" t="e">
        <f t="shared" si="68"/>
        <v>#REF!</v>
      </c>
      <c r="G722" s="30" t="e">
        <f t="shared" si="69"/>
        <v>#REF!</v>
      </c>
      <c r="H722" s="714">
        <v>95.51</v>
      </c>
      <c r="I722" s="34" t="e">
        <f t="shared" si="70"/>
        <v>#REF!</v>
      </c>
      <c r="J722" s="34"/>
      <c r="K722" s="214"/>
      <c r="L722" s="204" t="str">
        <f>'Programe Budget 2073-74'!Q782</f>
        <v>नि</v>
      </c>
    </row>
    <row r="723" spans="1:12" ht="15" customHeight="1">
      <c r="A723" s="73"/>
      <c r="B723" s="74"/>
      <c r="C723" s="322">
        <f>'Programe Budget 2073-74'!C783</f>
        <v>4</v>
      </c>
      <c r="D723" s="388" t="str">
        <f>'Programe Budget 2073-74'!D783</f>
        <v>क्षेत्रीय माटो परिक्षण प्रयोगशाला, पोखरा</v>
      </c>
      <c r="E723" s="34" t="e">
        <f>#REF!</f>
        <v>#REF!</v>
      </c>
      <c r="F723" s="424" t="e">
        <f t="shared" si="68"/>
        <v>#REF!</v>
      </c>
      <c r="G723" s="30" t="e">
        <f t="shared" si="69"/>
        <v>#REF!</v>
      </c>
      <c r="H723" s="714">
        <v>100</v>
      </c>
      <c r="I723" s="34" t="e">
        <f t="shared" si="70"/>
        <v>#REF!</v>
      </c>
      <c r="J723" s="34"/>
      <c r="K723" s="214"/>
      <c r="L723" s="204" t="str">
        <f>'Programe Budget 2073-74'!Q783</f>
        <v>नि</v>
      </c>
    </row>
    <row r="724" spans="1:12" ht="15" customHeight="1">
      <c r="A724" s="73"/>
      <c r="B724" s="74"/>
      <c r="C724" s="322">
        <f>'Programe Budget 2073-74'!C784</f>
        <v>5</v>
      </c>
      <c r="D724" s="388" t="str">
        <f>'Programe Budget 2073-74'!D784</f>
        <v>क्षेत्रीय माटो परिक्षण प्रयोगशाला, खजुरा, बाँके</v>
      </c>
      <c r="E724" s="34" t="e">
        <f>#REF!</f>
        <v>#REF!</v>
      </c>
      <c r="F724" s="424" t="e">
        <f>E724</f>
        <v>#REF!</v>
      </c>
      <c r="G724" s="30" t="e">
        <f t="shared" si="69"/>
        <v>#REF!</v>
      </c>
      <c r="H724" s="714">
        <v>100</v>
      </c>
      <c r="I724" s="34" t="e">
        <f t="shared" si="70"/>
        <v>#REF!</v>
      </c>
      <c r="J724" s="34"/>
      <c r="K724" s="214"/>
      <c r="L724" s="204" t="str">
        <f>'Programe Budget 2073-74'!Q784</f>
        <v>नि</v>
      </c>
    </row>
    <row r="725" spans="1:12">
      <c r="A725" s="73"/>
      <c r="B725" s="74"/>
      <c r="C725" s="322">
        <f>'Programe Budget 2073-74'!C785</f>
        <v>6</v>
      </c>
      <c r="D725" s="388" t="str">
        <f>'Programe Budget 2073-74'!D785</f>
        <v>क्षेत्रीय माटो परिक्षण प्रयोगशाला, सुन्दरपुर</v>
      </c>
      <c r="E725" s="34" t="e">
        <f>#REF!</f>
        <v>#REF!</v>
      </c>
      <c r="F725" s="424" t="e">
        <f t="shared" si="68"/>
        <v>#REF!</v>
      </c>
      <c r="G725" s="30" t="e">
        <f t="shared" si="69"/>
        <v>#REF!</v>
      </c>
      <c r="H725" s="714">
        <v>100</v>
      </c>
      <c r="I725" s="34" t="e">
        <f t="shared" si="70"/>
        <v>#REF!</v>
      </c>
      <c r="J725" s="34"/>
      <c r="K725" s="214"/>
      <c r="L725" s="204" t="str">
        <f>'Programe Budget 2073-74'!Q785</f>
        <v>नि</v>
      </c>
    </row>
    <row r="726" spans="1:12">
      <c r="A726" s="73"/>
      <c r="B726" s="74"/>
      <c r="C726" s="322">
        <f>'Programe Budget 2073-74'!C786</f>
        <v>7</v>
      </c>
      <c r="D726" s="388" t="str">
        <f>'Programe Budget 2073-74'!D786</f>
        <v>माटो परिक्षण प्रयोगशाला, सुरुङ्गा, झापा</v>
      </c>
      <c r="E726" s="34" t="e">
        <f>#REF!</f>
        <v>#REF!</v>
      </c>
      <c r="F726" s="424" t="e">
        <f t="shared" si="68"/>
        <v>#REF!</v>
      </c>
      <c r="G726" s="30" t="e">
        <f t="shared" si="69"/>
        <v>#REF!</v>
      </c>
      <c r="H726" s="714">
        <v>91.1</v>
      </c>
      <c r="I726" s="34" t="e">
        <f t="shared" si="70"/>
        <v>#REF!</v>
      </c>
      <c r="J726" s="34"/>
      <c r="K726" s="214"/>
      <c r="L726" s="204" t="str">
        <f>'Programe Budget 2073-74'!Q786</f>
        <v>नि</v>
      </c>
    </row>
    <row r="727" spans="1:12">
      <c r="A727" s="73"/>
      <c r="B727" s="74"/>
      <c r="C727" s="33"/>
      <c r="D727" s="393" t="str">
        <f>'Programe Budget 2073-74'!D787</f>
        <v>माटो परिक्षण तथा सेवा सुधार कार्यक्रमको जम्मा</v>
      </c>
      <c r="E727" s="57" t="e">
        <f>SUM(E720:E726)</f>
        <v>#REF!</v>
      </c>
      <c r="F727" s="423" t="e">
        <f>SUM(F720:F726)</f>
        <v>#REF!</v>
      </c>
      <c r="G727" s="57" t="e">
        <f>SUM(G720:G726)</f>
        <v>#REF!</v>
      </c>
      <c r="H727" s="714"/>
      <c r="I727" s="57" t="e">
        <f>SUM(I720:I726)</f>
        <v>#REF!</v>
      </c>
      <c r="J727" s="57" t="s">
        <v>753</v>
      </c>
      <c r="K727" s="214"/>
    </row>
    <row r="728" spans="1:12">
      <c r="A728" s="73"/>
      <c r="B728" s="74"/>
      <c r="C728" s="106"/>
      <c r="D728" s="389" t="s">
        <v>322</v>
      </c>
      <c r="E728" s="57">
        <f>'Programe Budget 2073-74'!K788</f>
        <v>97683.9</v>
      </c>
      <c r="F728" s="423" t="e">
        <f>F729</f>
        <v>#REF!</v>
      </c>
      <c r="G728" s="45" t="e">
        <f>F727/F728*100</f>
        <v>#REF!</v>
      </c>
      <c r="H728" s="714"/>
      <c r="I728" s="57" t="e">
        <f>I727*G728/100</f>
        <v>#REF!</v>
      </c>
      <c r="J728" s="57" t="e">
        <f>I728</f>
        <v>#REF!</v>
      </c>
      <c r="K728" s="214"/>
    </row>
    <row r="729" spans="1:12" s="144" customFormat="1" ht="20.25" customHeight="1">
      <c r="A729" s="143"/>
      <c r="B729" s="143"/>
      <c r="C729" s="33"/>
      <c r="D729" s="410" t="s">
        <v>345</v>
      </c>
      <c r="E729" s="57" t="e">
        <f>E717+E711+E698+E727</f>
        <v>#REF!</v>
      </c>
      <c r="F729" s="423" t="e">
        <f>F717+F711+F698+F727</f>
        <v>#REF!</v>
      </c>
      <c r="G729" s="57" t="e">
        <f>G728+G718+G712+G699</f>
        <v>#REF!</v>
      </c>
      <c r="H729" s="714"/>
      <c r="I729" s="57" t="e">
        <f>I728+I718+I712+I699</f>
        <v>#REF!</v>
      </c>
      <c r="J729" s="57" t="e">
        <f>I729</f>
        <v>#REF!</v>
      </c>
      <c r="K729" s="57" t="e">
        <f>SUM(J729*G729/100)</f>
        <v>#REF!</v>
      </c>
    </row>
    <row r="730" spans="1:12">
      <c r="A730" s="81"/>
      <c r="B730" s="82"/>
      <c r="C730" s="33"/>
      <c r="D730" s="387" t="s">
        <v>348</v>
      </c>
      <c r="E730" s="57" t="e">
        <f>E821</f>
        <v>#REF!</v>
      </c>
      <c r="F730" s="423" t="e">
        <f>F821</f>
        <v>#REF!</v>
      </c>
      <c r="G730" s="57" t="e">
        <f>F729/F730*100</f>
        <v>#REF!</v>
      </c>
      <c r="H730" s="714"/>
      <c r="I730" s="57"/>
      <c r="J730" s="57" t="e">
        <f>G730*I729/100</f>
        <v>#REF!</v>
      </c>
      <c r="K730" s="57" t="e">
        <f>K729*G730/100</f>
        <v>#REF!</v>
      </c>
    </row>
    <row r="731" spans="1:12">
      <c r="A731" s="81"/>
      <c r="B731" s="82"/>
      <c r="C731" s="33"/>
      <c r="D731" s="387" t="s">
        <v>323</v>
      </c>
      <c r="E731" s="57" t="e">
        <f>E823</f>
        <v>#REF!</v>
      </c>
      <c r="F731" s="423" t="e">
        <f>F823</f>
        <v>#REF!</v>
      </c>
      <c r="G731" s="57" t="e">
        <f>F729/F731*100</f>
        <v>#REF!</v>
      </c>
      <c r="H731" s="714"/>
      <c r="I731" s="57"/>
      <c r="J731" s="57"/>
      <c r="K731" s="57" t="e">
        <f>J729*G731/100</f>
        <v>#REF!</v>
      </c>
    </row>
    <row r="732" spans="1:12" ht="18.600000000000001">
      <c r="A732" s="2" t="str">
        <f>'Programe Budget 2073-74'!A789</f>
        <v>ख) जिल्लास्तर</v>
      </c>
      <c r="B732" s="19"/>
      <c r="C732" s="454"/>
      <c r="D732" s="275"/>
      <c r="E732" s="436"/>
      <c r="F732" s="424"/>
      <c r="G732" s="85"/>
      <c r="H732" s="714"/>
      <c r="I732" s="85"/>
      <c r="J732" s="85"/>
      <c r="K732" s="365"/>
    </row>
    <row r="733" spans="1:12">
      <c r="A733" s="1">
        <f>'Programe Budget 2073-74'!A790</f>
        <v>1</v>
      </c>
      <c r="B733" s="11" t="str">
        <f>'Programe Budget 2073-74'!B790</f>
        <v>312801-3/4</v>
      </c>
      <c r="C733" s="33"/>
      <c r="D733" s="380" t="str">
        <f>'Programe Budget 2073-74'!D790</f>
        <v xml:space="preserve">कर्णाली अञ्चल कृषि विकास आयोजना </v>
      </c>
      <c r="E733" s="34"/>
      <c r="F733" s="422"/>
      <c r="G733" s="34"/>
      <c r="H733" s="714"/>
      <c r="I733" s="34"/>
      <c r="J733" s="34"/>
      <c r="K733" s="214"/>
      <c r="L733" s="252" t="str">
        <f>'Programe Budget 2073-74'!Q790</f>
        <v>ना</v>
      </c>
    </row>
    <row r="734" spans="1:12">
      <c r="A734" s="9"/>
      <c r="B734" s="272"/>
      <c r="C734" s="33">
        <f>'Programe Budget 2073-74'!C791</f>
        <v>1</v>
      </c>
      <c r="D734" s="392" t="str">
        <f>'Programe Budget 2073-74'!D791</f>
        <v>जिल्ला कृषि विकास कार्यालय, डोल्पा</v>
      </c>
      <c r="E734" s="34" t="e">
        <f>#REF!</f>
        <v>#REF!</v>
      </c>
      <c r="F734" s="422" t="e">
        <f>E734</f>
        <v>#REF!</v>
      </c>
      <c r="G734" s="34" t="e">
        <f>SUM(F734/$F$739*100)</f>
        <v>#REF!</v>
      </c>
      <c r="H734" s="714">
        <v>92</v>
      </c>
      <c r="I734" s="34" t="e">
        <f>SUM(G734*H734/100)</f>
        <v>#REF!</v>
      </c>
      <c r="J734" s="34"/>
      <c r="K734" s="362"/>
      <c r="L734" s="252" t="str">
        <f>'Programe Budget 2073-74'!Q791</f>
        <v>सु</v>
      </c>
    </row>
    <row r="735" spans="1:12" s="102" customFormat="1">
      <c r="A735" s="9"/>
      <c r="B735" s="11"/>
      <c r="C735" s="33">
        <f>'Programe Budget 2073-74'!C792</f>
        <v>2</v>
      </c>
      <c r="D735" s="392" t="str">
        <f>'Programe Budget 2073-74'!D792</f>
        <v xml:space="preserve">जिल्ला कृषि विकास कार्यालय, मुगु </v>
      </c>
      <c r="E735" s="34" t="e">
        <f>#REF!</f>
        <v>#REF!</v>
      </c>
      <c r="F735" s="422" t="e">
        <f>E735</f>
        <v>#REF!</v>
      </c>
      <c r="G735" s="34" t="e">
        <f>SUM(F735/$F$739*100)</f>
        <v>#REF!</v>
      </c>
      <c r="H735" s="714">
        <v>100</v>
      </c>
      <c r="I735" s="34" t="e">
        <f>SUM(G735*H735/100)</f>
        <v>#REF!</v>
      </c>
      <c r="J735" s="34"/>
      <c r="K735" s="362"/>
      <c r="L735" s="252" t="str">
        <f>'Programe Budget 2073-74'!Q792</f>
        <v>सु</v>
      </c>
    </row>
    <row r="736" spans="1:12">
      <c r="A736" s="9"/>
      <c r="B736" s="9"/>
      <c r="C736" s="33">
        <f>'Programe Budget 2073-74'!C793</f>
        <v>3</v>
      </c>
      <c r="D736" s="392" t="str">
        <f>'Programe Budget 2073-74'!D793</f>
        <v>जिल्ला कृषि विकास कार्यालय, हुम्ला</v>
      </c>
      <c r="E736" s="34" t="e">
        <f>#REF!</f>
        <v>#REF!</v>
      </c>
      <c r="F736" s="422" t="e">
        <f>E736</f>
        <v>#REF!</v>
      </c>
      <c r="G736" s="34" t="e">
        <f>SUM(F736/$F$739*100)</f>
        <v>#REF!</v>
      </c>
      <c r="H736" s="714">
        <v>100</v>
      </c>
      <c r="I736" s="34" t="e">
        <f>SUM(G736*H736/100)</f>
        <v>#REF!</v>
      </c>
      <c r="J736" s="34"/>
      <c r="K736" s="35"/>
      <c r="L736" s="252" t="str">
        <f>'Programe Budget 2073-74'!Q793</f>
        <v>सु</v>
      </c>
    </row>
    <row r="737" spans="1:12">
      <c r="A737" s="9"/>
      <c r="B737" s="9"/>
      <c r="C737" s="33">
        <f>'Programe Budget 2073-74'!C794</f>
        <v>4</v>
      </c>
      <c r="D737" s="392" t="str">
        <f>'Programe Budget 2073-74'!D794</f>
        <v>जिल्ला कृषि विकास कार्यालय, जुम्ला</v>
      </c>
      <c r="E737" s="34" t="e">
        <f>#REF!</f>
        <v>#REF!</v>
      </c>
      <c r="F737" s="422" t="e">
        <f>E737</f>
        <v>#REF!</v>
      </c>
      <c r="G737" s="34" t="e">
        <f>SUM(F737/$F$739*100)</f>
        <v>#REF!</v>
      </c>
      <c r="H737" s="714">
        <v>100</v>
      </c>
      <c r="I737" s="34" t="e">
        <f>SUM(G737*H737/100)</f>
        <v>#REF!</v>
      </c>
      <c r="J737" s="34"/>
      <c r="K737" s="214"/>
      <c r="L737" s="252" t="str">
        <f>'Programe Budget 2073-74'!Q794</f>
        <v>सु</v>
      </c>
    </row>
    <row r="738" spans="1:12">
      <c r="A738" s="9"/>
      <c r="B738" s="9"/>
      <c r="C738" s="33">
        <f>'Programe Budget 2073-74'!C795</f>
        <v>6</v>
      </c>
      <c r="D738" s="392" t="str">
        <f>'Programe Budget 2073-74'!D795</f>
        <v>जिल्ला कृषि विकास कार्यालय, कालिकोट</v>
      </c>
      <c r="E738" s="34" t="e">
        <f>#REF!</f>
        <v>#REF!</v>
      </c>
      <c r="F738" s="422" t="e">
        <f>E738</f>
        <v>#REF!</v>
      </c>
      <c r="G738" s="34" t="e">
        <f>SUM(F738/$F$739*100)</f>
        <v>#REF!</v>
      </c>
      <c r="H738" s="714">
        <v>100</v>
      </c>
      <c r="I738" s="34" t="e">
        <f>SUM(G738*H738/100)</f>
        <v>#REF!</v>
      </c>
      <c r="J738" s="34"/>
      <c r="K738" s="214"/>
      <c r="L738" s="252" t="str">
        <f>'Programe Budget 2073-74'!Q795</f>
        <v>सु</v>
      </c>
    </row>
    <row r="739" spans="1:12">
      <c r="A739" s="10"/>
      <c r="B739" s="8"/>
      <c r="C739" s="33"/>
      <c r="D739" s="393" t="str">
        <f>'Programe Budget 2073-74'!D796</f>
        <v>कर्णाली अञ्चल कृषि विकास आयोजनाको जम्मा</v>
      </c>
      <c r="E739" s="59" t="e">
        <f>SUM(E734:E738)</f>
        <v>#REF!</v>
      </c>
      <c r="F739" s="417" t="e">
        <f>SUM(F734:F738)</f>
        <v>#REF!</v>
      </c>
      <c r="G739" s="59" t="e">
        <f>SUM(G734:G738)</f>
        <v>#REF!</v>
      </c>
      <c r="H739" s="714"/>
      <c r="I739" s="59" t="e">
        <f>SUM(I734:I738)</f>
        <v>#REF!</v>
      </c>
      <c r="J739" s="57"/>
      <c r="K739" s="214"/>
    </row>
    <row r="740" spans="1:12">
      <c r="A740" s="10"/>
      <c r="B740" s="8"/>
      <c r="C740" s="54"/>
      <c r="D740" s="390" t="s">
        <v>346</v>
      </c>
      <c r="E740" s="57" t="e">
        <f>E819</f>
        <v>#REF!</v>
      </c>
      <c r="F740" s="425" t="e">
        <f>F819</f>
        <v>#REF!</v>
      </c>
      <c r="G740" s="86" t="e">
        <f>F739/F740*100</f>
        <v>#REF!</v>
      </c>
      <c r="H740" s="714"/>
      <c r="I740" s="86" t="e">
        <f>I739*G740/100</f>
        <v>#REF!</v>
      </c>
      <c r="J740" s="58" t="e">
        <f>I740</f>
        <v>#REF!</v>
      </c>
      <c r="K740" s="356"/>
    </row>
    <row r="741" spans="1:12">
      <c r="A741" s="1">
        <f>'Programe Budget 2073-74'!A797</f>
        <v>2</v>
      </c>
      <c r="B741" s="11" t="str">
        <f>'Programe Budget 2073-74'!B797</f>
        <v>312802-3/4</v>
      </c>
      <c r="C741" s="33"/>
      <c r="D741" s="380" t="str">
        <f>'Programe Budget 2073-74'!D797</f>
        <v xml:space="preserve">कृषि प्रसार कार्यक्रम </v>
      </c>
      <c r="E741" s="34"/>
      <c r="F741" s="422"/>
      <c r="G741" s="34"/>
      <c r="H741" s="714"/>
      <c r="I741" s="34"/>
      <c r="J741" s="34"/>
      <c r="K741" s="214"/>
      <c r="L741" s="252" t="str">
        <f>'Programe Budget 2073-74'!Q797</f>
        <v>ना</v>
      </c>
    </row>
    <row r="742" spans="1:12">
      <c r="A742" s="8"/>
      <c r="B742" s="10"/>
      <c r="C742" s="31">
        <f>'Programe Budget 2073-74'!C798</f>
        <v>1</v>
      </c>
      <c r="D742" s="388" t="str">
        <f>'Programe Budget 2073-74'!D798</f>
        <v>जिल्ला कृषि विकास कार्यालय, ताप्लेजुङ्ग</v>
      </c>
      <c r="E742" s="34" t="e">
        <f>#REF!</f>
        <v>#REF!</v>
      </c>
      <c r="F742" s="422" t="e">
        <f>E742</f>
        <v>#REF!</v>
      </c>
      <c r="G742" s="30" t="e">
        <f t="shared" ref="G742:G806" si="71">SUM(F742/$F$817*100)</f>
        <v>#REF!</v>
      </c>
      <c r="H742" s="714">
        <v>95.62</v>
      </c>
      <c r="I742" s="30" t="e">
        <f t="shared" ref="I742:I805" si="72">SUM(G742*H742/100)</f>
        <v>#REF!</v>
      </c>
      <c r="J742" s="30"/>
      <c r="K742" s="355"/>
      <c r="L742" s="204" t="str">
        <f>'Programe Budget 2073-74'!Q798</f>
        <v>वि</v>
      </c>
    </row>
    <row r="743" spans="1:12">
      <c r="A743" s="10"/>
      <c r="B743" s="8"/>
      <c r="C743" s="31">
        <f>'Programe Budget 2073-74'!C799</f>
        <v>2</v>
      </c>
      <c r="D743" s="388" t="str">
        <f>'Programe Budget 2073-74'!D799</f>
        <v>जिल्ला कृषि विकास कार्यालय, पाँचथर</v>
      </c>
      <c r="E743" s="34" t="e">
        <f>#REF!</f>
        <v>#REF!</v>
      </c>
      <c r="F743" s="422" t="e">
        <f t="shared" ref="F743:F806" si="73">E743</f>
        <v>#REF!</v>
      </c>
      <c r="G743" s="30" t="e">
        <f t="shared" si="71"/>
        <v>#REF!</v>
      </c>
      <c r="H743" s="714">
        <v>100</v>
      </c>
      <c r="I743" s="34" t="e">
        <f t="shared" si="72"/>
        <v>#REF!</v>
      </c>
      <c r="J743" s="34"/>
      <c r="K743" s="214"/>
      <c r="L743" s="204" t="str">
        <f>'Programe Budget 2073-74'!Q799</f>
        <v>वि</v>
      </c>
    </row>
    <row r="744" spans="1:12">
      <c r="A744" s="10"/>
      <c r="B744" s="8"/>
      <c r="C744" s="31">
        <f>'Programe Budget 2073-74'!C800</f>
        <v>3</v>
      </c>
      <c r="D744" s="388" t="str">
        <f>'Programe Budget 2073-74'!D800</f>
        <v>जिल्ला कृषि विकास कार्यालय, इलाम</v>
      </c>
      <c r="E744" s="34" t="e">
        <f>#REF!</f>
        <v>#REF!</v>
      </c>
      <c r="F744" s="422" t="e">
        <f t="shared" si="73"/>
        <v>#REF!</v>
      </c>
      <c r="G744" s="30" t="e">
        <f t="shared" si="71"/>
        <v>#REF!</v>
      </c>
      <c r="H744" s="714">
        <v>100</v>
      </c>
      <c r="I744" s="34" t="e">
        <f t="shared" si="72"/>
        <v>#REF!</v>
      </c>
      <c r="J744" s="34"/>
      <c r="K744" s="366"/>
      <c r="L744" s="204" t="str">
        <f>'Programe Budget 2073-74'!Q800</f>
        <v>वि</v>
      </c>
    </row>
    <row r="745" spans="1:12">
      <c r="A745" s="10"/>
      <c r="B745" s="8"/>
      <c r="C745" s="31">
        <f>'Programe Budget 2073-74'!C801</f>
        <v>4</v>
      </c>
      <c r="D745" s="388" t="str">
        <f>'Programe Budget 2073-74'!D801</f>
        <v>जिल्ला कृषि विकास कार्यालय, झापा</v>
      </c>
      <c r="E745" s="34" t="e">
        <f>#REF!</f>
        <v>#REF!</v>
      </c>
      <c r="F745" s="422" t="e">
        <f t="shared" si="73"/>
        <v>#REF!</v>
      </c>
      <c r="G745" s="30" t="e">
        <f t="shared" si="71"/>
        <v>#REF!</v>
      </c>
      <c r="H745" s="714">
        <v>95.23</v>
      </c>
      <c r="I745" s="34" t="e">
        <f t="shared" si="72"/>
        <v>#REF!</v>
      </c>
      <c r="J745" s="34"/>
      <c r="K745" s="366"/>
      <c r="L745" s="204" t="str">
        <f>'Programe Budget 2073-74'!Q801</f>
        <v>वि</v>
      </c>
    </row>
    <row r="746" spans="1:12">
      <c r="A746" s="10"/>
      <c r="B746" s="8"/>
      <c r="C746" s="31">
        <f>'Programe Budget 2073-74'!C802</f>
        <v>5</v>
      </c>
      <c r="D746" s="388" t="str">
        <f>'Programe Budget 2073-74'!D802</f>
        <v>जिल्ला कृषि विकास कार्यालय, संखुवासभा</v>
      </c>
      <c r="E746" s="34" t="e">
        <f>#REF!</f>
        <v>#REF!</v>
      </c>
      <c r="F746" s="422" t="e">
        <f t="shared" si="73"/>
        <v>#REF!</v>
      </c>
      <c r="G746" s="30" t="e">
        <f t="shared" si="71"/>
        <v>#REF!</v>
      </c>
      <c r="H746" s="714">
        <v>86.37</v>
      </c>
      <c r="I746" s="34" t="e">
        <f t="shared" si="72"/>
        <v>#REF!</v>
      </c>
      <c r="J746" s="34"/>
      <c r="K746" s="366"/>
      <c r="L746" s="204" t="str">
        <f>'Programe Budget 2073-74'!Q802</f>
        <v>वि</v>
      </c>
    </row>
    <row r="747" spans="1:12">
      <c r="A747" s="10"/>
      <c r="B747" s="8"/>
      <c r="C747" s="31">
        <f>'Programe Budget 2073-74'!C803</f>
        <v>6</v>
      </c>
      <c r="D747" s="388" t="str">
        <f>'Programe Budget 2073-74'!D803</f>
        <v>जिल्ला कृषि विकास कार्यालय, तेह्रथुम</v>
      </c>
      <c r="E747" s="34" t="e">
        <f>#REF!</f>
        <v>#REF!</v>
      </c>
      <c r="F747" s="422" t="e">
        <f t="shared" si="73"/>
        <v>#REF!</v>
      </c>
      <c r="G747" s="30" t="e">
        <f t="shared" si="71"/>
        <v>#REF!</v>
      </c>
      <c r="H747" s="714">
        <v>74.739999999999995</v>
      </c>
      <c r="I747" s="34" t="e">
        <f t="shared" si="72"/>
        <v>#REF!</v>
      </c>
      <c r="J747" s="34"/>
      <c r="K747" s="366"/>
      <c r="L747" s="204" t="str">
        <f>'Programe Budget 2073-74'!Q803</f>
        <v>वि</v>
      </c>
    </row>
    <row r="748" spans="1:12">
      <c r="A748" s="10"/>
      <c r="B748" s="8"/>
      <c r="C748" s="31">
        <f>'Programe Budget 2073-74'!C804</f>
        <v>7</v>
      </c>
      <c r="D748" s="388" t="str">
        <f>'Programe Budget 2073-74'!D804</f>
        <v>जिल्ला कृषि विकास कार्यालय, धनकुटा</v>
      </c>
      <c r="E748" s="34" t="e">
        <f>#REF!</f>
        <v>#REF!</v>
      </c>
      <c r="F748" s="422" t="e">
        <f t="shared" si="73"/>
        <v>#REF!</v>
      </c>
      <c r="G748" s="30" t="e">
        <f t="shared" si="71"/>
        <v>#REF!</v>
      </c>
      <c r="H748" s="714">
        <v>89.47</v>
      </c>
      <c r="I748" s="34" t="e">
        <f t="shared" si="72"/>
        <v>#REF!</v>
      </c>
      <c r="J748" s="34"/>
      <c r="K748" s="366"/>
      <c r="L748" s="204" t="str">
        <f>'Programe Budget 2073-74'!Q804</f>
        <v>वि</v>
      </c>
    </row>
    <row r="749" spans="1:12">
      <c r="A749" s="10"/>
      <c r="B749" s="8"/>
      <c r="C749" s="31">
        <f>'Programe Budget 2073-74'!C805</f>
        <v>8</v>
      </c>
      <c r="D749" s="388" t="str">
        <f>'Programe Budget 2073-74'!D805</f>
        <v>जिल्ला कृषि विकास कार्यालय, सुनसरी</v>
      </c>
      <c r="E749" s="34" t="e">
        <f>#REF!</f>
        <v>#REF!</v>
      </c>
      <c r="F749" s="422" t="e">
        <f t="shared" si="73"/>
        <v>#REF!</v>
      </c>
      <c r="G749" s="30" t="e">
        <f t="shared" si="71"/>
        <v>#REF!</v>
      </c>
      <c r="H749" s="714">
        <v>80</v>
      </c>
      <c r="I749" s="34" t="e">
        <f t="shared" si="72"/>
        <v>#REF!</v>
      </c>
      <c r="J749" s="34"/>
      <c r="K749" s="366"/>
      <c r="L749" s="204" t="str">
        <f>'Programe Budget 2073-74'!Q805</f>
        <v>वि</v>
      </c>
    </row>
    <row r="750" spans="1:12">
      <c r="A750" s="10"/>
      <c r="B750" s="8"/>
      <c r="C750" s="31">
        <f>'Programe Budget 2073-74'!C806</f>
        <v>9</v>
      </c>
      <c r="D750" s="388" t="str">
        <f>'Programe Budget 2073-74'!D806</f>
        <v>जिल्ला कृषि विकास कार्यालय, मोरङ्ग</v>
      </c>
      <c r="E750" s="34" t="e">
        <f>#REF!</f>
        <v>#REF!</v>
      </c>
      <c r="F750" s="422" t="e">
        <f t="shared" si="73"/>
        <v>#REF!</v>
      </c>
      <c r="G750" s="30" t="e">
        <f t="shared" si="71"/>
        <v>#REF!</v>
      </c>
      <c r="H750" s="714">
        <v>100</v>
      </c>
      <c r="I750" s="34" t="e">
        <f t="shared" si="72"/>
        <v>#REF!</v>
      </c>
      <c r="J750" s="34"/>
      <c r="K750" s="366"/>
      <c r="L750" s="204" t="str">
        <f>'Programe Budget 2073-74'!Q806</f>
        <v>वि</v>
      </c>
    </row>
    <row r="751" spans="1:12">
      <c r="A751" s="10"/>
      <c r="B751" s="8"/>
      <c r="C751" s="31">
        <f>'Programe Budget 2073-74'!C807</f>
        <v>10</v>
      </c>
      <c r="D751" s="388" t="str">
        <f>'Programe Budget 2073-74'!D807</f>
        <v>जिल्ला कृषि विकास कार्यालय, भोजपुर</v>
      </c>
      <c r="E751" s="34" t="e">
        <f>#REF!</f>
        <v>#REF!</v>
      </c>
      <c r="F751" s="422" t="e">
        <f t="shared" si="73"/>
        <v>#REF!</v>
      </c>
      <c r="G751" s="30" t="e">
        <f t="shared" si="71"/>
        <v>#REF!</v>
      </c>
      <c r="H751" s="714">
        <v>87.9</v>
      </c>
      <c r="I751" s="34" t="e">
        <f t="shared" si="72"/>
        <v>#REF!</v>
      </c>
      <c r="J751" s="34"/>
      <c r="K751" s="366"/>
      <c r="L751" s="204" t="str">
        <f>'Programe Budget 2073-74'!Q807</f>
        <v>वि</v>
      </c>
    </row>
    <row r="752" spans="1:12">
      <c r="A752" s="10"/>
      <c r="B752" s="8"/>
      <c r="C752" s="31">
        <f>'Programe Budget 2073-74'!C808</f>
        <v>11</v>
      </c>
      <c r="D752" s="388" t="str">
        <f>'Programe Budget 2073-74'!D808</f>
        <v>जिल्ला कृषि विकास कार्यालय, सोलुखुम्बु</v>
      </c>
      <c r="E752" s="34" t="e">
        <f>#REF!</f>
        <v>#REF!</v>
      </c>
      <c r="F752" s="422" t="e">
        <f t="shared" si="73"/>
        <v>#REF!</v>
      </c>
      <c r="G752" s="30" t="e">
        <f t="shared" si="71"/>
        <v>#REF!</v>
      </c>
      <c r="H752" s="714">
        <v>86.96</v>
      </c>
      <c r="I752" s="34" t="e">
        <f t="shared" si="72"/>
        <v>#REF!</v>
      </c>
      <c r="J752" s="34"/>
      <c r="K752" s="366"/>
      <c r="L752" s="204" t="str">
        <f>'Programe Budget 2073-74'!Q808</f>
        <v>वि</v>
      </c>
    </row>
    <row r="753" spans="1:12">
      <c r="A753" s="10"/>
      <c r="B753" s="8"/>
      <c r="C753" s="31">
        <f>'Programe Budget 2073-74'!C809</f>
        <v>12</v>
      </c>
      <c r="D753" s="388" t="str">
        <f>'Programe Budget 2073-74'!D809</f>
        <v>जिल्ला कृषि विकास कार्यालय, ओखलढुङ्गा</v>
      </c>
      <c r="E753" s="34" t="e">
        <f>#REF!</f>
        <v>#REF!</v>
      </c>
      <c r="F753" s="422" t="e">
        <f t="shared" si="73"/>
        <v>#REF!</v>
      </c>
      <c r="G753" s="30" t="e">
        <f t="shared" si="71"/>
        <v>#REF!</v>
      </c>
      <c r="H753" s="714">
        <v>85.86</v>
      </c>
      <c r="I753" s="34" t="e">
        <f t="shared" si="72"/>
        <v>#REF!</v>
      </c>
      <c r="J753" s="34"/>
      <c r="K753" s="366"/>
      <c r="L753" s="204" t="str">
        <f>'Programe Budget 2073-74'!Q809</f>
        <v>वि</v>
      </c>
    </row>
    <row r="754" spans="1:12">
      <c r="A754" s="10"/>
      <c r="B754" s="8"/>
      <c r="C754" s="31">
        <f>'Programe Budget 2073-74'!C810</f>
        <v>13</v>
      </c>
      <c r="D754" s="388" t="str">
        <f>'Programe Budget 2073-74'!D810</f>
        <v>जिल्ला कृषि विकास कार्यालय, खोटाङ्ग</v>
      </c>
      <c r="E754" s="34" t="e">
        <f>#REF!</f>
        <v>#REF!</v>
      </c>
      <c r="F754" s="422" t="e">
        <f t="shared" si="73"/>
        <v>#REF!</v>
      </c>
      <c r="G754" s="30" t="e">
        <f t="shared" si="71"/>
        <v>#REF!</v>
      </c>
      <c r="H754" s="714">
        <v>100</v>
      </c>
      <c r="I754" s="34" t="e">
        <f t="shared" si="72"/>
        <v>#REF!</v>
      </c>
      <c r="J754" s="34"/>
      <c r="K754" s="366"/>
      <c r="L754" s="204" t="str">
        <f>'Programe Budget 2073-74'!Q810</f>
        <v>वि</v>
      </c>
    </row>
    <row r="755" spans="1:12">
      <c r="A755" s="10"/>
      <c r="B755" s="8"/>
      <c r="C755" s="31">
        <f>'Programe Budget 2073-74'!C811</f>
        <v>14</v>
      </c>
      <c r="D755" s="388" t="str">
        <f>'Programe Budget 2073-74'!D811</f>
        <v>जिल्ला कृषि विकास कार्यालय, सिराहा</v>
      </c>
      <c r="E755" s="34" t="e">
        <f>#REF!</f>
        <v>#REF!</v>
      </c>
      <c r="F755" s="422" t="e">
        <f t="shared" si="73"/>
        <v>#REF!</v>
      </c>
      <c r="G755" s="30" t="e">
        <f t="shared" si="71"/>
        <v>#REF!</v>
      </c>
      <c r="H755" s="714">
        <v>100</v>
      </c>
      <c r="I755" s="34" t="e">
        <f t="shared" si="72"/>
        <v>#REF!</v>
      </c>
      <c r="J755" s="34"/>
      <c r="K755" s="366"/>
      <c r="L755" s="204" t="str">
        <f>'Programe Budget 2073-74'!Q811</f>
        <v>वि</v>
      </c>
    </row>
    <row r="756" spans="1:12">
      <c r="A756" s="10"/>
      <c r="B756" s="8"/>
      <c r="C756" s="31">
        <f>'Programe Budget 2073-74'!C812</f>
        <v>15</v>
      </c>
      <c r="D756" s="388" t="str">
        <f>'Programe Budget 2073-74'!D812</f>
        <v>जिल्ला कृषि विकास कार्यालय, सप्तरी</v>
      </c>
      <c r="E756" s="34" t="e">
        <f>#REF!</f>
        <v>#REF!</v>
      </c>
      <c r="F756" s="422" t="e">
        <f t="shared" si="73"/>
        <v>#REF!</v>
      </c>
      <c r="G756" s="30" t="e">
        <f t="shared" si="71"/>
        <v>#REF!</v>
      </c>
      <c r="H756" s="714">
        <v>100</v>
      </c>
      <c r="I756" s="34" t="e">
        <f t="shared" si="72"/>
        <v>#REF!</v>
      </c>
      <c r="J756" s="34"/>
      <c r="K756" s="366"/>
      <c r="L756" s="204" t="str">
        <f>'Programe Budget 2073-74'!Q812</f>
        <v>वि</v>
      </c>
    </row>
    <row r="757" spans="1:12">
      <c r="A757" s="10"/>
      <c r="B757" s="8"/>
      <c r="C757" s="31">
        <f>'Programe Budget 2073-74'!C813</f>
        <v>16</v>
      </c>
      <c r="D757" s="388" t="str">
        <f>'Programe Budget 2073-74'!D813</f>
        <v>जिल्ला कृषि विकास कार्यालय, उदयपुर</v>
      </c>
      <c r="E757" s="34" t="e">
        <f>#REF!</f>
        <v>#REF!</v>
      </c>
      <c r="F757" s="422" t="e">
        <f t="shared" si="73"/>
        <v>#REF!</v>
      </c>
      <c r="G757" s="30" t="e">
        <f t="shared" si="71"/>
        <v>#REF!</v>
      </c>
      <c r="H757" s="714">
        <v>100</v>
      </c>
      <c r="I757" s="34" t="e">
        <f t="shared" si="72"/>
        <v>#REF!</v>
      </c>
      <c r="J757" s="34"/>
      <c r="K757" s="366"/>
      <c r="L757" s="204" t="str">
        <f>'Programe Budget 2073-74'!Q813</f>
        <v>वि</v>
      </c>
    </row>
    <row r="758" spans="1:12">
      <c r="A758" s="10"/>
      <c r="B758" s="8"/>
      <c r="C758" s="31">
        <f>'Programe Budget 2073-74'!C814</f>
        <v>17</v>
      </c>
      <c r="D758" s="388" t="str">
        <f>'Programe Budget 2073-74'!D814</f>
        <v>जिल्ला कृषि विकास कार्यालय, र्सलाही</v>
      </c>
      <c r="E758" s="34" t="e">
        <f>#REF!</f>
        <v>#REF!</v>
      </c>
      <c r="F758" s="422" t="e">
        <f t="shared" si="73"/>
        <v>#REF!</v>
      </c>
      <c r="G758" s="30" t="e">
        <f t="shared" si="71"/>
        <v>#REF!</v>
      </c>
      <c r="H758" s="714">
        <v>73</v>
      </c>
      <c r="I758" s="34" t="e">
        <f>SUM(G758*H758/100)</f>
        <v>#REF!</v>
      </c>
      <c r="J758" s="34"/>
      <c r="K758" s="366"/>
      <c r="L758" s="204" t="str">
        <f>'Programe Budget 2073-74'!Q814</f>
        <v>का</v>
      </c>
    </row>
    <row r="759" spans="1:12">
      <c r="A759" s="10"/>
      <c r="B759" s="8"/>
      <c r="C759" s="31">
        <f>'Programe Budget 2073-74'!C815</f>
        <v>18</v>
      </c>
      <c r="D759" s="388" t="str">
        <f>'Programe Budget 2073-74'!D815</f>
        <v>जिल्ला कृषि विकास कार्यालय, महोत्तरी</v>
      </c>
      <c r="E759" s="34" t="e">
        <f>#REF!</f>
        <v>#REF!</v>
      </c>
      <c r="F759" s="422" t="e">
        <f t="shared" si="73"/>
        <v>#REF!</v>
      </c>
      <c r="G759" s="30" t="e">
        <f t="shared" si="71"/>
        <v>#REF!</v>
      </c>
      <c r="H759" s="714">
        <v>100</v>
      </c>
      <c r="I759" s="34" t="e">
        <f t="shared" si="72"/>
        <v>#REF!</v>
      </c>
      <c r="J759" s="34"/>
      <c r="K759" s="366"/>
      <c r="L759" s="204" t="str">
        <f>'Programe Budget 2073-74'!Q815</f>
        <v>का</v>
      </c>
    </row>
    <row r="760" spans="1:12">
      <c r="A760" s="10"/>
      <c r="B760" s="8"/>
      <c r="C760" s="31">
        <f>'Programe Budget 2073-74'!C816</f>
        <v>19</v>
      </c>
      <c r="D760" s="388" t="str">
        <f>'Programe Budget 2073-74'!D816</f>
        <v>जिल्ला कृषि विकास कार्यालय, धनुषा</v>
      </c>
      <c r="E760" s="34" t="e">
        <f>#REF!</f>
        <v>#REF!</v>
      </c>
      <c r="F760" s="422" t="e">
        <f t="shared" si="73"/>
        <v>#REF!</v>
      </c>
      <c r="G760" s="30" t="e">
        <f t="shared" si="71"/>
        <v>#REF!</v>
      </c>
      <c r="H760" s="714">
        <v>99.6</v>
      </c>
      <c r="I760" s="34" t="e">
        <f t="shared" si="72"/>
        <v>#REF!</v>
      </c>
      <c r="J760" s="34"/>
      <c r="K760" s="366"/>
      <c r="L760" s="204" t="str">
        <f>'Programe Budget 2073-74'!Q816</f>
        <v>का</v>
      </c>
    </row>
    <row r="761" spans="1:12">
      <c r="A761" s="10"/>
      <c r="B761" s="8"/>
      <c r="C761" s="31">
        <f>'Programe Budget 2073-74'!C817</f>
        <v>20</v>
      </c>
      <c r="D761" s="388" t="str">
        <f>'Programe Budget 2073-74'!D817</f>
        <v>जिल्ला कृषि विकास कार्यालय, दोलखा</v>
      </c>
      <c r="E761" s="34" t="e">
        <f>#REF!</f>
        <v>#REF!</v>
      </c>
      <c r="F761" s="422" t="e">
        <f t="shared" si="73"/>
        <v>#REF!</v>
      </c>
      <c r="G761" s="30" t="e">
        <f t="shared" si="71"/>
        <v>#REF!</v>
      </c>
      <c r="H761" s="714">
        <v>100</v>
      </c>
      <c r="I761" s="34" t="e">
        <f t="shared" si="72"/>
        <v>#REF!</v>
      </c>
      <c r="J761" s="34"/>
      <c r="K761" s="366"/>
      <c r="L761" s="204" t="str">
        <f>'Programe Budget 2073-74'!Q817</f>
        <v>का</v>
      </c>
    </row>
    <row r="762" spans="1:12">
      <c r="A762" s="10"/>
      <c r="B762" s="8"/>
      <c r="C762" s="31">
        <f>'Programe Budget 2073-74'!C818</f>
        <v>21</v>
      </c>
      <c r="D762" s="388" t="str">
        <f>'Programe Budget 2073-74'!D818</f>
        <v>जिल्ला कृषि विकास कार्यालय, रामेछाप</v>
      </c>
      <c r="E762" s="34" t="e">
        <f>#REF!</f>
        <v>#REF!</v>
      </c>
      <c r="F762" s="422" t="e">
        <f t="shared" si="73"/>
        <v>#REF!</v>
      </c>
      <c r="G762" s="30" t="e">
        <f t="shared" si="71"/>
        <v>#REF!</v>
      </c>
      <c r="H762" s="714">
        <v>85.5</v>
      </c>
      <c r="I762" s="34" t="e">
        <f t="shared" si="72"/>
        <v>#REF!</v>
      </c>
      <c r="J762" s="34"/>
      <c r="K762" s="366"/>
      <c r="L762" s="204" t="str">
        <f>'Programe Budget 2073-74'!Q818</f>
        <v>का</v>
      </c>
    </row>
    <row r="763" spans="1:12">
      <c r="A763" s="10"/>
      <c r="B763" s="8"/>
      <c r="C763" s="31">
        <f>'Programe Budget 2073-74'!C819</f>
        <v>22</v>
      </c>
      <c r="D763" s="388" t="str">
        <f>'Programe Budget 2073-74'!D819</f>
        <v>जिल्ला कृषि विकास कार्यालय, सिन्धुली</v>
      </c>
      <c r="E763" s="34" t="e">
        <f>#REF!</f>
        <v>#REF!</v>
      </c>
      <c r="F763" s="422" t="e">
        <f t="shared" si="73"/>
        <v>#REF!</v>
      </c>
      <c r="G763" s="30" t="e">
        <f t="shared" si="71"/>
        <v>#REF!</v>
      </c>
      <c r="H763" s="714">
        <v>98.5</v>
      </c>
      <c r="I763" s="34" t="e">
        <f t="shared" si="72"/>
        <v>#REF!</v>
      </c>
      <c r="J763" s="34"/>
      <c r="K763" s="366"/>
      <c r="L763" s="204" t="str">
        <f>'Programe Budget 2073-74'!Q819</f>
        <v>का</v>
      </c>
    </row>
    <row r="764" spans="1:12">
      <c r="A764" s="7"/>
      <c r="B764" s="7"/>
      <c r="C764" s="31">
        <f>'Programe Budget 2073-74'!C820</f>
        <v>23</v>
      </c>
      <c r="D764" s="388" t="str">
        <f>'Programe Budget 2073-74'!D820</f>
        <v>जिल्ला कृषि विकास कार्यालय, बारा</v>
      </c>
      <c r="E764" s="34" t="e">
        <f>#REF!</f>
        <v>#REF!</v>
      </c>
      <c r="F764" s="422" t="e">
        <f t="shared" si="73"/>
        <v>#REF!</v>
      </c>
      <c r="G764" s="30" t="e">
        <f t="shared" si="71"/>
        <v>#REF!</v>
      </c>
      <c r="H764" s="714">
        <v>100</v>
      </c>
      <c r="I764" s="34" t="e">
        <f t="shared" si="72"/>
        <v>#REF!</v>
      </c>
      <c r="J764" s="34"/>
      <c r="K764" s="366"/>
      <c r="L764" s="204" t="str">
        <f>'Programe Budget 2073-74'!Q820</f>
        <v>का</v>
      </c>
    </row>
    <row r="765" spans="1:12">
      <c r="A765" s="10"/>
      <c r="B765" s="8"/>
      <c r="C765" s="31">
        <f>'Programe Budget 2073-74'!C821</f>
        <v>24</v>
      </c>
      <c r="D765" s="388" t="str">
        <f>'Programe Budget 2073-74'!D821</f>
        <v>जिल्ला कृषि विकास कार्यालय, पर्सा</v>
      </c>
      <c r="E765" s="34" t="e">
        <f>#REF!</f>
        <v>#REF!</v>
      </c>
      <c r="F765" s="422" t="e">
        <f t="shared" si="73"/>
        <v>#REF!</v>
      </c>
      <c r="G765" s="30" t="e">
        <f t="shared" si="71"/>
        <v>#REF!</v>
      </c>
      <c r="H765" s="714">
        <v>88.3</v>
      </c>
      <c r="I765" s="34" t="e">
        <f t="shared" si="72"/>
        <v>#REF!</v>
      </c>
      <c r="J765" s="34"/>
      <c r="K765" s="366"/>
      <c r="L765" s="204" t="str">
        <f>'Programe Budget 2073-74'!Q821</f>
        <v>का</v>
      </c>
    </row>
    <row r="766" spans="1:12">
      <c r="A766" s="10"/>
      <c r="B766" s="8"/>
      <c r="C766" s="31">
        <f>'Programe Budget 2073-74'!C822</f>
        <v>25</v>
      </c>
      <c r="D766" s="388" t="str">
        <f>'Programe Budget 2073-74'!D822</f>
        <v xml:space="preserve">जिल्ला कृषि विकास कार्यालय, रौतहट </v>
      </c>
      <c r="E766" s="34" t="e">
        <f>#REF!</f>
        <v>#REF!</v>
      </c>
      <c r="F766" s="422" t="e">
        <f t="shared" si="73"/>
        <v>#REF!</v>
      </c>
      <c r="G766" s="30" t="e">
        <f t="shared" si="71"/>
        <v>#REF!</v>
      </c>
      <c r="H766" s="714">
        <v>99.2</v>
      </c>
      <c r="I766" s="34" t="e">
        <f t="shared" si="72"/>
        <v>#REF!</v>
      </c>
      <c r="J766" s="34"/>
      <c r="K766" s="366"/>
      <c r="L766" s="204" t="str">
        <f>'Programe Budget 2073-74'!Q822</f>
        <v>का</v>
      </c>
    </row>
    <row r="767" spans="1:12">
      <c r="A767" s="10"/>
      <c r="B767" s="8"/>
      <c r="C767" s="31">
        <f>'Programe Budget 2073-74'!C823</f>
        <v>26</v>
      </c>
      <c r="D767" s="388" t="str">
        <f>'Programe Budget 2073-74'!D823</f>
        <v>जिल्ला कृषि विकास कार्यालय, मकवानपुर</v>
      </c>
      <c r="E767" s="34" t="e">
        <f>#REF!</f>
        <v>#REF!</v>
      </c>
      <c r="F767" s="422" t="e">
        <f t="shared" si="73"/>
        <v>#REF!</v>
      </c>
      <c r="G767" s="30" t="e">
        <f t="shared" si="71"/>
        <v>#REF!</v>
      </c>
      <c r="H767" s="714">
        <v>96.3</v>
      </c>
      <c r="I767" s="34" t="e">
        <f t="shared" si="72"/>
        <v>#REF!</v>
      </c>
      <c r="J767" s="34"/>
      <c r="K767" s="366"/>
      <c r="L767" s="204" t="str">
        <f>'Programe Budget 2073-74'!Q823</f>
        <v>का</v>
      </c>
    </row>
    <row r="768" spans="1:12">
      <c r="A768" s="10"/>
      <c r="B768" s="8"/>
      <c r="C768" s="31">
        <f>'Programe Budget 2073-74'!C824</f>
        <v>27</v>
      </c>
      <c r="D768" s="388" t="str">
        <f>'Programe Budget 2073-74'!D824</f>
        <v>जिल्ला कृषि विकास कार्यालय, चितवन</v>
      </c>
      <c r="E768" s="34" t="e">
        <f>#REF!</f>
        <v>#REF!</v>
      </c>
      <c r="F768" s="422" t="e">
        <f t="shared" si="73"/>
        <v>#REF!</v>
      </c>
      <c r="G768" s="30" t="e">
        <f t="shared" si="71"/>
        <v>#REF!</v>
      </c>
      <c r="H768" s="714">
        <v>95</v>
      </c>
      <c r="I768" s="34" t="e">
        <f t="shared" si="72"/>
        <v>#REF!</v>
      </c>
      <c r="J768" s="34"/>
      <c r="K768" s="366"/>
      <c r="L768" s="204" t="str">
        <f>'Programe Budget 2073-74'!Q824</f>
        <v>का</v>
      </c>
    </row>
    <row r="769" spans="1:12">
      <c r="A769" s="10"/>
      <c r="B769" s="8"/>
      <c r="C769" s="31">
        <f>'Programe Budget 2073-74'!C825</f>
        <v>28</v>
      </c>
      <c r="D769" s="388" t="str">
        <f>'Programe Budget 2073-74'!D825</f>
        <v>जिल्ला कृषि विकास कार्यालय, रसुवा</v>
      </c>
      <c r="E769" s="34" t="e">
        <f>#REF!</f>
        <v>#REF!</v>
      </c>
      <c r="F769" s="422" t="e">
        <f t="shared" si="73"/>
        <v>#REF!</v>
      </c>
      <c r="G769" s="30" t="e">
        <f t="shared" si="71"/>
        <v>#REF!</v>
      </c>
      <c r="H769" s="714">
        <v>90</v>
      </c>
      <c r="I769" s="34" t="e">
        <f t="shared" si="72"/>
        <v>#REF!</v>
      </c>
      <c r="J769" s="34"/>
      <c r="K769" s="366"/>
      <c r="L769" s="204" t="str">
        <f>'Programe Budget 2073-74'!Q825</f>
        <v>का</v>
      </c>
    </row>
    <row r="770" spans="1:12">
      <c r="A770" s="10"/>
      <c r="B770" s="8"/>
      <c r="C770" s="31">
        <f>'Programe Budget 2073-74'!C826</f>
        <v>29</v>
      </c>
      <c r="D770" s="388" t="str">
        <f>'Programe Budget 2073-74'!D826</f>
        <v>जिल्ला कृषि विकास कार्यालय, धादिङ्ग</v>
      </c>
      <c r="E770" s="34" t="e">
        <f>#REF!</f>
        <v>#REF!</v>
      </c>
      <c r="F770" s="422" t="e">
        <f t="shared" si="73"/>
        <v>#REF!</v>
      </c>
      <c r="G770" s="30" t="e">
        <f t="shared" si="71"/>
        <v>#REF!</v>
      </c>
      <c r="H770" s="714">
        <v>88</v>
      </c>
      <c r="I770" s="34" t="e">
        <f t="shared" si="72"/>
        <v>#REF!</v>
      </c>
      <c r="J770" s="34"/>
      <c r="K770" s="366"/>
      <c r="L770" s="204" t="str">
        <f>'Programe Budget 2073-74'!Q826</f>
        <v>का</v>
      </c>
    </row>
    <row r="771" spans="1:12">
      <c r="A771" s="10"/>
      <c r="B771" s="8"/>
      <c r="C771" s="31">
        <f>'Programe Budget 2073-74'!C827</f>
        <v>30</v>
      </c>
      <c r="D771" s="388" t="str">
        <f>'Programe Budget 2073-74'!D827</f>
        <v>जिल्ला कृषि विकास कार्यालय, नुवाकोट</v>
      </c>
      <c r="E771" s="34" t="e">
        <f>#REF!</f>
        <v>#REF!</v>
      </c>
      <c r="F771" s="422" t="e">
        <f t="shared" si="73"/>
        <v>#REF!</v>
      </c>
      <c r="G771" s="30" t="e">
        <f t="shared" si="71"/>
        <v>#REF!</v>
      </c>
      <c r="H771" s="714">
        <v>100</v>
      </c>
      <c r="I771" s="34" t="e">
        <f t="shared" si="72"/>
        <v>#REF!</v>
      </c>
      <c r="J771" s="34"/>
      <c r="K771" s="366"/>
      <c r="L771" s="204" t="str">
        <f>'Programe Budget 2073-74'!Q827</f>
        <v>का</v>
      </c>
    </row>
    <row r="772" spans="1:12">
      <c r="A772" s="10"/>
      <c r="B772" s="8"/>
      <c r="C772" s="31">
        <f>'Programe Budget 2073-74'!C828</f>
        <v>31</v>
      </c>
      <c r="D772" s="388" t="str">
        <f>'Programe Budget 2073-74'!D828</f>
        <v>जिल्ला कृषि विकास कार्यालय, सिन्धुपाल्चोक</v>
      </c>
      <c r="E772" s="34" t="e">
        <f>#REF!</f>
        <v>#REF!</v>
      </c>
      <c r="F772" s="422" t="e">
        <f t="shared" si="73"/>
        <v>#REF!</v>
      </c>
      <c r="G772" s="30" t="e">
        <f t="shared" si="71"/>
        <v>#REF!</v>
      </c>
      <c r="H772" s="714">
        <v>100</v>
      </c>
      <c r="I772" s="34" t="e">
        <f t="shared" si="72"/>
        <v>#REF!</v>
      </c>
      <c r="J772" s="34"/>
      <c r="K772" s="366"/>
      <c r="L772" s="204" t="str">
        <f>'Programe Budget 2073-74'!Q828</f>
        <v>का</v>
      </c>
    </row>
    <row r="773" spans="1:12">
      <c r="A773" s="10"/>
      <c r="B773" s="8"/>
      <c r="C773" s="31">
        <f>'Programe Budget 2073-74'!C829</f>
        <v>32</v>
      </c>
      <c r="D773" s="388" t="str">
        <f>'Programe Budget 2073-74'!D829</f>
        <v>जिल्ला कृषि विकास कार्यालय, काभ्रेपलाञ्चोक</v>
      </c>
      <c r="E773" s="34" t="e">
        <f>#REF!</f>
        <v>#REF!</v>
      </c>
      <c r="F773" s="422" t="e">
        <f t="shared" si="73"/>
        <v>#REF!</v>
      </c>
      <c r="G773" s="30" t="e">
        <f t="shared" si="71"/>
        <v>#REF!</v>
      </c>
      <c r="H773" s="714">
        <v>97</v>
      </c>
      <c r="I773" s="34" t="e">
        <f t="shared" si="72"/>
        <v>#REF!</v>
      </c>
      <c r="J773" s="34"/>
      <c r="K773" s="366"/>
      <c r="L773" s="204" t="str">
        <f>'Programe Budget 2073-74'!Q829</f>
        <v>का</v>
      </c>
    </row>
    <row r="774" spans="1:12">
      <c r="A774" s="10"/>
      <c r="B774" s="8"/>
      <c r="C774" s="31">
        <f>'Programe Budget 2073-74'!C830</f>
        <v>33</v>
      </c>
      <c r="D774" s="388" t="str">
        <f>'Programe Budget 2073-74'!D830</f>
        <v>जिल्ला कृषि विकास कार्यालय, काठमाण्डौं</v>
      </c>
      <c r="E774" s="34" t="e">
        <f>#REF!</f>
        <v>#REF!</v>
      </c>
      <c r="F774" s="422" t="e">
        <f t="shared" si="73"/>
        <v>#REF!</v>
      </c>
      <c r="G774" s="30" t="e">
        <f t="shared" si="71"/>
        <v>#REF!</v>
      </c>
      <c r="H774" s="714">
        <v>68</v>
      </c>
      <c r="I774" s="34" t="e">
        <f t="shared" si="72"/>
        <v>#REF!</v>
      </c>
      <c r="J774" s="34"/>
      <c r="K774" s="366"/>
      <c r="L774" s="204" t="str">
        <f>'Programe Budget 2073-74'!Q830</f>
        <v>का</v>
      </c>
    </row>
    <row r="775" spans="1:12">
      <c r="A775" s="10"/>
      <c r="B775" s="8"/>
      <c r="C775" s="31">
        <f>'Programe Budget 2073-74'!C831</f>
        <v>34</v>
      </c>
      <c r="D775" s="388" t="str">
        <f>'Programe Budget 2073-74'!D831</f>
        <v>जिल्ला कृषि विकास कार्यालय, ललितपुर</v>
      </c>
      <c r="E775" s="34" t="e">
        <f>#REF!</f>
        <v>#REF!</v>
      </c>
      <c r="F775" s="422" t="e">
        <f t="shared" si="73"/>
        <v>#REF!</v>
      </c>
      <c r="G775" s="30" t="e">
        <f t="shared" si="71"/>
        <v>#REF!</v>
      </c>
      <c r="H775" s="714">
        <v>100</v>
      </c>
      <c r="I775" s="34" t="e">
        <f t="shared" si="72"/>
        <v>#REF!</v>
      </c>
      <c r="J775" s="34"/>
      <c r="K775" s="366"/>
      <c r="L775" s="204" t="str">
        <f>'Programe Budget 2073-74'!Q831</f>
        <v>का</v>
      </c>
    </row>
    <row r="776" spans="1:12">
      <c r="A776" s="10"/>
      <c r="B776" s="8"/>
      <c r="C776" s="31">
        <f>'Programe Budget 2073-74'!C832</f>
        <v>35</v>
      </c>
      <c r="D776" s="388" t="str">
        <f>'Programe Budget 2073-74'!D832</f>
        <v>जिल्ला कृषि विकास कार्यालय, भक्तपुर</v>
      </c>
      <c r="E776" s="34" t="e">
        <f>#REF!</f>
        <v>#REF!</v>
      </c>
      <c r="F776" s="422" t="e">
        <f t="shared" si="73"/>
        <v>#REF!</v>
      </c>
      <c r="G776" s="30" t="e">
        <f t="shared" si="71"/>
        <v>#REF!</v>
      </c>
      <c r="H776" s="714">
        <v>60</v>
      </c>
      <c r="I776" s="34" t="e">
        <f t="shared" si="72"/>
        <v>#REF!</v>
      </c>
      <c r="J776" s="34"/>
      <c r="K776" s="366"/>
      <c r="L776" s="204" t="str">
        <f>'Programe Budget 2073-74'!Q832</f>
        <v>का</v>
      </c>
    </row>
    <row r="777" spans="1:12">
      <c r="A777" s="10"/>
      <c r="B777" s="8"/>
      <c r="C777" s="31">
        <f>'Programe Budget 2073-74'!C833</f>
        <v>36</v>
      </c>
      <c r="D777" s="388" t="str">
        <f>'Programe Budget 2073-74'!D833</f>
        <v>जिल्ला कृषि विकास कार्यालय, कास्की</v>
      </c>
      <c r="E777" s="34" t="e">
        <f>#REF!</f>
        <v>#REF!</v>
      </c>
      <c r="F777" s="422" t="e">
        <f t="shared" si="73"/>
        <v>#REF!</v>
      </c>
      <c r="G777" s="30" t="e">
        <f t="shared" si="71"/>
        <v>#REF!</v>
      </c>
      <c r="H777" s="714">
        <v>86.3</v>
      </c>
      <c r="I777" s="34" t="e">
        <f t="shared" si="72"/>
        <v>#REF!</v>
      </c>
      <c r="J777" s="34"/>
      <c r="K777" s="366"/>
      <c r="L777" s="204" t="str">
        <f>'Programe Budget 2073-74'!Q833</f>
        <v>प</v>
      </c>
    </row>
    <row r="778" spans="1:12">
      <c r="A778" s="10"/>
      <c r="B778" s="8"/>
      <c r="C778" s="31">
        <f>'Programe Budget 2073-74'!C834</f>
        <v>37</v>
      </c>
      <c r="D778" s="388" t="str">
        <f>'Programe Budget 2073-74'!D834</f>
        <v>जिल्ला कृषि विकास कार्यालय, लमजुङ्ग</v>
      </c>
      <c r="E778" s="34" t="e">
        <f>#REF!</f>
        <v>#REF!</v>
      </c>
      <c r="F778" s="422" t="e">
        <f t="shared" si="73"/>
        <v>#REF!</v>
      </c>
      <c r="G778" s="30" t="e">
        <f t="shared" si="71"/>
        <v>#REF!</v>
      </c>
      <c r="H778" s="714">
        <v>98</v>
      </c>
      <c r="I778" s="34" t="e">
        <f t="shared" si="72"/>
        <v>#REF!</v>
      </c>
      <c r="J778" s="34"/>
      <c r="K778" s="366"/>
      <c r="L778" s="204" t="str">
        <f>'Programe Budget 2073-74'!Q834</f>
        <v>प</v>
      </c>
    </row>
    <row r="779" spans="1:12">
      <c r="A779" s="10"/>
      <c r="B779" s="8"/>
      <c r="C779" s="31">
        <f>'Programe Budget 2073-74'!C835</f>
        <v>38</v>
      </c>
      <c r="D779" s="388" t="str">
        <f>'Programe Budget 2073-74'!D835</f>
        <v>जिल्ला कृषि विकास कार्यालय, मनाङ्ग</v>
      </c>
      <c r="E779" s="34" t="e">
        <f>#REF!</f>
        <v>#REF!</v>
      </c>
      <c r="F779" s="422" t="e">
        <f t="shared" si="73"/>
        <v>#REF!</v>
      </c>
      <c r="G779" s="30" t="e">
        <f t="shared" si="71"/>
        <v>#REF!</v>
      </c>
      <c r="H779" s="714">
        <v>99</v>
      </c>
      <c r="I779" s="34" t="e">
        <f t="shared" si="72"/>
        <v>#REF!</v>
      </c>
      <c r="J779" s="34"/>
      <c r="K779" s="366"/>
      <c r="L779" s="204" t="str">
        <f>'Programe Budget 2073-74'!Q835</f>
        <v>प</v>
      </c>
    </row>
    <row r="780" spans="1:12">
      <c r="A780" s="10"/>
      <c r="B780" s="8"/>
      <c r="C780" s="31">
        <f>'Programe Budget 2073-74'!C836</f>
        <v>39</v>
      </c>
      <c r="D780" s="388" t="str">
        <f>'Programe Budget 2073-74'!D836</f>
        <v>जिल्ला कृषि विकास कार्यालय, गोरखा</v>
      </c>
      <c r="E780" s="34" t="e">
        <f>#REF!</f>
        <v>#REF!</v>
      </c>
      <c r="F780" s="422" t="e">
        <f t="shared" si="73"/>
        <v>#REF!</v>
      </c>
      <c r="G780" s="30" t="e">
        <f t="shared" si="71"/>
        <v>#REF!</v>
      </c>
      <c r="H780" s="714">
        <v>95</v>
      </c>
      <c r="I780" s="34" t="e">
        <f t="shared" si="72"/>
        <v>#REF!</v>
      </c>
      <c r="J780" s="34"/>
      <c r="K780" s="366"/>
      <c r="L780" s="204" t="str">
        <f>'Programe Budget 2073-74'!Q836</f>
        <v>प</v>
      </c>
    </row>
    <row r="781" spans="1:12">
      <c r="A781" s="10"/>
      <c r="B781" s="8"/>
      <c r="C781" s="31">
        <f>'Programe Budget 2073-74'!C837</f>
        <v>40</v>
      </c>
      <c r="D781" s="388" t="str">
        <f>'Programe Budget 2073-74'!D837</f>
        <v>जिल्ला कृषि विकास कार्यालय, तनहुँ</v>
      </c>
      <c r="E781" s="34" t="e">
        <f>#REF!</f>
        <v>#REF!</v>
      </c>
      <c r="F781" s="422" t="e">
        <f t="shared" si="73"/>
        <v>#REF!</v>
      </c>
      <c r="G781" s="30" t="e">
        <f t="shared" si="71"/>
        <v>#REF!</v>
      </c>
      <c r="H781" s="714">
        <v>100</v>
      </c>
      <c r="I781" s="34" t="e">
        <f t="shared" si="72"/>
        <v>#REF!</v>
      </c>
      <c r="J781" s="34"/>
      <c r="K781" s="366"/>
      <c r="L781" s="204" t="str">
        <f>'Programe Budget 2073-74'!Q837</f>
        <v>प</v>
      </c>
    </row>
    <row r="782" spans="1:12">
      <c r="A782" s="10"/>
      <c r="B782" s="8"/>
      <c r="C782" s="31">
        <f>'Programe Budget 2073-74'!C838</f>
        <v>41</v>
      </c>
      <c r="D782" s="388" t="str">
        <f>'Programe Budget 2073-74'!D838</f>
        <v>जिल्ला कृषि विकास कार्यालय, स्याङ्गजा</v>
      </c>
      <c r="E782" s="34" t="e">
        <f>#REF!</f>
        <v>#REF!</v>
      </c>
      <c r="F782" s="422" t="e">
        <f t="shared" si="73"/>
        <v>#REF!</v>
      </c>
      <c r="G782" s="30" t="e">
        <f t="shared" si="71"/>
        <v>#REF!</v>
      </c>
      <c r="H782" s="714">
        <v>100</v>
      </c>
      <c r="I782" s="34" t="e">
        <f t="shared" si="72"/>
        <v>#REF!</v>
      </c>
      <c r="J782" s="34"/>
      <c r="K782" s="366"/>
      <c r="L782" s="204" t="str">
        <f>'Programe Budget 2073-74'!Q838</f>
        <v>प</v>
      </c>
    </row>
    <row r="783" spans="1:12">
      <c r="A783" s="10"/>
      <c r="B783" s="8"/>
      <c r="C783" s="31">
        <f>'Programe Budget 2073-74'!C839</f>
        <v>42</v>
      </c>
      <c r="D783" s="388" t="str">
        <f>'Programe Budget 2073-74'!D839</f>
        <v>जिल्ला कृषि विकास कार्यालय, गुल्मी</v>
      </c>
      <c r="E783" s="34" t="e">
        <f>#REF!</f>
        <v>#REF!</v>
      </c>
      <c r="F783" s="422" t="e">
        <f t="shared" si="73"/>
        <v>#REF!</v>
      </c>
      <c r="G783" s="30" t="e">
        <f t="shared" si="71"/>
        <v>#REF!</v>
      </c>
      <c r="H783" s="714">
        <v>82.6</v>
      </c>
      <c r="I783" s="34" t="e">
        <f t="shared" si="72"/>
        <v>#REF!</v>
      </c>
      <c r="J783" s="34"/>
      <c r="K783" s="366"/>
      <c r="L783" s="204" t="str">
        <f>'Programe Budget 2073-74'!Q839</f>
        <v>प</v>
      </c>
    </row>
    <row r="784" spans="1:12">
      <c r="A784" s="10"/>
      <c r="B784" s="8"/>
      <c r="C784" s="31">
        <f>'Programe Budget 2073-74'!C840</f>
        <v>43</v>
      </c>
      <c r="D784" s="388" t="str">
        <f>'Programe Budget 2073-74'!D840</f>
        <v>जिल्ला कृषि विकास कार्यालय, रुपन्देही</v>
      </c>
      <c r="E784" s="34" t="e">
        <f>#REF!</f>
        <v>#REF!</v>
      </c>
      <c r="F784" s="422" t="e">
        <f t="shared" si="73"/>
        <v>#REF!</v>
      </c>
      <c r="G784" s="30" t="e">
        <f t="shared" si="71"/>
        <v>#REF!</v>
      </c>
      <c r="H784" s="714">
        <v>90.6</v>
      </c>
      <c r="I784" s="34" t="e">
        <f t="shared" si="72"/>
        <v>#REF!</v>
      </c>
      <c r="J784" s="34"/>
      <c r="K784" s="366"/>
      <c r="L784" s="204" t="str">
        <f>'Programe Budget 2073-74'!Q840</f>
        <v>प</v>
      </c>
    </row>
    <row r="785" spans="1:12">
      <c r="A785" s="10"/>
      <c r="B785" s="8"/>
      <c r="C785" s="31">
        <f>'Programe Budget 2073-74'!C841</f>
        <v>44</v>
      </c>
      <c r="D785" s="388" t="str">
        <f>'Programe Budget 2073-74'!D841</f>
        <v>जिल्ला कृषि विकास कार्यालय, नवलपरासी</v>
      </c>
      <c r="E785" s="34" t="e">
        <f>#REF!</f>
        <v>#REF!</v>
      </c>
      <c r="F785" s="422" t="e">
        <f t="shared" si="73"/>
        <v>#REF!</v>
      </c>
      <c r="G785" s="30" t="e">
        <f t="shared" si="71"/>
        <v>#REF!</v>
      </c>
      <c r="H785" s="714">
        <v>100</v>
      </c>
      <c r="I785" s="34" t="e">
        <f t="shared" si="72"/>
        <v>#REF!</v>
      </c>
      <c r="J785" s="34"/>
      <c r="K785" s="366"/>
      <c r="L785" s="204" t="str">
        <f>'Programe Budget 2073-74'!Q841</f>
        <v>प</v>
      </c>
    </row>
    <row r="786" spans="1:12">
      <c r="A786" s="10"/>
      <c r="B786" s="8"/>
      <c r="C786" s="31">
        <f>'Programe Budget 2073-74'!C842</f>
        <v>45</v>
      </c>
      <c r="D786" s="388" t="str">
        <f>'Programe Budget 2073-74'!D842</f>
        <v>जिल्ला कृषि विकास कार्यालय, पाल्पा</v>
      </c>
      <c r="E786" s="34" t="e">
        <f>#REF!</f>
        <v>#REF!</v>
      </c>
      <c r="F786" s="422" t="e">
        <f t="shared" si="73"/>
        <v>#REF!</v>
      </c>
      <c r="G786" s="30" t="e">
        <f t="shared" si="71"/>
        <v>#REF!</v>
      </c>
      <c r="H786" s="714">
        <v>98.8</v>
      </c>
      <c r="I786" s="34" t="e">
        <f t="shared" si="72"/>
        <v>#REF!</v>
      </c>
      <c r="J786" s="34"/>
      <c r="K786" s="366"/>
      <c r="L786" s="204" t="str">
        <f>'Programe Budget 2073-74'!Q842</f>
        <v>प</v>
      </c>
    </row>
    <row r="787" spans="1:12">
      <c r="A787" s="10"/>
      <c r="B787" s="8"/>
      <c r="C787" s="31">
        <f>'Programe Budget 2073-74'!C843</f>
        <v>46</v>
      </c>
      <c r="D787" s="388" t="str">
        <f>'Programe Budget 2073-74'!D843</f>
        <v xml:space="preserve">जिल्ला कृषि विकास कार्यालय, कपिलबस्तु </v>
      </c>
      <c r="E787" s="34" t="e">
        <f>#REF!</f>
        <v>#REF!</v>
      </c>
      <c r="F787" s="422" t="e">
        <f t="shared" si="73"/>
        <v>#REF!</v>
      </c>
      <c r="G787" s="30" t="e">
        <f t="shared" si="71"/>
        <v>#REF!</v>
      </c>
      <c r="H787" s="714">
        <v>95.4</v>
      </c>
      <c r="I787" s="34" t="e">
        <f t="shared" si="72"/>
        <v>#REF!</v>
      </c>
      <c r="J787" s="34"/>
      <c r="K787" s="366"/>
      <c r="L787" s="204" t="str">
        <f>'Programe Budget 2073-74'!Q843</f>
        <v>प</v>
      </c>
    </row>
    <row r="788" spans="1:12">
      <c r="A788" s="10"/>
      <c r="B788" s="8"/>
      <c r="C788" s="31">
        <f>'Programe Budget 2073-74'!C844</f>
        <v>47</v>
      </c>
      <c r="D788" s="388" t="str">
        <f>'Programe Budget 2073-74'!D844</f>
        <v xml:space="preserve">जिल्ला कृषि विकास कार्यालय, अर्घाखाँची </v>
      </c>
      <c r="E788" s="34" t="e">
        <f>#REF!</f>
        <v>#REF!</v>
      </c>
      <c r="F788" s="422" t="e">
        <f t="shared" si="73"/>
        <v>#REF!</v>
      </c>
      <c r="G788" s="30" t="e">
        <f t="shared" si="71"/>
        <v>#REF!</v>
      </c>
      <c r="H788" s="714">
        <v>99.7</v>
      </c>
      <c r="I788" s="34" t="e">
        <f t="shared" si="72"/>
        <v>#REF!</v>
      </c>
      <c r="J788" s="34"/>
      <c r="K788" s="366"/>
      <c r="L788" s="204" t="str">
        <f>'Programe Budget 2073-74'!Q844</f>
        <v>प</v>
      </c>
    </row>
    <row r="789" spans="1:12">
      <c r="A789" s="10"/>
      <c r="B789" s="8"/>
      <c r="C789" s="31">
        <f>'Programe Budget 2073-74'!C845</f>
        <v>48</v>
      </c>
      <c r="D789" s="388" t="str">
        <f>'Programe Budget 2073-74'!D845</f>
        <v>जिल्ला कृषि विकास कार्यालय, मुस्ताङ्ग</v>
      </c>
      <c r="E789" s="34" t="e">
        <f>#REF!</f>
        <v>#REF!</v>
      </c>
      <c r="F789" s="422" t="e">
        <f t="shared" si="73"/>
        <v>#REF!</v>
      </c>
      <c r="G789" s="30" t="e">
        <f t="shared" si="71"/>
        <v>#REF!</v>
      </c>
      <c r="H789" s="714">
        <v>87.5</v>
      </c>
      <c r="I789" s="34" t="e">
        <f t="shared" si="72"/>
        <v>#REF!</v>
      </c>
      <c r="J789" s="34"/>
      <c r="K789" s="366"/>
      <c r="L789" s="204" t="str">
        <f>'Programe Budget 2073-74'!Q845</f>
        <v>प</v>
      </c>
    </row>
    <row r="790" spans="1:12">
      <c r="A790" s="10"/>
      <c r="B790" s="8"/>
      <c r="C790" s="31">
        <f>'Programe Budget 2073-74'!C846</f>
        <v>49</v>
      </c>
      <c r="D790" s="388" t="str">
        <f>'Programe Budget 2073-74'!D846</f>
        <v>जिल्ला कृषि विकास कार्यालय, म्याग्दी</v>
      </c>
      <c r="E790" s="34" t="e">
        <f>#REF!</f>
        <v>#REF!</v>
      </c>
      <c r="F790" s="422" t="e">
        <f t="shared" si="73"/>
        <v>#REF!</v>
      </c>
      <c r="G790" s="30" t="e">
        <f t="shared" si="71"/>
        <v>#REF!</v>
      </c>
      <c r="H790" s="714">
        <v>100</v>
      </c>
      <c r="I790" s="34" t="e">
        <f t="shared" si="72"/>
        <v>#REF!</v>
      </c>
      <c r="J790" s="34"/>
      <c r="K790" s="366"/>
      <c r="L790" s="204" t="str">
        <f>'Programe Budget 2073-74'!Q846</f>
        <v>प</v>
      </c>
    </row>
    <row r="791" spans="1:12">
      <c r="A791" s="10"/>
      <c r="B791" s="8"/>
      <c r="C791" s="31">
        <f>'Programe Budget 2073-74'!C847</f>
        <v>50</v>
      </c>
      <c r="D791" s="388" t="str">
        <f>'Programe Budget 2073-74'!D847</f>
        <v>जिल्ला कृषि विकास कार्यालय, पर्वत</v>
      </c>
      <c r="E791" s="34" t="e">
        <f>#REF!</f>
        <v>#REF!</v>
      </c>
      <c r="F791" s="422" t="e">
        <f t="shared" si="73"/>
        <v>#REF!</v>
      </c>
      <c r="G791" s="30" t="e">
        <f t="shared" si="71"/>
        <v>#REF!</v>
      </c>
      <c r="H791" s="714">
        <v>90</v>
      </c>
      <c r="I791" s="34" t="e">
        <f t="shared" si="72"/>
        <v>#REF!</v>
      </c>
      <c r="J791" s="34"/>
      <c r="K791" s="366"/>
      <c r="L791" s="204" t="str">
        <f>'Programe Budget 2073-74'!Q847</f>
        <v>प</v>
      </c>
    </row>
    <row r="792" spans="1:12">
      <c r="A792" s="10"/>
      <c r="B792" s="8"/>
      <c r="C792" s="106">
        <f>'Programe Budget 2073-74'!C848</f>
        <v>51</v>
      </c>
      <c r="D792" s="391" t="str">
        <f>'Programe Budget 2073-74'!D848</f>
        <v>जिल्ला कृषि विकास कार्यालय, बागलुङ्ग</v>
      </c>
      <c r="E792" s="34" t="e">
        <f>#REF!</f>
        <v>#REF!</v>
      </c>
      <c r="F792" s="422" t="e">
        <f t="shared" si="73"/>
        <v>#REF!</v>
      </c>
      <c r="G792" s="87" t="e">
        <f t="shared" si="71"/>
        <v>#REF!</v>
      </c>
      <c r="H792" s="714">
        <v>88.8</v>
      </c>
      <c r="I792" s="34" t="e">
        <f t="shared" si="72"/>
        <v>#REF!</v>
      </c>
      <c r="J792" s="85"/>
      <c r="K792" s="367"/>
      <c r="L792" s="204" t="str">
        <f>'Programe Budget 2073-74'!Q848</f>
        <v>प</v>
      </c>
    </row>
    <row r="793" spans="1:12">
      <c r="A793" s="9"/>
      <c r="B793" s="9"/>
      <c r="C793" s="33">
        <f>'Programe Budget 2073-74'!C849</f>
        <v>52</v>
      </c>
      <c r="D793" s="392" t="str">
        <f>'Programe Budget 2073-74'!D849</f>
        <v>जिल्ला कृषि विकास कार्यालय, रुकुम</v>
      </c>
      <c r="E793" s="34" t="e">
        <f>#REF!</f>
        <v>#REF!</v>
      </c>
      <c r="F793" s="422" t="e">
        <f t="shared" si="73"/>
        <v>#REF!</v>
      </c>
      <c r="G793" s="34" t="e">
        <f>SUM(F793/$F$817*100)</f>
        <v>#REF!</v>
      </c>
      <c r="H793" s="714">
        <v>47</v>
      </c>
      <c r="I793" s="34" t="e">
        <f t="shared" si="72"/>
        <v>#REF!</v>
      </c>
      <c r="J793" s="34"/>
      <c r="K793" s="214"/>
      <c r="L793" s="252" t="str">
        <f>'Programe Budget 2073-74'!Q849</f>
        <v>सु</v>
      </c>
    </row>
    <row r="794" spans="1:12">
      <c r="A794" s="9"/>
      <c r="B794" s="9"/>
      <c r="C794" s="33">
        <f>'Programe Budget 2073-74'!C850</f>
        <v>53</v>
      </c>
      <c r="D794" s="392" t="str">
        <f>'Programe Budget 2073-74'!D850</f>
        <v>जिल्ला कृषि विकास कार्यालय, रोल्पा</v>
      </c>
      <c r="E794" s="34" t="e">
        <f>#REF!</f>
        <v>#REF!</v>
      </c>
      <c r="F794" s="422" t="e">
        <f t="shared" si="73"/>
        <v>#REF!</v>
      </c>
      <c r="G794" s="34" t="e">
        <f t="shared" si="71"/>
        <v>#REF!</v>
      </c>
      <c r="H794" s="714">
        <v>98</v>
      </c>
      <c r="I794" s="34" t="e">
        <f t="shared" si="72"/>
        <v>#REF!</v>
      </c>
      <c r="J794" s="34"/>
      <c r="K794" s="214"/>
      <c r="L794" s="252" t="str">
        <f>'Programe Budget 2073-74'!Q850</f>
        <v>सु</v>
      </c>
    </row>
    <row r="795" spans="1:12">
      <c r="A795" s="9"/>
      <c r="B795" s="9"/>
      <c r="C795" s="33">
        <f>'Programe Budget 2073-74'!C851</f>
        <v>54</v>
      </c>
      <c r="D795" s="392" t="str">
        <f>'Programe Budget 2073-74'!D851</f>
        <v>जिल्ला कृषि विकास कार्यालय, दाङ्ग</v>
      </c>
      <c r="E795" s="34" t="e">
        <f>#REF!</f>
        <v>#REF!</v>
      </c>
      <c r="F795" s="422" t="e">
        <f t="shared" si="73"/>
        <v>#REF!</v>
      </c>
      <c r="G795" s="34" t="e">
        <f t="shared" si="71"/>
        <v>#REF!</v>
      </c>
      <c r="H795" s="714">
        <v>84</v>
      </c>
      <c r="I795" s="34" t="e">
        <f t="shared" si="72"/>
        <v>#REF!</v>
      </c>
      <c r="J795" s="34"/>
      <c r="K795" s="214"/>
      <c r="L795" s="252" t="str">
        <f>'Programe Budget 2073-74'!Q851</f>
        <v>सु</v>
      </c>
    </row>
    <row r="796" spans="1:12">
      <c r="A796" s="9"/>
      <c r="B796" s="9"/>
      <c r="C796" s="33">
        <f>'Programe Budget 2073-74'!C852</f>
        <v>55</v>
      </c>
      <c r="D796" s="392" t="str">
        <f>'Programe Budget 2073-74'!D852</f>
        <v>जिल्ला कृषि विकास कार्यालय, सल्यान</v>
      </c>
      <c r="E796" s="34" t="e">
        <f>#REF!</f>
        <v>#REF!</v>
      </c>
      <c r="F796" s="422" t="e">
        <f t="shared" si="73"/>
        <v>#REF!</v>
      </c>
      <c r="G796" s="34" t="e">
        <f t="shared" si="71"/>
        <v>#REF!</v>
      </c>
      <c r="H796" s="714">
        <v>100</v>
      </c>
      <c r="I796" s="34" t="e">
        <f t="shared" si="72"/>
        <v>#REF!</v>
      </c>
      <c r="J796" s="34"/>
      <c r="K796" s="214"/>
      <c r="L796" s="252" t="str">
        <f>'Programe Budget 2073-74'!Q852</f>
        <v>सु</v>
      </c>
    </row>
    <row r="797" spans="1:12">
      <c r="A797" s="9"/>
      <c r="B797" s="9"/>
      <c r="C797" s="33">
        <f>'Programe Budget 2073-74'!C853</f>
        <v>56</v>
      </c>
      <c r="D797" s="392" t="str">
        <f>'Programe Budget 2073-74'!D853</f>
        <v>जिल्ला कृषि विकास कार्यालय, प्यूठान</v>
      </c>
      <c r="E797" s="34" t="e">
        <f>#REF!</f>
        <v>#REF!</v>
      </c>
      <c r="F797" s="422" t="e">
        <f t="shared" si="73"/>
        <v>#REF!</v>
      </c>
      <c r="G797" s="34" t="e">
        <f t="shared" si="71"/>
        <v>#REF!</v>
      </c>
      <c r="H797" s="714">
        <v>100</v>
      </c>
      <c r="I797" s="34" t="e">
        <f t="shared" si="72"/>
        <v>#REF!</v>
      </c>
      <c r="J797" s="34"/>
      <c r="K797" s="214"/>
      <c r="L797" s="252" t="str">
        <f>'Programe Budget 2073-74'!Q853</f>
        <v>सु</v>
      </c>
    </row>
    <row r="798" spans="1:12">
      <c r="A798" s="9"/>
      <c r="B798" s="9"/>
      <c r="C798" s="33">
        <f>'Programe Budget 2073-74'!C854</f>
        <v>57</v>
      </c>
      <c r="D798" s="392" t="str">
        <f>'Programe Budget 2073-74'!D854</f>
        <v>जिल्ला कृषि विकास कार्यालय, बाँके</v>
      </c>
      <c r="E798" s="34" t="e">
        <f>#REF!</f>
        <v>#REF!</v>
      </c>
      <c r="F798" s="422" t="e">
        <f t="shared" si="73"/>
        <v>#REF!</v>
      </c>
      <c r="G798" s="34" t="e">
        <f t="shared" si="71"/>
        <v>#REF!</v>
      </c>
      <c r="H798" s="714">
        <v>99</v>
      </c>
      <c r="I798" s="34" t="e">
        <f t="shared" si="72"/>
        <v>#REF!</v>
      </c>
      <c r="J798" s="34"/>
      <c r="K798" s="214"/>
      <c r="L798" s="252" t="str">
        <f>'Programe Budget 2073-74'!Q854</f>
        <v>सु</v>
      </c>
    </row>
    <row r="799" spans="1:12">
      <c r="A799" s="9"/>
      <c r="B799" s="9"/>
      <c r="C799" s="33">
        <f>'Programe Budget 2073-74'!C855</f>
        <v>58</v>
      </c>
      <c r="D799" s="392" t="str">
        <f>'Programe Budget 2073-74'!D855</f>
        <v>जिल्ला कृषि विकास कार्यालय, बर्दिया</v>
      </c>
      <c r="E799" s="34" t="e">
        <f>#REF!</f>
        <v>#REF!</v>
      </c>
      <c r="F799" s="422" t="e">
        <f t="shared" si="73"/>
        <v>#REF!</v>
      </c>
      <c r="G799" s="34" t="e">
        <f t="shared" si="71"/>
        <v>#REF!</v>
      </c>
      <c r="H799" s="714">
        <v>87</v>
      </c>
      <c r="I799" s="34" t="e">
        <f t="shared" si="72"/>
        <v>#REF!</v>
      </c>
      <c r="J799" s="34"/>
      <c r="K799" s="214"/>
      <c r="L799" s="252" t="str">
        <f>'Programe Budget 2073-74'!Q855</f>
        <v>सु</v>
      </c>
    </row>
    <row r="800" spans="1:12">
      <c r="A800" s="9"/>
      <c r="B800" s="9"/>
      <c r="C800" s="33">
        <f>'Programe Budget 2073-74'!C856</f>
        <v>59</v>
      </c>
      <c r="D800" s="392" t="str">
        <f>'Programe Budget 2073-74'!D856</f>
        <v>जिल्ला कृषि विकास कार्यालय, सुर्खेत</v>
      </c>
      <c r="E800" s="34" t="e">
        <f>#REF!</f>
        <v>#REF!</v>
      </c>
      <c r="F800" s="422" t="e">
        <f t="shared" si="73"/>
        <v>#REF!</v>
      </c>
      <c r="G800" s="34" t="e">
        <f t="shared" si="71"/>
        <v>#REF!</v>
      </c>
      <c r="H800" s="714">
        <v>93</v>
      </c>
      <c r="I800" s="34" t="e">
        <f t="shared" si="72"/>
        <v>#REF!</v>
      </c>
      <c r="J800" s="34"/>
      <c r="K800" s="214"/>
      <c r="L800" s="252" t="str">
        <f>'Programe Budget 2073-74'!Q856</f>
        <v>सु</v>
      </c>
    </row>
    <row r="801" spans="1:12">
      <c r="A801" s="9"/>
      <c r="B801" s="9"/>
      <c r="C801" s="33">
        <f>'Programe Budget 2073-74'!C857</f>
        <v>60</v>
      </c>
      <c r="D801" s="392" t="str">
        <f>'Programe Budget 2073-74'!D857</f>
        <v>जिल्ला कृषि विकास कार्यालय, दैलेख</v>
      </c>
      <c r="E801" s="34" t="e">
        <f>#REF!</f>
        <v>#REF!</v>
      </c>
      <c r="F801" s="422" t="e">
        <f t="shared" si="73"/>
        <v>#REF!</v>
      </c>
      <c r="G801" s="34" t="e">
        <f t="shared" si="71"/>
        <v>#REF!</v>
      </c>
      <c r="H801" s="714">
        <v>100</v>
      </c>
      <c r="I801" s="34" t="e">
        <f t="shared" si="72"/>
        <v>#REF!</v>
      </c>
      <c r="J801" s="34"/>
      <c r="K801" s="214"/>
      <c r="L801" s="252" t="str">
        <f>'Programe Budget 2073-74'!Q857</f>
        <v>सु</v>
      </c>
    </row>
    <row r="802" spans="1:12">
      <c r="A802" s="9"/>
      <c r="B802" s="9"/>
      <c r="C802" s="33">
        <f>'Programe Budget 2073-74'!C858</f>
        <v>61</v>
      </c>
      <c r="D802" s="392" t="str">
        <f>'Programe Budget 2073-74'!D858</f>
        <v>जिल्ला कृषि विकास कार्यालय, जाजरकोट</v>
      </c>
      <c r="E802" s="34" t="e">
        <f>#REF!</f>
        <v>#REF!</v>
      </c>
      <c r="F802" s="422" t="e">
        <f t="shared" si="73"/>
        <v>#REF!</v>
      </c>
      <c r="G802" s="34" t="e">
        <f t="shared" si="71"/>
        <v>#REF!</v>
      </c>
      <c r="H802" s="714">
        <v>100</v>
      </c>
      <c r="I802" s="34" t="e">
        <f t="shared" si="72"/>
        <v>#REF!</v>
      </c>
      <c r="J802" s="34"/>
      <c r="K802" s="214"/>
      <c r="L802" s="252" t="str">
        <f>'Programe Budget 2073-74'!Q858</f>
        <v>सु</v>
      </c>
    </row>
    <row r="803" spans="1:12">
      <c r="A803" s="9"/>
      <c r="B803" s="9"/>
      <c r="C803" s="33">
        <f>'Programe Budget 2073-74'!C859</f>
        <v>62</v>
      </c>
      <c r="D803" s="392" t="str">
        <f>'Programe Budget 2073-74'!D859</f>
        <v>जिल्ला कृषि विकास कार्यालय, कालीकोट</v>
      </c>
      <c r="E803" s="34" t="e">
        <f>#REF!</f>
        <v>#REF!</v>
      </c>
      <c r="F803" s="422" t="e">
        <f t="shared" si="73"/>
        <v>#REF!</v>
      </c>
      <c r="G803" s="34" t="e">
        <f t="shared" si="71"/>
        <v>#REF!</v>
      </c>
      <c r="H803" s="714">
        <v>100</v>
      </c>
      <c r="I803" s="34" t="e">
        <f t="shared" si="72"/>
        <v>#REF!</v>
      </c>
      <c r="J803" s="34"/>
      <c r="K803" s="214"/>
      <c r="L803" s="252" t="str">
        <f>'Programe Budget 2073-74'!Q859</f>
        <v>सु</v>
      </c>
    </row>
    <row r="804" spans="1:12">
      <c r="A804" s="9"/>
      <c r="B804" s="9"/>
      <c r="C804" s="33">
        <f>'Programe Budget 2073-74'!C860</f>
        <v>63</v>
      </c>
      <c r="D804" s="392" t="str">
        <f>'Programe Budget 2073-74'!D860</f>
        <v>जिल्ला कृषि विकास कार्यालय, हुम्ला</v>
      </c>
      <c r="E804" s="34" t="e">
        <f>#REF!</f>
        <v>#REF!</v>
      </c>
      <c r="F804" s="422" t="e">
        <f t="shared" si="73"/>
        <v>#REF!</v>
      </c>
      <c r="G804" s="34" t="e">
        <f t="shared" si="71"/>
        <v>#REF!</v>
      </c>
      <c r="H804" s="714">
        <v>100</v>
      </c>
      <c r="I804" s="34" t="e">
        <f t="shared" si="72"/>
        <v>#REF!</v>
      </c>
      <c r="J804" s="34"/>
      <c r="K804" s="214"/>
      <c r="L804" s="252" t="str">
        <f>'Programe Budget 2073-74'!Q860</f>
        <v>सु</v>
      </c>
    </row>
    <row r="805" spans="1:12">
      <c r="A805" s="9"/>
      <c r="B805" s="9"/>
      <c r="C805" s="33">
        <f>'Programe Budget 2073-74'!C861</f>
        <v>64</v>
      </c>
      <c r="D805" s="392" t="str">
        <f>'Programe Budget 2073-74'!D861</f>
        <v>जिल्ला कृषि विकास कार्यालय, मुगु</v>
      </c>
      <c r="E805" s="34" t="e">
        <f>#REF!</f>
        <v>#REF!</v>
      </c>
      <c r="F805" s="422" t="e">
        <f t="shared" si="73"/>
        <v>#REF!</v>
      </c>
      <c r="G805" s="34" t="e">
        <f t="shared" si="71"/>
        <v>#REF!</v>
      </c>
      <c r="H805" s="714">
        <v>86</v>
      </c>
      <c r="I805" s="34" t="e">
        <f t="shared" si="72"/>
        <v>#REF!</v>
      </c>
      <c r="J805" s="34"/>
      <c r="K805" s="214"/>
      <c r="L805" s="252" t="str">
        <f>'Programe Budget 2073-74'!Q861</f>
        <v>सु</v>
      </c>
    </row>
    <row r="806" spans="1:12">
      <c r="A806" s="9"/>
      <c r="B806" s="9"/>
      <c r="C806" s="33">
        <f>'Programe Budget 2073-74'!C862</f>
        <v>65</v>
      </c>
      <c r="D806" s="392" t="str">
        <f>'Programe Budget 2073-74'!D862</f>
        <v>जिल्ला कृषि विकास कार्यालय, डोल्पा</v>
      </c>
      <c r="E806" s="34" t="e">
        <f>#REF!</f>
        <v>#REF!</v>
      </c>
      <c r="F806" s="422" t="e">
        <f t="shared" si="73"/>
        <v>#REF!</v>
      </c>
      <c r="G806" s="34" t="e">
        <f t="shared" si="71"/>
        <v>#REF!</v>
      </c>
      <c r="H806" s="714">
        <v>99</v>
      </c>
      <c r="I806" s="34" t="e">
        <f t="shared" ref="I806:I816" si="74">SUM(G806*H806/100)</f>
        <v>#REF!</v>
      </c>
      <c r="J806" s="34"/>
      <c r="K806" s="214"/>
      <c r="L806" s="252" t="str">
        <f>'Programe Budget 2073-74'!Q862</f>
        <v>सु</v>
      </c>
    </row>
    <row r="807" spans="1:12">
      <c r="A807" s="9"/>
      <c r="B807" s="9"/>
      <c r="C807" s="33">
        <f>'Programe Budget 2073-74'!C863</f>
        <v>66</v>
      </c>
      <c r="D807" s="392" t="str">
        <f>'Programe Budget 2073-74'!D863</f>
        <v>जिल्ला कृषि विकास कार्यालय, जुम्ला</v>
      </c>
      <c r="E807" s="34" t="e">
        <f>#REF!</f>
        <v>#REF!</v>
      </c>
      <c r="F807" s="422" t="e">
        <f t="shared" ref="F807:F816" si="75">E807</f>
        <v>#REF!</v>
      </c>
      <c r="G807" s="34" t="e">
        <f t="shared" ref="G807:G816" si="76">SUM(F807/$F$817*100)</f>
        <v>#REF!</v>
      </c>
      <c r="H807" s="714">
        <v>100</v>
      </c>
      <c r="I807" s="34" t="e">
        <f t="shared" si="74"/>
        <v>#REF!</v>
      </c>
      <c r="J807" s="34"/>
      <c r="K807" s="214"/>
      <c r="L807" s="252" t="str">
        <f>'Programe Budget 2073-74'!Q863</f>
        <v>सु</v>
      </c>
    </row>
    <row r="808" spans="1:12">
      <c r="A808" s="10"/>
      <c r="B808" s="8"/>
      <c r="C808" s="31">
        <f>'Programe Budget 2073-74'!C864</f>
        <v>67</v>
      </c>
      <c r="D808" s="388" t="str">
        <f>'Programe Budget 2073-74'!D864</f>
        <v>जिल्ला कृषि विकास कार्यालय, बझाङ्ग</v>
      </c>
      <c r="E808" s="34" t="e">
        <f>#REF!</f>
        <v>#REF!</v>
      </c>
      <c r="F808" s="422" t="e">
        <f t="shared" si="75"/>
        <v>#REF!</v>
      </c>
      <c r="G808" s="30" t="e">
        <f t="shared" si="76"/>
        <v>#REF!</v>
      </c>
      <c r="H808" s="714">
        <v>94.99</v>
      </c>
      <c r="I808" s="34" t="e">
        <f t="shared" si="74"/>
        <v>#REF!</v>
      </c>
      <c r="J808" s="30"/>
      <c r="K808" s="368"/>
      <c r="L808" s="204" t="str">
        <f>'Programe Budget 2073-74'!Q864</f>
        <v>दि</v>
      </c>
    </row>
    <row r="809" spans="1:12">
      <c r="A809" s="10"/>
      <c r="B809" s="8"/>
      <c r="C809" s="31">
        <f>'Programe Budget 2073-74'!C865</f>
        <v>68</v>
      </c>
      <c r="D809" s="388" t="str">
        <f>'Programe Budget 2073-74'!D865</f>
        <v>जिल्ला कृषि विकास कार्यालय, बाजुरा</v>
      </c>
      <c r="E809" s="34" t="e">
        <f>#REF!</f>
        <v>#REF!</v>
      </c>
      <c r="F809" s="422" t="e">
        <f t="shared" si="75"/>
        <v>#REF!</v>
      </c>
      <c r="G809" s="30" t="e">
        <f t="shared" si="76"/>
        <v>#REF!</v>
      </c>
      <c r="H809" s="714">
        <v>90</v>
      </c>
      <c r="I809" s="34" t="e">
        <f t="shared" si="74"/>
        <v>#REF!</v>
      </c>
      <c r="J809" s="34"/>
      <c r="K809" s="366"/>
      <c r="L809" s="204" t="str">
        <f>'Programe Budget 2073-74'!Q865</f>
        <v>दि</v>
      </c>
    </row>
    <row r="810" spans="1:12">
      <c r="A810" s="10"/>
      <c r="B810" s="8"/>
      <c r="C810" s="31">
        <f>'Programe Budget 2073-74'!C866</f>
        <v>69</v>
      </c>
      <c r="D810" s="388" t="str">
        <f>'Programe Budget 2073-74'!D866</f>
        <v>जिल्ला कृषि विकास कार्यालय, डोटी</v>
      </c>
      <c r="E810" s="34" t="e">
        <f>#REF!</f>
        <v>#REF!</v>
      </c>
      <c r="F810" s="422" t="e">
        <f t="shared" si="75"/>
        <v>#REF!</v>
      </c>
      <c r="G810" s="30" t="e">
        <f t="shared" si="76"/>
        <v>#REF!</v>
      </c>
      <c r="H810" s="714">
        <v>73.36</v>
      </c>
      <c r="I810" s="34" t="e">
        <f t="shared" si="74"/>
        <v>#REF!</v>
      </c>
      <c r="J810" s="34"/>
      <c r="K810" s="366"/>
      <c r="L810" s="204" t="str">
        <f>'Programe Budget 2073-74'!Q866</f>
        <v>दि</v>
      </c>
    </row>
    <row r="811" spans="1:12">
      <c r="A811" s="10"/>
      <c r="B811" s="8"/>
      <c r="C811" s="31">
        <f>'Programe Budget 2073-74'!C867</f>
        <v>70</v>
      </c>
      <c r="D811" s="388" t="str">
        <f>'Programe Budget 2073-74'!D867</f>
        <v>जिल्ला कृषि विकास कार्यालय, अछाम</v>
      </c>
      <c r="E811" s="34" t="e">
        <f>#REF!</f>
        <v>#REF!</v>
      </c>
      <c r="F811" s="422" t="e">
        <f t="shared" si="75"/>
        <v>#REF!</v>
      </c>
      <c r="G811" s="30" t="e">
        <f t="shared" si="76"/>
        <v>#REF!</v>
      </c>
      <c r="H811" s="714">
        <v>80.05</v>
      </c>
      <c r="I811" s="34" t="e">
        <f t="shared" si="74"/>
        <v>#REF!</v>
      </c>
      <c r="J811" s="34"/>
      <c r="K811" s="366"/>
      <c r="L811" s="204" t="str">
        <f>'Programe Budget 2073-74'!Q867</f>
        <v>दि</v>
      </c>
    </row>
    <row r="812" spans="1:12">
      <c r="A812" s="10"/>
      <c r="B812" s="8"/>
      <c r="C812" s="31">
        <f>'Programe Budget 2073-74'!C868</f>
        <v>71</v>
      </c>
      <c r="D812" s="388" t="str">
        <f>'Programe Budget 2073-74'!D868</f>
        <v>जिल्ला कृषि विकास कार्यालय, कैलाली</v>
      </c>
      <c r="E812" s="34" t="e">
        <f>#REF!</f>
        <v>#REF!</v>
      </c>
      <c r="F812" s="422" t="e">
        <f t="shared" si="75"/>
        <v>#REF!</v>
      </c>
      <c r="G812" s="30" t="e">
        <f t="shared" si="76"/>
        <v>#REF!</v>
      </c>
      <c r="H812" s="714">
        <v>86.52</v>
      </c>
      <c r="I812" s="34" t="e">
        <f t="shared" si="74"/>
        <v>#REF!</v>
      </c>
      <c r="J812" s="34"/>
      <c r="K812" s="366"/>
      <c r="L812" s="204" t="str">
        <f>'Programe Budget 2073-74'!Q868</f>
        <v>दि</v>
      </c>
    </row>
    <row r="813" spans="1:12">
      <c r="A813" s="10"/>
      <c r="B813" s="8"/>
      <c r="C813" s="31">
        <f>'Programe Budget 2073-74'!C869</f>
        <v>72</v>
      </c>
      <c r="D813" s="388" t="str">
        <f>'Programe Budget 2073-74'!D869</f>
        <v>जिल्ला कृषि विकास कार्यालय, दार्चुला</v>
      </c>
      <c r="E813" s="34" t="e">
        <f>#REF!</f>
        <v>#REF!</v>
      </c>
      <c r="F813" s="422" t="e">
        <f t="shared" si="75"/>
        <v>#REF!</v>
      </c>
      <c r="G813" s="30" t="e">
        <f t="shared" si="76"/>
        <v>#REF!</v>
      </c>
      <c r="H813" s="714">
        <v>87.55</v>
      </c>
      <c r="I813" s="34" t="e">
        <f t="shared" si="74"/>
        <v>#REF!</v>
      </c>
      <c r="J813" s="34"/>
      <c r="K813" s="366"/>
      <c r="L813" s="204" t="str">
        <f>'Programe Budget 2073-74'!Q869</f>
        <v>दि</v>
      </c>
    </row>
    <row r="814" spans="1:12">
      <c r="A814" s="10"/>
      <c r="B814" s="8"/>
      <c r="C814" s="31">
        <f>'Programe Budget 2073-74'!C870</f>
        <v>73</v>
      </c>
      <c r="D814" s="388" t="str">
        <f>'Programe Budget 2073-74'!D870</f>
        <v>जिल्ला कृषि विकास कार्यालय, बैतडी</v>
      </c>
      <c r="E814" s="34" t="e">
        <f>#REF!</f>
        <v>#REF!</v>
      </c>
      <c r="F814" s="422" t="e">
        <f t="shared" si="75"/>
        <v>#REF!</v>
      </c>
      <c r="G814" s="30" t="e">
        <f t="shared" si="76"/>
        <v>#REF!</v>
      </c>
      <c r="H814" s="714">
        <v>95.41</v>
      </c>
      <c r="I814" s="34" t="e">
        <f t="shared" si="74"/>
        <v>#REF!</v>
      </c>
      <c r="J814" s="34"/>
      <c r="K814" s="366"/>
      <c r="L814" s="204" t="str">
        <f>'Programe Budget 2073-74'!Q870</f>
        <v>दि</v>
      </c>
    </row>
    <row r="815" spans="1:12">
      <c r="A815" s="10"/>
      <c r="B815" s="8"/>
      <c r="C815" s="31">
        <f>'Programe Budget 2073-74'!C871</f>
        <v>74</v>
      </c>
      <c r="D815" s="388" t="str">
        <f>'Programe Budget 2073-74'!D871</f>
        <v>जिल्ला कृषि विकास कार्यालय, डडेलधुरा</v>
      </c>
      <c r="E815" s="34" t="e">
        <f>#REF!</f>
        <v>#REF!</v>
      </c>
      <c r="F815" s="422" t="e">
        <f t="shared" si="75"/>
        <v>#REF!</v>
      </c>
      <c r="G815" s="30" t="e">
        <f t="shared" si="76"/>
        <v>#REF!</v>
      </c>
      <c r="H815" s="714">
        <v>81.67</v>
      </c>
      <c r="I815" s="34" t="e">
        <f t="shared" si="74"/>
        <v>#REF!</v>
      </c>
      <c r="J815" s="34"/>
      <c r="K815" s="366"/>
      <c r="L815" s="204" t="str">
        <f>'Programe Budget 2073-74'!Q871</f>
        <v>दि</v>
      </c>
    </row>
    <row r="816" spans="1:12">
      <c r="A816" s="10"/>
      <c r="B816" s="8"/>
      <c r="C816" s="31">
        <f>'Programe Budget 2073-74'!C872</f>
        <v>75</v>
      </c>
      <c r="D816" s="388" t="str">
        <f>'Programe Budget 2073-74'!D872</f>
        <v>जिल्ला कृषि विकास कार्यालय, कन्चनपुर</v>
      </c>
      <c r="E816" s="34" t="e">
        <f>#REF!</f>
        <v>#REF!</v>
      </c>
      <c r="F816" s="422" t="e">
        <f t="shared" si="75"/>
        <v>#REF!</v>
      </c>
      <c r="G816" s="30" t="e">
        <f t="shared" si="76"/>
        <v>#REF!</v>
      </c>
      <c r="H816" s="714">
        <v>86.77</v>
      </c>
      <c r="I816" s="34" t="e">
        <f t="shared" si="74"/>
        <v>#REF!</v>
      </c>
      <c r="J816" s="34"/>
      <c r="K816" s="366"/>
      <c r="L816" s="204" t="str">
        <f>'Programe Budget 2073-74'!Q872</f>
        <v>दि</v>
      </c>
    </row>
    <row r="817" spans="1:11">
      <c r="A817" s="10"/>
      <c r="B817" s="8"/>
      <c r="C817" s="33"/>
      <c r="D817" s="393" t="str">
        <f>'Programe Budget 2073-74'!D873</f>
        <v>७५ कार्यालयहरूको जम्मा</v>
      </c>
      <c r="E817" s="59" t="e">
        <f>SUM(E742:E816)</f>
        <v>#REF!</v>
      </c>
      <c r="F817" s="417" t="e">
        <f>SUM(F742:F816)</f>
        <v>#REF!</v>
      </c>
      <c r="G817" s="59" t="e">
        <f>SUM(G742:G816)</f>
        <v>#REF!</v>
      </c>
      <c r="H817" s="714"/>
      <c r="I817" s="59" t="e">
        <f>SUM(I742:I816)</f>
        <v>#REF!</v>
      </c>
      <c r="J817" s="57"/>
      <c r="K817" s="369"/>
    </row>
    <row r="818" spans="1:11">
      <c r="A818" s="10"/>
      <c r="B818" s="8"/>
      <c r="C818" s="33"/>
      <c r="D818" s="389" t="s">
        <v>457</v>
      </c>
      <c r="E818" s="57" t="e">
        <f>E819</f>
        <v>#REF!</v>
      </c>
      <c r="F818" s="423" t="e">
        <f>F819</f>
        <v>#REF!</v>
      </c>
      <c r="G818" s="57" t="e">
        <f>F817/F818*100</f>
        <v>#REF!</v>
      </c>
      <c r="H818" s="714"/>
      <c r="I818" s="57" t="e">
        <f>I817*G818/100</f>
        <v>#REF!</v>
      </c>
      <c r="J818" s="57" t="e">
        <f>I818</f>
        <v>#REF!</v>
      </c>
      <c r="K818" s="369"/>
    </row>
    <row r="819" spans="1:11" ht="15.6">
      <c r="A819" s="1213" t="s">
        <v>87</v>
      </c>
      <c r="B819" s="1214"/>
      <c r="C819" s="1214"/>
      <c r="D819" s="1215"/>
      <c r="E819" s="57" t="e">
        <f>SUM(E817,E739)</f>
        <v>#REF!</v>
      </c>
      <c r="F819" s="423" t="e">
        <f>SUM(F817,F739)</f>
        <v>#REF!</v>
      </c>
      <c r="G819" s="57" t="e">
        <f>G818+G740</f>
        <v>#REF!</v>
      </c>
      <c r="H819" s="714"/>
      <c r="I819" s="57" t="e">
        <f>I818+I740</f>
        <v>#REF!</v>
      </c>
      <c r="J819" s="57" t="e">
        <f>I819</f>
        <v>#REF!</v>
      </c>
      <c r="K819" s="89" t="e">
        <f>J819*G819/100</f>
        <v>#REF!</v>
      </c>
    </row>
    <row r="820" spans="1:11" ht="15.6">
      <c r="A820" s="1213" t="s">
        <v>349</v>
      </c>
      <c r="B820" s="1214"/>
      <c r="C820" s="1214"/>
      <c r="D820" s="1215"/>
      <c r="E820" s="57" t="e">
        <f>E823</f>
        <v>#REF!</v>
      </c>
      <c r="F820" s="423" t="e">
        <f>F823</f>
        <v>#REF!</v>
      </c>
      <c r="G820" s="57" t="e">
        <f>F819/F823*100</f>
        <v>#REF!</v>
      </c>
      <c r="H820" s="714"/>
      <c r="I820" s="34"/>
      <c r="J820" s="57"/>
      <c r="K820" s="369" t="e">
        <f>J819*G820/100</f>
        <v>#REF!</v>
      </c>
    </row>
    <row r="821" spans="1:11" ht="15.6">
      <c r="A821" s="1213" t="s">
        <v>83</v>
      </c>
      <c r="B821" s="1214"/>
      <c r="C821" s="1214"/>
      <c r="D821" s="1215"/>
      <c r="E821" s="57" t="e">
        <f>E729+E690</f>
        <v>#REF!</v>
      </c>
      <c r="F821" s="430" t="e">
        <f>F729+F690</f>
        <v>#REF!</v>
      </c>
      <c r="G821" s="57" t="e">
        <f>G730+G693</f>
        <v>#REF!</v>
      </c>
      <c r="H821" s="714"/>
      <c r="I821" s="57"/>
      <c r="J821" s="57" t="e">
        <f>J730+J693</f>
        <v>#REF!</v>
      </c>
      <c r="K821" s="57" t="e">
        <f>K730+K693</f>
        <v>#REF!</v>
      </c>
    </row>
    <row r="822" spans="1:11" ht="15.6">
      <c r="A822" s="1213" t="s">
        <v>88</v>
      </c>
      <c r="B822" s="1214"/>
      <c r="C822" s="1214"/>
      <c r="D822" s="1215"/>
      <c r="E822" s="57" t="e">
        <f>E820</f>
        <v>#REF!</v>
      </c>
      <c r="F822" s="430" t="e">
        <f>F820</f>
        <v>#REF!</v>
      </c>
      <c r="G822" s="89" t="e">
        <f>F821/F823*100</f>
        <v>#REF!</v>
      </c>
      <c r="H822" s="714"/>
      <c r="I822" s="93"/>
      <c r="J822" s="89" t="e">
        <f>K821</f>
        <v>#REF!</v>
      </c>
      <c r="K822" s="369" t="e">
        <f>J822*G822/100</f>
        <v>#REF!</v>
      </c>
    </row>
    <row r="823" spans="1:11" ht="15.6">
      <c r="A823" s="1213" t="s">
        <v>84</v>
      </c>
      <c r="B823" s="1214"/>
      <c r="C823" s="1214"/>
      <c r="D823" s="1215"/>
      <c r="E823" s="57" t="e">
        <f>E821+E819</f>
        <v>#REF!</v>
      </c>
      <c r="F823" s="430" t="e">
        <f>F821+F819</f>
        <v>#REF!</v>
      </c>
      <c r="G823" s="89" t="e">
        <f>G822+G820</f>
        <v>#REF!</v>
      </c>
      <c r="H823" s="714"/>
      <c r="I823" s="89"/>
      <c r="J823" s="89"/>
      <c r="K823" s="89" t="e">
        <f>K822+K820</f>
        <v>#REF!</v>
      </c>
    </row>
    <row r="824" spans="1:11">
      <c r="A824" s="15"/>
      <c r="B824" s="15"/>
      <c r="C824" s="189"/>
      <c r="D824" s="276"/>
      <c r="E824" s="61"/>
      <c r="F824" s="90"/>
      <c r="G824" s="90"/>
      <c r="H824" s="720"/>
      <c r="I824" s="98"/>
      <c r="J824" s="354"/>
      <c r="K824" s="370"/>
    </row>
    <row r="825" spans="1:11">
      <c r="A825" s="16"/>
      <c r="B825" s="16"/>
      <c r="C825" s="242"/>
      <c r="D825" s="276"/>
      <c r="E825" s="437"/>
      <c r="F825" s="92"/>
      <c r="G825" s="99"/>
      <c r="H825" s="721"/>
      <c r="I825" s="100"/>
      <c r="J825" s="99"/>
      <c r="K825" s="99"/>
    </row>
    <row r="826" spans="1:11">
      <c r="A826" s="1211" t="str">
        <f>A1</f>
        <v xml:space="preserve">कृषि विभाग अन्तरगत सञ्चालित केन्द्रीय स्तरका आयोजना कार्यक्रमहरुको भारित प्रगति </v>
      </c>
      <c r="B826" s="1211"/>
      <c r="C826" s="1211"/>
      <c r="D826" s="1211"/>
      <c r="E826" s="1211"/>
      <c r="F826" s="1211"/>
      <c r="G826" s="1211"/>
      <c r="H826" s="1211"/>
      <c r="I826" s="1211"/>
      <c r="J826" s="1211"/>
      <c r="K826" s="1211"/>
    </row>
    <row r="827" spans="1:11">
      <c r="A827" s="1211" t="str">
        <f>A2</f>
        <v>बजेट शिर्ष अनुसार</v>
      </c>
      <c r="B827" s="1211"/>
      <c r="C827" s="1211"/>
      <c r="D827" s="1211"/>
      <c r="E827" s="1211"/>
      <c r="F827" s="1211"/>
      <c r="G827" s="1211"/>
      <c r="H827" s="1211"/>
      <c r="I827" s="1211"/>
      <c r="J827" s="1211"/>
      <c r="K827" s="1211"/>
    </row>
    <row r="828" spans="1:11">
      <c r="A828" s="1211" t="str">
        <f>A3</f>
        <v xml:space="preserve">आ.व. २०७३/७४ को अष्टमासिक भारित प्रगति </v>
      </c>
      <c r="B828" s="1211"/>
      <c r="C828" s="1211"/>
      <c r="D828" s="1211"/>
      <c r="E828" s="1211"/>
      <c r="F828" s="1211"/>
      <c r="G828" s="1211"/>
      <c r="H828" s="1211"/>
      <c r="I828" s="1211"/>
      <c r="J828" s="1211"/>
      <c r="K828" s="1211"/>
    </row>
    <row r="829" spans="1:11" ht="18">
      <c r="A829" s="1216" t="s">
        <v>85</v>
      </c>
      <c r="B829" s="1216"/>
      <c r="C829" s="1216"/>
      <c r="D829" s="1216"/>
      <c r="E829" s="1216"/>
      <c r="F829" s="1216"/>
      <c r="G829" s="1216"/>
      <c r="H829" s="1216"/>
      <c r="I829" s="1216"/>
      <c r="J829" s="1216"/>
      <c r="K829" s="1216"/>
    </row>
    <row r="830" spans="1:11" ht="59.4">
      <c r="A830" s="109" t="str">
        <f>A5</f>
        <v>क्र.सं.</v>
      </c>
      <c r="B830" s="109" t="str">
        <f>B5</f>
        <v xml:space="preserve"> ब.सि.नं.</v>
      </c>
      <c r="C830" s="109" t="s">
        <v>23</v>
      </c>
      <c r="D830" s="382" t="str">
        <f t="shared" ref="D830:I830" si="77">D5</f>
        <v>आयोजनाको नाम</v>
      </c>
      <c r="E830" s="108" t="str">
        <f t="shared" si="77"/>
        <v>अष्टमासिक विनियोजित वजेट</v>
      </c>
      <c r="F830" s="381" t="str">
        <f t="shared" si="77"/>
        <v>अष्टमासिक कार्यक्रम वजेट</v>
      </c>
      <c r="G830" s="109" t="str">
        <f t="shared" si="77"/>
        <v>लक्ष्य भार</v>
      </c>
      <c r="H830" s="710" t="str">
        <f t="shared" si="77"/>
        <v>भारित प्रगति प्रतिशत</v>
      </c>
      <c r="I830" s="108" t="str">
        <f t="shared" si="77"/>
        <v>बिभागको एकमुष्ट कूल प्रगति</v>
      </c>
      <c r="J830" s="109" t="s">
        <v>314</v>
      </c>
      <c r="K830" s="108" t="str">
        <f>K5</f>
        <v>बिभागको एकमुष्ट कूल प्रगति</v>
      </c>
    </row>
    <row r="831" spans="1:11">
      <c r="A831" s="11">
        <v>1</v>
      </c>
      <c r="B831" s="11">
        <v>2</v>
      </c>
      <c r="C831" s="33">
        <v>3</v>
      </c>
      <c r="D831" s="193">
        <v>4</v>
      </c>
      <c r="E831" s="33">
        <v>5</v>
      </c>
      <c r="F831" s="431">
        <v>6</v>
      </c>
      <c r="G831" s="33">
        <v>7</v>
      </c>
      <c r="H831" s="722">
        <v>8</v>
      </c>
      <c r="I831" s="162">
        <v>9</v>
      </c>
      <c r="J831" s="33">
        <v>10</v>
      </c>
      <c r="K831" s="33">
        <v>11</v>
      </c>
    </row>
    <row r="832" spans="1:11" ht="21">
      <c r="A832" s="243" t="str">
        <f>A7</f>
        <v>पहिलो प्राथमिकतामा परेका आयोजनाहरु  (P1)</v>
      </c>
      <c r="B832" s="244"/>
      <c r="C832" s="245"/>
      <c r="D832" s="380"/>
      <c r="E832" s="245"/>
      <c r="F832" s="432"/>
      <c r="G832" s="245"/>
      <c r="H832" s="723"/>
      <c r="I832" s="246"/>
      <c r="J832" s="245"/>
      <c r="K832" s="245"/>
    </row>
    <row r="833" spans="1:11" ht="17.399999999999999">
      <c r="A833" s="11">
        <f>'Programe Budget 2073-74'!A882</f>
        <v>1</v>
      </c>
      <c r="B833" s="11" t="str">
        <f>'Programe Budget 2073-74'!B882</f>
        <v>312103-3/4</v>
      </c>
      <c r="C833" s="33">
        <f>'Programe Budget 2073-74'!C882</f>
        <v>59</v>
      </c>
      <c r="D833" s="411" t="str">
        <f>'Programe Budget 2073-74'!D882</f>
        <v>माटो व्यवस्थापन, विशेष कृषि उत्पादन कार्यक्रम</v>
      </c>
      <c r="E833" s="34" t="e">
        <f>E68</f>
        <v>#REF!</v>
      </c>
      <c r="F833" s="422" t="e">
        <f>F68</f>
        <v>#REF!</v>
      </c>
      <c r="G833" s="34" t="e">
        <f t="shared" ref="G833:G850" si="78">F833*100/$F$851</f>
        <v>#REF!</v>
      </c>
      <c r="H833" s="724" t="e">
        <f>I68</f>
        <v>#REF!</v>
      </c>
      <c r="I833" s="34" t="e">
        <f>H833*G833/100</f>
        <v>#REF!</v>
      </c>
      <c r="J833" s="245"/>
      <c r="K833" s="245"/>
    </row>
    <row r="834" spans="1:11">
      <c r="A834" s="11">
        <f>'Programe Budget 2073-74'!A883</f>
        <v>2</v>
      </c>
      <c r="B834" s="11" t="str">
        <f>'Programe Budget 2073-74'!B883</f>
        <v>312104-3/4</v>
      </c>
      <c r="C834" s="33">
        <f>'Programe Budget 2073-74'!C883</f>
        <v>13</v>
      </c>
      <c r="D834" s="392" t="str">
        <f>'Programe Budget 2073-74'!D883</f>
        <v>साना तथा मझौला कृषक आयस्तर बृद्धि आयोजना (१३)</v>
      </c>
      <c r="E834" s="34" t="e">
        <f>E84</f>
        <v>#REF!</v>
      </c>
      <c r="F834" s="422" t="e">
        <f>F84</f>
        <v>#REF!</v>
      </c>
      <c r="G834" s="34" t="e">
        <f t="shared" si="78"/>
        <v>#REF!</v>
      </c>
      <c r="H834" s="724" t="e">
        <f>I84</f>
        <v>#REF!</v>
      </c>
      <c r="I834" s="34" t="e">
        <f t="shared" ref="I834:I850" si="79">H834*G834/100</f>
        <v>#REF!</v>
      </c>
      <c r="J834" s="59"/>
      <c r="K834" s="57"/>
    </row>
    <row r="835" spans="1:11">
      <c r="A835" s="11">
        <f>'Programe Budget 2073-74'!A884</f>
        <v>3</v>
      </c>
      <c r="B835" s="11" t="str">
        <f>'Programe Budget 2073-74'!B884</f>
        <v>312107-3/4</v>
      </c>
      <c r="C835" s="33">
        <f>'Programe Budget 2073-74'!C884</f>
        <v>0</v>
      </c>
      <c r="D835" s="392" t="str">
        <f>'Programe Budget 2073-74'!D884</f>
        <v>बागवानी विकास कार्यक्रम</v>
      </c>
      <c r="E835" s="34" t="e">
        <f>E181</f>
        <v>#REF!</v>
      </c>
      <c r="F835" s="422" t="e">
        <f>F181</f>
        <v>#REF!</v>
      </c>
      <c r="G835" s="34" t="e">
        <f t="shared" si="78"/>
        <v>#REF!</v>
      </c>
      <c r="H835" s="724" t="e">
        <f>I181</f>
        <v>#REF!</v>
      </c>
      <c r="I835" s="34" t="e">
        <f t="shared" si="79"/>
        <v>#REF!</v>
      </c>
      <c r="J835" s="59"/>
      <c r="K835" s="57"/>
    </row>
    <row r="836" spans="1:11">
      <c r="A836" s="11">
        <f>'Programe Budget 2073-74'!A885</f>
        <v>4</v>
      </c>
      <c r="B836" s="11" t="str">
        <f>'Programe Budget 2073-74'!B885</f>
        <v>312108-3/4</v>
      </c>
      <c r="C836" s="33">
        <f>'Programe Budget 2073-74'!C885</f>
        <v>32</v>
      </c>
      <c r="D836" s="392" t="str">
        <f>'Programe Budget 2073-74'!D885</f>
        <v>आलु, तरकारी तथा मसला बाली विकास कार्यक्रम</v>
      </c>
      <c r="E836" s="34" t="e">
        <f>E235</f>
        <v>#REF!</v>
      </c>
      <c r="F836" s="422" t="e">
        <f>F235</f>
        <v>#REF!</v>
      </c>
      <c r="G836" s="34" t="e">
        <f t="shared" si="78"/>
        <v>#REF!</v>
      </c>
      <c r="H836" s="724" t="e">
        <f>I235</f>
        <v>#REF!</v>
      </c>
      <c r="I836" s="34" t="e">
        <f t="shared" si="79"/>
        <v>#REF!</v>
      </c>
      <c r="J836" s="59"/>
      <c r="K836" s="57"/>
    </row>
    <row r="837" spans="1:11">
      <c r="A837" s="11">
        <f>'Programe Budget 2073-74'!A886</f>
        <v>4</v>
      </c>
      <c r="B837" s="11" t="str">
        <f>'Programe Budget 2073-74'!B886</f>
        <v>312110-3/4</v>
      </c>
      <c r="C837" s="33">
        <f>'Programe Budget 2073-74'!C886</f>
        <v>13</v>
      </c>
      <c r="D837" s="392" t="str">
        <f>'Programe Budget 2073-74'!D886</f>
        <v xml:space="preserve">मत्स्य विकास कार्यक्रम </v>
      </c>
      <c r="E837" s="34" t="e">
        <f>E251</f>
        <v>#REF!</v>
      </c>
      <c r="F837" s="422" t="e">
        <f>F251</f>
        <v>#REF!</v>
      </c>
      <c r="G837" s="34" t="e">
        <f t="shared" si="78"/>
        <v>#REF!</v>
      </c>
      <c r="H837" s="724" t="e">
        <f>I251</f>
        <v>#REF!</v>
      </c>
      <c r="I837" s="34" t="e">
        <f t="shared" si="79"/>
        <v>#REF!</v>
      </c>
      <c r="J837" s="59"/>
      <c r="K837" s="57"/>
    </row>
    <row r="838" spans="1:11">
      <c r="A838" s="11">
        <f>'Programe Budget 2073-74'!A887</f>
        <v>5</v>
      </c>
      <c r="B838" s="11" t="str">
        <f>'Programe Budget 2073-74'!B887</f>
        <v>312112-3/4</v>
      </c>
      <c r="C838" s="33">
        <f>'Programe Budget 2073-74'!C887</f>
        <v>34</v>
      </c>
      <c r="D838" s="392" t="str">
        <f>'Programe Budget 2073-74'!D887</f>
        <v xml:space="preserve">बाली संरक्षण कार्यक्रम </v>
      </c>
      <c r="E838" s="34" t="e">
        <f>E289</f>
        <v>#REF!</v>
      </c>
      <c r="F838" s="422" t="e">
        <f>F289</f>
        <v>#REF!</v>
      </c>
      <c r="G838" s="34" t="e">
        <f t="shared" si="78"/>
        <v>#REF!</v>
      </c>
      <c r="H838" s="724" t="e">
        <f>I289</f>
        <v>#REF!</v>
      </c>
      <c r="I838" s="34" t="e">
        <f t="shared" si="79"/>
        <v>#REF!</v>
      </c>
      <c r="J838" s="59"/>
      <c r="K838" s="57"/>
    </row>
    <row r="839" spans="1:11">
      <c r="A839" s="11">
        <f>'Programe Budget 2073-74'!A888</f>
        <v>6</v>
      </c>
      <c r="B839" s="11" t="str">
        <f>'Programe Budget 2073-74'!B888</f>
        <v>312114-3/4</v>
      </c>
      <c r="C839" s="33">
        <f>'Programe Budget 2073-74'!C888</f>
        <v>78</v>
      </c>
      <c r="D839" s="392" t="str">
        <f>'Programe Budget 2073-74'!D888</f>
        <v xml:space="preserve">बाली विकास कार्यक्रम </v>
      </c>
      <c r="E839" s="34" t="e">
        <f>E370</f>
        <v>#REF!</v>
      </c>
      <c r="F839" s="422" t="e">
        <f>F370</f>
        <v>#REF!</v>
      </c>
      <c r="G839" s="34" t="e">
        <f t="shared" si="78"/>
        <v>#REF!</v>
      </c>
      <c r="H839" s="724" t="e">
        <f>I370</f>
        <v>#REF!</v>
      </c>
      <c r="I839" s="34" t="e">
        <f t="shared" si="79"/>
        <v>#REF!</v>
      </c>
      <c r="J839" s="59"/>
      <c r="K839" s="57"/>
    </row>
    <row r="840" spans="1:11">
      <c r="A840" s="11">
        <f>'Programe Budget 2073-74'!A889</f>
        <v>7</v>
      </c>
      <c r="B840" s="11" t="str">
        <f>'Programe Budget 2073-74'!B889</f>
        <v>312116-3/4</v>
      </c>
      <c r="C840" s="33">
        <f>'Programe Budget 2073-74'!C889</f>
        <v>7</v>
      </c>
      <c r="D840" s="392" t="str">
        <f>'Programe Budget 2073-74'!D889</f>
        <v xml:space="preserve">कृषि प्रसार तथा तालीम कार्यक्रम </v>
      </c>
      <c r="E840" s="34" t="e">
        <f>E380</f>
        <v>#REF!</v>
      </c>
      <c r="F840" s="422" t="e">
        <f>F380</f>
        <v>#REF!</v>
      </c>
      <c r="G840" s="34" t="e">
        <f t="shared" si="78"/>
        <v>#REF!</v>
      </c>
      <c r="H840" s="724" t="e">
        <f>I380</f>
        <v>#REF!</v>
      </c>
      <c r="I840" s="34" t="e">
        <f t="shared" si="79"/>
        <v>#REF!</v>
      </c>
      <c r="J840" s="59"/>
      <c r="K840" s="57"/>
    </row>
    <row r="841" spans="1:11">
      <c r="A841" s="11">
        <f>'Programe Budget 2073-74'!A890</f>
        <v>8</v>
      </c>
      <c r="B841" s="11" t="str">
        <f>'Programe Budget 2073-74'!B890</f>
        <v>312117-3/4</v>
      </c>
      <c r="C841" s="33">
        <f>'Programe Budget 2073-74'!C890</f>
        <v>39</v>
      </c>
      <c r="D841" s="392" t="str">
        <f>'Programe Budget 2073-74'!D890</f>
        <v>समूदाय व्यवस्थित सिंचित कृषि क्षेत्र आयोजना कार्यक्रम</v>
      </c>
      <c r="E841" s="34" t="e">
        <f>E422</f>
        <v>#REF!</v>
      </c>
      <c r="F841" s="422" t="e">
        <f>F422</f>
        <v>#REF!</v>
      </c>
      <c r="G841" s="34" t="e">
        <f t="shared" si="78"/>
        <v>#REF!</v>
      </c>
      <c r="H841" s="724" t="e">
        <f>I422</f>
        <v>#REF!</v>
      </c>
      <c r="I841" s="34" t="e">
        <f t="shared" si="79"/>
        <v>#REF!</v>
      </c>
      <c r="J841" s="59"/>
      <c r="K841" s="57"/>
    </row>
    <row r="842" spans="1:11">
      <c r="A842" s="11">
        <f>'Programe Budget 2073-74'!A891</f>
        <v>9</v>
      </c>
      <c r="B842" s="11" t="str">
        <f>'Programe Budget 2073-74'!B891</f>
        <v>312119-3/4</v>
      </c>
      <c r="C842" s="33">
        <f>'Programe Budget 2073-74'!C891</f>
        <v>4</v>
      </c>
      <c r="D842" s="392" t="str">
        <f>'Programe Budget 2073-74'!D891</f>
        <v>कृषि व्यवसाय प्रवर्रधन तथा बजार विकास कार्यक्रम</v>
      </c>
      <c r="E842" s="34" t="e">
        <f>E429</f>
        <v>#REF!</v>
      </c>
      <c r="F842" s="422" t="e">
        <f>F429</f>
        <v>#REF!</v>
      </c>
      <c r="G842" s="34" t="e">
        <f t="shared" si="78"/>
        <v>#REF!</v>
      </c>
      <c r="H842" s="724" t="e">
        <f>I429</f>
        <v>#REF!</v>
      </c>
      <c r="I842" s="34" t="e">
        <f t="shared" si="79"/>
        <v>#REF!</v>
      </c>
      <c r="J842" s="59"/>
      <c r="K842" s="57"/>
    </row>
    <row r="843" spans="1:11">
      <c r="A843" s="11">
        <f>'Programe Budget 2073-74'!A892</f>
        <v>10</v>
      </c>
      <c r="B843" s="11" t="str">
        <f>'Programe Budget 2073-74'!B892</f>
        <v>312120-3/4</v>
      </c>
      <c r="C843" s="33">
        <f>'Programe Budget 2073-74'!C892</f>
        <v>82</v>
      </c>
      <c r="D843" s="392" t="str">
        <f>'Programe Budget 2073-74'!D892</f>
        <v>सहकारी खेती, साना सिंचाई तथा मल वीउ ढुवानी कार्यक्रम कृषिर् इन्जिनियरिङ्ग समेत)</v>
      </c>
      <c r="E843" s="34" t="e">
        <f>E515</f>
        <v>#REF!</v>
      </c>
      <c r="F843" s="422" t="e">
        <f>F515</f>
        <v>#REF!</v>
      </c>
      <c r="G843" s="34" t="e">
        <f t="shared" si="78"/>
        <v>#REF!</v>
      </c>
      <c r="H843" s="724" t="e">
        <f>I515</f>
        <v>#REF!</v>
      </c>
      <c r="I843" s="34" t="e">
        <f t="shared" si="79"/>
        <v>#REF!</v>
      </c>
      <c r="J843" s="59"/>
      <c r="K843" s="57"/>
    </row>
    <row r="844" spans="1:11">
      <c r="A844" s="11">
        <f>'Programe Budget 2073-74'!A894</f>
        <v>12</v>
      </c>
      <c r="B844" s="11" t="str">
        <f>'Programe Budget 2073-74'!B894</f>
        <v>312124-3/4</v>
      </c>
      <c r="C844" s="33">
        <f>'Programe Budget 2073-74'!C894</f>
        <v>50</v>
      </c>
      <c r="D844" s="392" t="str">
        <f>'Programe Budget 2073-74'!D894</f>
        <v xml:space="preserve">सिंचाई तथा जलश्रोत ब्यवस्थापन आयोजना, बाली तथा जल ब्यवस्थापन कार्यक्रम </v>
      </c>
      <c r="E844" s="34" t="e">
        <f>E568</f>
        <v>#REF!</v>
      </c>
      <c r="F844" s="422" t="e">
        <f>F568</f>
        <v>#REF!</v>
      </c>
      <c r="G844" s="34" t="e">
        <f t="shared" si="78"/>
        <v>#REF!</v>
      </c>
      <c r="H844" s="724" t="e">
        <f>I568</f>
        <v>#REF!</v>
      </c>
      <c r="I844" s="34" t="e">
        <f t="shared" si="79"/>
        <v>#REF!</v>
      </c>
      <c r="J844" s="59"/>
      <c r="K844" s="34"/>
    </row>
    <row r="845" spans="1:11">
      <c r="A845" s="11">
        <f>'Programe Budget 2073-74'!A895</f>
        <v>13</v>
      </c>
      <c r="B845" s="11" t="str">
        <f>'Programe Budget 2073-74'!B895</f>
        <v>312156-3/4</v>
      </c>
      <c r="C845" s="33">
        <f>'Programe Budget 2073-74'!C895</f>
        <v>1</v>
      </c>
      <c r="D845" s="392" t="str">
        <f>'Programe Budget 2073-74'!D895</f>
        <v>रानीजमरा कुलरिया सिंचाई आयोजना</v>
      </c>
      <c r="E845" s="34" t="e">
        <f>E572</f>
        <v>#REF!</v>
      </c>
      <c r="F845" s="422" t="e">
        <f>F572</f>
        <v>#REF!</v>
      </c>
      <c r="G845" s="34" t="e">
        <f t="shared" si="78"/>
        <v>#REF!</v>
      </c>
      <c r="H845" s="724" t="e">
        <f>I572</f>
        <v>#REF!</v>
      </c>
      <c r="I845" s="34" t="e">
        <f t="shared" si="79"/>
        <v>#REF!</v>
      </c>
      <c r="J845" s="59"/>
      <c r="K845" s="214"/>
    </row>
    <row r="846" spans="1:11">
      <c r="A846" s="11">
        <f>'Programe Budget 2073-74'!A896</f>
        <v>14</v>
      </c>
      <c r="B846" s="11" t="str">
        <f>'Programe Budget 2073-74'!B896</f>
        <v>312162-3/4</v>
      </c>
      <c r="C846" s="33">
        <f>'Programe Budget 2073-74'!C896</f>
        <v>18</v>
      </c>
      <c r="D846" s="392" t="str">
        <f>'Programe Budget 2073-74'!D896</f>
        <v xml:space="preserve">नेपाल व्यापार एकिकृत रणनिति </v>
      </c>
      <c r="E846" s="34" t="e">
        <f>E597</f>
        <v>#REF!</v>
      </c>
      <c r="F846" s="422" t="e">
        <f>F597</f>
        <v>#REF!</v>
      </c>
      <c r="G846" s="34" t="e">
        <f t="shared" si="78"/>
        <v>#REF!</v>
      </c>
      <c r="H846" s="724" t="e">
        <f>I597</f>
        <v>#REF!</v>
      </c>
      <c r="I846" s="34" t="e">
        <f t="shared" si="79"/>
        <v>#REF!</v>
      </c>
      <c r="J846" s="59"/>
      <c r="K846" s="214"/>
    </row>
    <row r="847" spans="1:11">
      <c r="A847" s="11">
        <f>'Programe Budget 2073-74'!A897</f>
        <v>15</v>
      </c>
      <c r="B847" s="11" t="str">
        <f>'Programe Budget 2073-74'!B897</f>
        <v>32912-3/4</v>
      </c>
      <c r="C847" s="33">
        <f>'Programe Budget 2073-74'!C897</f>
        <v>23</v>
      </c>
      <c r="D847" s="392" t="str">
        <f>'Programe Budget 2073-74'!D897</f>
        <v xml:space="preserve">राष्ट्रपति चुरे तर्राई मधेस संरक्षण विकास समिती </v>
      </c>
      <c r="E847" s="34" t="e">
        <f>E623</f>
        <v>#REF!</v>
      </c>
      <c r="F847" s="422" t="e">
        <f>F623</f>
        <v>#REF!</v>
      </c>
      <c r="G847" s="34" t="e">
        <f t="shared" si="78"/>
        <v>#REF!</v>
      </c>
      <c r="H847" s="724" t="e">
        <f>I623</f>
        <v>#REF!</v>
      </c>
      <c r="I847" s="34" t="e">
        <f t="shared" si="79"/>
        <v>#REF!</v>
      </c>
      <c r="J847" s="59"/>
      <c r="K847" s="214"/>
    </row>
    <row r="848" spans="1:11">
      <c r="A848" s="11">
        <f>'Programe Budget 2073-74'!A898</f>
        <v>16</v>
      </c>
      <c r="B848" s="11" t="str">
        <f>'Programe Budget 2073-74'!B898</f>
        <v>312805-3/4</v>
      </c>
      <c r="C848" s="33">
        <f>'Programe Budget 2073-74'!C898</f>
        <v>21</v>
      </c>
      <c r="D848" s="392" t="str">
        <f>'Programe Budget 2073-74'!D898</f>
        <v>घर बंगैचा कार्यक्रम</v>
      </c>
      <c r="E848" s="34" t="e">
        <f>E647</f>
        <v>#REF!</v>
      </c>
      <c r="F848" s="422" t="e">
        <f>F647</f>
        <v>#REF!</v>
      </c>
      <c r="G848" s="34" t="e">
        <f t="shared" si="78"/>
        <v>#REF!</v>
      </c>
      <c r="H848" s="724" t="e">
        <f>I647</f>
        <v>#REF!</v>
      </c>
      <c r="I848" s="34" t="e">
        <f t="shared" si="79"/>
        <v>#REF!</v>
      </c>
      <c r="J848" s="59"/>
      <c r="K848" s="214"/>
    </row>
    <row r="849" spans="1:11">
      <c r="A849" s="11">
        <f>'Programe Budget 2073-74'!A899</f>
        <v>17</v>
      </c>
      <c r="B849" s="11" t="str">
        <f>'Programe Budget 2073-74'!B899</f>
        <v>602801-3/4</v>
      </c>
      <c r="C849" s="33">
        <f>'Programe Budget 2073-74'!C899</f>
        <v>31</v>
      </c>
      <c r="D849" s="392" t="str">
        <f>'Programe Budget 2073-74'!D899</f>
        <v>राष्ट्रिय पुननिर्माण कोष भुकम्प प्रभावित जिल्लाका लागि राहत कार्यक्रम) -कृषि विभाग) -३१)</v>
      </c>
      <c r="E849" s="34" t="e">
        <f>E681</f>
        <v>#REF!</v>
      </c>
      <c r="F849" s="34" t="e">
        <f>F681</f>
        <v>#REF!</v>
      </c>
      <c r="G849" s="34" t="e">
        <f t="shared" si="78"/>
        <v>#REF!</v>
      </c>
      <c r="H849" s="724" t="e">
        <f>I681</f>
        <v>#REF!</v>
      </c>
      <c r="I849" s="34" t="e">
        <f t="shared" si="79"/>
        <v>#REF!</v>
      </c>
      <c r="J849" s="59"/>
      <c r="K849" s="214"/>
    </row>
    <row r="850" spans="1:11">
      <c r="A850" s="11">
        <f>'Programe Budget 2073-74'!A900</f>
        <v>18</v>
      </c>
      <c r="B850" s="11" t="str">
        <f>'Programe Budget 2073-74'!B900</f>
        <v>312012-3/4</v>
      </c>
      <c r="C850" s="33">
        <v>6</v>
      </c>
      <c r="D850" s="392" t="str">
        <f>'Programe Budget 2073-74'!D900</f>
        <v>साधारण खर्च तर्फको</v>
      </c>
      <c r="E850" s="34" t="e">
        <f>E690</f>
        <v>#REF!</v>
      </c>
      <c r="F850" s="34" t="e">
        <f>F690</f>
        <v>#REF!</v>
      </c>
      <c r="G850" s="34" t="e">
        <f t="shared" si="78"/>
        <v>#REF!</v>
      </c>
      <c r="H850" s="724" t="e">
        <f>I690</f>
        <v>#REF!</v>
      </c>
      <c r="I850" s="34" t="e">
        <f t="shared" si="79"/>
        <v>#REF!</v>
      </c>
      <c r="J850" s="59"/>
      <c r="K850" s="214"/>
    </row>
    <row r="851" spans="1:11">
      <c r="A851" s="11">
        <f>'Programe Budget 2073-74'!A901</f>
        <v>0</v>
      </c>
      <c r="B851" s="11">
        <f>'Programe Budget 2073-74'!B901</f>
        <v>0</v>
      </c>
      <c r="C851" s="33">
        <f>'Programe Budget 2073-74'!C901</f>
        <v>496</v>
      </c>
      <c r="D851" s="387" t="s">
        <v>465</v>
      </c>
      <c r="E851" s="230" t="e">
        <f>SUM(E833:E850)</f>
        <v>#REF!</v>
      </c>
      <c r="F851" s="230" t="e">
        <f>SUM(F833:F850)</f>
        <v>#REF!</v>
      </c>
      <c r="G851" s="230" t="e">
        <f>SUM(G833:G850)</f>
        <v>#REF!</v>
      </c>
      <c r="H851" s="724"/>
      <c r="I851" s="230" t="e">
        <f>SUM(I833:I850)</f>
        <v>#REF!</v>
      </c>
      <c r="J851" s="57"/>
      <c r="K851" s="214"/>
    </row>
    <row r="852" spans="1:11">
      <c r="A852" s="11"/>
      <c r="B852" s="11"/>
      <c r="C852" s="33"/>
      <c r="D852" s="387" t="s">
        <v>483</v>
      </c>
      <c r="E852" s="21" t="e">
        <f>E865</f>
        <v>#REF!</v>
      </c>
      <c r="F852" s="433" t="e">
        <f>F865</f>
        <v>#REF!</v>
      </c>
      <c r="G852" s="230" t="e">
        <f>F851/F852*100</f>
        <v>#REF!</v>
      </c>
      <c r="H852" s="724"/>
      <c r="I852" s="230" t="e">
        <f>I851*G852/100</f>
        <v>#REF!</v>
      </c>
      <c r="J852" s="57" t="e">
        <f>I852</f>
        <v>#REF!</v>
      </c>
      <c r="K852" s="214"/>
    </row>
    <row r="853" spans="1:11" ht="21">
      <c r="A853" s="523" t="s">
        <v>617</v>
      </c>
      <c r="B853" s="244"/>
      <c r="C853" s="245"/>
      <c r="D853" s="380"/>
      <c r="E853" s="247"/>
      <c r="F853" s="434"/>
      <c r="G853" s="247"/>
      <c r="H853" s="725"/>
      <c r="I853" s="248"/>
      <c r="J853" s="247"/>
      <c r="K853" s="214"/>
    </row>
    <row r="854" spans="1:11">
      <c r="A854" s="11">
        <f>'Programe Budget 2073-74'!A903</f>
        <v>1</v>
      </c>
      <c r="B854" s="11" t="str">
        <f>'Programe Budget 2073-74'!B903</f>
        <v>312105/3/4</v>
      </c>
      <c r="C854" s="33">
        <v>1</v>
      </c>
      <c r="D854" s="392" t="str">
        <f>'Programe Budget 2073-74'!D903</f>
        <v xml:space="preserve">कृषि विकास आयोजना </v>
      </c>
      <c r="E854" s="34" t="e">
        <f>E697</f>
        <v>#REF!</v>
      </c>
      <c r="F854" s="422" t="e">
        <f>F697</f>
        <v>#REF!</v>
      </c>
      <c r="G854" s="34" t="e">
        <f>F854/$F$858*100</f>
        <v>#REF!</v>
      </c>
      <c r="H854" s="724">
        <v>100</v>
      </c>
      <c r="I854" s="34" t="e">
        <f>G854*H854/100</f>
        <v>#REF!</v>
      </c>
      <c r="J854" s="57"/>
      <c r="K854" s="34"/>
    </row>
    <row r="855" spans="1:11">
      <c r="A855" s="11">
        <f>'Programe Budget 2073-74'!A904</f>
        <v>2</v>
      </c>
      <c r="B855" s="11" t="str">
        <f>'Programe Budget 2073-74'!B904</f>
        <v>312106-3/4</v>
      </c>
      <c r="C855" s="33">
        <f>'Programe Budget 2073-74'!C904</f>
        <v>10</v>
      </c>
      <c r="D855" s="392" t="str">
        <f>'Programe Budget 2073-74'!D904</f>
        <v>रेशम खेती विकास कार्यक्रम</v>
      </c>
      <c r="E855" s="34" t="e">
        <f>E711</f>
        <v>#REF!</v>
      </c>
      <c r="F855" s="422" t="e">
        <f>F711</f>
        <v>#REF!</v>
      </c>
      <c r="G855" s="34" t="e">
        <f>F855/$F$858*100</f>
        <v>#REF!</v>
      </c>
      <c r="H855" s="724">
        <v>92.88</v>
      </c>
      <c r="I855" s="34" t="e">
        <f>G855*H855/100</f>
        <v>#REF!</v>
      </c>
      <c r="J855" s="57"/>
      <c r="K855" s="214"/>
    </row>
    <row r="856" spans="1:11">
      <c r="A856" s="11">
        <f>'Programe Budget 2073-74'!A905</f>
        <v>3</v>
      </c>
      <c r="B856" s="11" t="str">
        <f>'Programe Budget 2073-74'!B905</f>
        <v>312113-3/4</v>
      </c>
      <c r="C856" s="33">
        <f>'Programe Budget 2073-74'!C905</f>
        <v>3</v>
      </c>
      <c r="D856" s="392" t="str">
        <f>'Programe Budget 2073-74'!D905</f>
        <v>व्यवसायिक कीट विकास कार्यक्रम</v>
      </c>
      <c r="E856" s="34" t="e">
        <f>E717</f>
        <v>#REF!</v>
      </c>
      <c r="F856" s="422" t="e">
        <f>F717</f>
        <v>#REF!</v>
      </c>
      <c r="G856" s="34" t="e">
        <f>F856/$F$858*100</f>
        <v>#REF!</v>
      </c>
      <c r="H856" s="724">
        <v>21.51</v>
      </c>
      <c r="I856" s="34" t="e">
        <f>G856*H856/100</f>
        <v>#REF!</v>
      </c>
      <c r="J856" s="57"/>
      <c r="K856" s="34"/>
    </row>
    <row r="857" spans="1:11">
      <c r="A857" s="11">
        <f>'Programe Budget 2073-74'!A906</f>
        <v>4</v>
      </c>
      <c r="B857" s="11" t="str">
        <f>'Programe Budget 2073-74'!B906</f>
        <v>312118-3/4</v>
      </c>
      <c r="C857" s="33">
        <f>'Programe Budget 2073-74'!C906</f>
        <v>7</v>
      </c>
      <c r="D857" s="392" t="str">
        <f>'Programe Budget 2073-74'!D906</f>
        <v xml:space="preserve">माटो परिक्षण तथा सेवा सुधार कार्यक्रम </v>
      </c>
      <c r="E857" s="34" t="e">
        <f>E727</f>
        <v>#REF!</v>
      </c>
      <c r="F857" s="422" t="e">
        <f>F727</f>
        <v>#REF!</v>
      </c>
      <c r="G857" s="34" t="e">
        <f>F857/$F$858*100</f>
        <v>#REF!</v>
      </c>
      <c r="H857" s="724">
        <v>94.6</v>
      </c>
      <c r="I857" s="34" t="e">
        <f>G857*H857/100</f>
        <v>#REF!</v>
      </c>
      <c r="J857" s="57"/>
      <c r="K857" s="214"/>
    </row>
    <row r="858" spans="1:11">
      <c r="A858" s="52"/>
      <c r="B858" s="9"/>
      <c r="C858" s="56">
        <f>SUM(C854:C857)</f>
        <v>21</v>
      </c>
      <c r="D858" s="387" t="s">
        <v>423</v>
      </c>
      <c r="E858" s="57" t="e">
        <f>SUM(E854:E857)</f>
        <v>#REF!</v>
      </c>
      <c r="F858" s="423" t="e">
        <f>SUM(F854:F857)</f>
        <v>#REF!</v>
      </c>
      <c r="G858" s="57" t="e">
        <f>SUM(G854:G857)</f>
        <v>#REF!</v>
      </c>
      <c r="H858" s="715"/>
      <c r="I858" s="57" t="e">
        <f>SUM(I854:I857)</f>
        <v>#REF!</v>
      </c>
      <c r="J858" s="57"/>
      <c r="K858" s="214"/>
    </row>
    <row r="859" spans="1:11">
      <c r="A859" s="52"/>
      <c r="B859" s="9"/>
      <c r="C859" s="56"/>
      <c r="D859" s="387" t="s">
        <v>484</v>
      </c>
      <c r="E859" s="57" t="e">
        <f>E865</f>
        <v>#REF!</v>
      </c>
      <c r="F859" s="423" t="e">
        <f>F865</f>
        <v>#REF!</v>
      </c>
      <c r="G859" s="57" t="e">
        <f>F858/F859*100</f>
        <v>#REF!</v>
      </c>
      <c r="H859" s="715"/>
      <c r="I859" s="57" t="e">
        <f>G859*I858/100</f>
        <v>#REF!</v>
      </c>
      <c r="J859" s="57" t="e">
        <f>I859</f>
        <v>#REF!</v>
      </c>
      <c r="K859" s="214"/>
    </row>
    <row r="860" spans="1:11" ht="21">
      <c r="A860" s="523" t="s">
        <v>618</v>
      </c>
      <c r="B860" s="244"/>
      <c r="C860" s="245"/>
      <c r="D860" s="380"/>
      <c r="E860" s="248"/>
      <c r="F860" s="435"/>
      <c r="G860" s="248"/>
      <c r="H860" s="726"/>
      <c r="I860" s="248"/>
      <c r="J860" s="248"/>
      <c r="K860" s="34"/>
    </row>
    <row r="861" spans="1:11" s="144" customFormat="1">
      <c r="A861" s="33">
        <f>'Programe Budget 2073-74'!A910</f>
        <v>1</v>
      </c>
      <c r="B861" s="33" t="str">
        <f>'Programe Budget 2073-74'!B910</f>
        <v>312801-3/4</v>
      </c>
      <c r="C861" s="33">
        <f>'Programe Budget 2073-74'!C910</f>
        <v>6</v>
      </c>
      <c r="D861" s="412" t="str">
        <f>'Programe Budget 2073-74'!D910</f>
        <v xml:space="preserve">कर्णाली अञ्चल कृषि विकास आयोजना </v>
      </c>
      <c r="E861" s="34" t="e">
        <f>E739</f>
        <v>#REF!</v>
      </c>
      <c r="F861" s="422" t="e">
        <f>F739</f>
        <v>#REF!</v>
      </c>
      <c r="G861" s="34" t="e">
        <f>F861/$F$863*100</f>
        <v>#REF!</v>
      </c>
      <c r="H861" s="724" t="e">
        <f>I739</f>
        <v>#REF!</v>
      </c>
      <c r="I861" s="34" t="e">
        <f>G861*H861/100</f>
        <v>#REF!</v>
      </c>
      <c r="J861" s="57"/>
      <c r="K861" s="34"/>
    </row>
    <row r="862" spans="1:11" s="144" customFormat="1">
      <c r="A862" s="33">
        <f>'Programe Budget 2073-74'!A911</f>
        <v>2</v>
      </c>
      <c r="B862" s="33" t="str">
        <f>'Programe Budget 2073-74'!B911</f>
        <v>312802-3/4</v>
      </c>
      <c r="C862" s="33">
        <f>'Programe Budget 2073-74'!C911</f>
        <v>75</v>
      </c>
      <c r="D862" s="412" t="str">
        <f>'Programe Budget 2073-74'!D911</f>
        <v xml:space="preserve">कृषि प्रसार कार्यक्रम </v>
      </c>
      <c r="E862" s="34" t="e">
        <f>E817</f>
        <v>#REF!</v>
      </c>
      <c r="F862" s="422" t="e">
        <f>F817</f>
        <v>#REF!</v>
      </c>
      <c r="G862" s="34" t="e">
        <f>F862/$F$863*100</f>
        <v>#REF!</v>
      </c>
      <c r="H862" s="724" t="e">
        <f>I817</f>
        <v>#REF!</v>
      </c>
      <c r="I862" s="34" t="e">
        <f>G862*H862/100</f>
        <v>#REF!</v>
      </c>
      <c r="J862" s="57"/>
      <c r="K862" s="214"/>
    </row>
    <row r="863" spans="1:11">
      <c r="A863" s="1"/>
      <c r="B863" s="25"/>
      <c r="C863" s="56">
        <f>SUM(C861:C862)</f>
        <v>81</v>
      </c>
      <c r="D863" s="387" t="s">
        <v>619</v>
      </c>
      <c r="E863" s="57" t="e">
        <f>SUM(E861:E862)</f>
        <v>#REF!</v>
      </c>
      <c r="F863" s="423" t="e">
        <f>SUM(F861:F862)</f>
        <v>#REF!</v>
      </c>
      <c r="G863" s="57" t="e">
        <f>SUM(G861:G862)</f>
        <v>#REF!</v>
      </c>
      <c r="H863" s="724"/>
      <c r="I863" s="57" t="e">
        <f>SUM(I861:I862)</f>
        <v>#REF!</v>
      </c>
      <c r="J863" s="57" t="e">
        <f>SUM(G863*I863/100)</f>
        <v>#REF!</v>
      </c>
      <c r="K863" s="34"/>
    </row>
    <row r="864" spans="1:11" ht="16.8">
      <c r="A864" s="1"/>
      <c r="B864" s="25"/>
      <c r="C864" s="37"/>
      <c r="D864" s="77" t="s">
        <v>620</v>
      </c>
      <c r="E864" s="57" t="e">
        <f>E863</f>
        <v>#REF!</v>
      </c>
      <c r="F864" s="423" t="e">
        <f>F863</f>
        <v>#REF!</v>
      </c>
      <c r="G864" s="57" t="e">
        <f>SUM(F864/F866*100)</f>
        <v>#REF!</v>
      </c>
      <c r="H864" s="724"/>
      <c r="I864" s="57"/>
      <c r="J864" s="57" t="e">
        <f>SUM(J863)</f>
        <v>#REF!</v>
      </c>
      <c r="K864" s="57" t="e">
        <f>SUM(J864*G864/100)</f>
        <v>#REF!</v>
      </c>
    </row>
    <row r="865" spans="1:11" ht="16.8">
      <c r="A865" s="1"/>
      <c r="B865" s="25"/>
      <c r="C865" s="56">
        <f>C858+C851</f>
        <v>517</v>
      </c>
      <c r="D865" s="77" t="s">
        <v>621</v>
      </c>
      <c r="E865" s="57" t="e">
        <f>E858+E851</f>
        <v>#REF!</v>
      </c>
      <c r="F865" s="423" t="e">
        <f>F858+F851</f>
        <v>#REF!</v>
      </c>
      <c r="G865" s="57" t="e">
        <f>SUM(F865/F866*100)</f>
        <v>#REF!</v>
      </c>
      <c r="H865" s="724"/>
      <c r="I865" s="57"/>
      <c r="J865" s="57" t="e">
        <f>J859+J852</f>
        <v>#REF!</v>
      </c>
      <c r="K865" s="57" t="e">
        <f>SUM(J865*G865/100)</f>
        <v>#REF!</v>
      </c>
    </row>
    <row r="866" spans="1:11" s="144" customFormat="1" ht="15.6">
      <c r="A866" s="71"/>
      <c r="B866" s="231"/>
      <c r="C866" s="56">
        <f>C865+C863</f>
        <v>598</v>
      </c>
      <c r="D866" s="413" t="s">
        <v>622</v>
      </c>
      <c r="E866" s="57" t="e">
        <f>E865+E864</f>
        <v>#REF!</v>
      </c>
      <c r="F866" s="423" t="e">
        <f>F865+F864</f>
        <v>#REF!</v>
      </c>
      <c r="G866" s="57" t="e">
        <f>SUM(G864+G865)</f>
        <v>#REF!</v>
      </c>
      <c r="H866" s="724"/>
      <c r="I866" s="57"/>
      <c r="J866" s="57"/>
      <c r="K866" s="467" t="e">
        <f>SUM(K865,K864)</f>
        <v>#REF!</v>
      </c>
    </row>
  </sheetData>
  <mergeCells count="12">
    <mergeCell ref="A828:K828"/>
    <mergeCell ref="A829:K829"/>
    <mergeCell ref="A821:D821"/>
    <mergeCell ref="A822:D822"/>
    <mergeCell ref="A823:D823"/>
    <mergeCell ref="A826:K826"/>
    <mergeCell ref="A827:K827"/>
    <mergeCell ref="A1:K1"/>
    <mergeCell ref="A2:K2"/>
    <mergeCell ref="A3:K3"/>
    <mergeCell ref="A819:D819"/>
    <mergeCell ref="A820:D820"/>
  </mergeCells>
  <printOptions horizontalCentered="1"/>
  <pageMargins left="0.2" right="0.2" top="0.28000000000000003" bottom="0.38" header="0.2" footer="0.2"/>
  <pageSetup paperSize="9" scale="10" orientation="landscape" r:id="rId1"/>
  <headerFooter alignWithMargins="0">
    <oddFooter>&amp;C&amp;"Fontasy Himali,Regular"&amp;P</oddFooter>
  </headerFooter>
  <rowBreaks count="4" manualBreakCount="4">
    <brk id="720" max="16383" man="1"/>
    <brk id="780" max="16383" man="1"/>
    <brk id="811" max="16383" man="1"/>
    <brk id="824" max="16383" man="1"/>
  </rowBreaks>
</worksheet>
</file>

<file path=xl/worksheets/sheet2.xml><?xml version="1.0" encoding="utf-8"?>
<worksheet xmlns="http://schemas.openxmlformats.org/spreadsheetml/2006/main" xmlns:r="http://schemas.openxmlformats.org/officeDocument/2006/relationships">
  <sheetPr codeName="Sheet2">
    <tabColor rgb="FFFFFF00"/>
    <pageSetUpPr fitToPage="1"/>
  </sheetPr>
  <dimension ref="A1:L866"/>
  <sheetViews>
    <sheetView view="pageBreakPreview" topLeftCell="A5" zoomScale="85" zoomScaleSheetLayoutView="85" workbookViewId="0">
      <pane xSplit="4" ySplit="2" topLeftCell="E836" activePane="bottomRight" state="frozen"/>
      <selection activeCell="A5" sqref="A5"/>
      <selection pane="topRight" activeCell="E5" sqref="E5"/>
      <selection pane="bottomLeft" activeCell="A7" sqref="A7"/>
      <selection pane="bottomRight" activeCell="I739" sqref="I739"/>
    </sheetView>
  </sheetViews>
  <sheetFormatPr defaultColWidth="11.33203125" defaultRowHeight="19.8"/>
  <cols>
    <col min="1" max="1" width="5.33203125" style="23" customWidth="1"/>
    <col min="2" max="2" width="14.44140625" style="23" customWidth="1"/>
    <col min="3" max="3" width="8.33203125" style="36" customWidth="1"/>
    <col min="4" max="4" width="45.6640625" style="277" customWidth="1"/>
    <col min="5" max="5" width="16.33203125" style="35" customWidth="1"/>
    <col min="6" max="6" width="16" style="36" customWidth="1"/>
    <col min="7" max="7" width="12.5546875" style="36" bestFit="1" customWidth="1"/>
    <col min="8" max="8" width="11.44140625" style="727" customWidth="1"/>
    <col min="9" max="9" width="13.5546875" style="94" customWidth="1"/>
    <col min="10" max="10" width="11.33203125" style="36" customWidth="1"/>
    <col min="11" max="11" width="10.6640625" style="36" customWidth="1"/>
    <col min="12" max="12" width="6.33203125" style="23" customWidth="1"/>
    <col min="13" max="16384" width="11.33203125" style="23"/>
  </cols>
  <sheetData>
    <row r="1" spans="1:12">
      <c r="A1" s="1211" t="s">
        <v>318</v>
      </c>
      <c r="B1" s="1211"/>
      <c r="C1" s="1211"/>
      <c r="D1" s="1211"/>
      <c r="E1" s="1211"/>
      <c r="F1" s="1211"/>
      <c r="G1" s="1211"/>
      <c r="H1" s="1211"/>
      <c r="I1" s="1211"/>
      <c r="J1" s="1211"/>
      <c r="K1" s="1211"/>
      <c r="L1" s="25"/>
    </row>
    <row r="2" spans="1:12">
      <c r="A2" s="1211" t="s">
        <v>319</v>
      </c>
      <c r="B2" s="1212"/>
      <c r="C2" s="1212"/>
      <c r="D2" s="1212"/>
      <c r="E2" s="1212"/>
      <c r="F2" s="1212"/>
      <c r="G2" s="1212"/>
      <c r="H2" s="1212"/>
      <c r="I2" s="1212"/>
      <c r="J2" s="1212"/>
      <c r="K2" s="1212"/>
      <c r="L2" s="25"/>
    </row>
    <row r="3" spans="1:12">
      <c r="A3" s="1211" t="s">
        <v>729</v>
      </c>
      <c r="B3" s="1211"/>
      <c r="C3" s="1211"/>
      <c r="D3" s="1211"/>
      <c r="E3" s="1211"/>
      <c r="F3" s="1211"/>
      <c r="G3" s="1211"/>
      <c r="H3" s="1211"/>
      <c r="I3" s="1211"/>
      <c r="J3" s="1211"/>
      <c r="K3" s="1211"/>
      <c r="L3" s="25"/>
    </row>
    <row r="4" spans="1:12" hidden="1">
      <c r="A4" s="147" t="s">
        <v>320</v>
      </c>
      <c r="B4" s="269"/>
      <c r="C4" s="70"/>
      <c r="D4" s="384"/>
      <c r="E4" s="28"/>
      <c r="F4" s="414"/>
      <c r="G4" s="106"/>
      <c r="H4" s="709"/>
      <c r="I4" s="270"/>
      <c r="J4" s="349"/>
      <c r="K4" s="349"/>
      <c r="L4" s="73"/>
    </row>
    <row r="5" spans="1:12" s="36" customFormat="1" ht="59.4">
      <c r="A5" s="109" t="s">
        <v>23</v>
      </c>
      <c r="B5" s="109" t="s">
        <v>34</v>
      </c>
      <c r="C5" s="109" t="s">
        <v>23</v>
      </c>
      <c r="D5" s="382" t="s">
        <v>24</v>
      </c>
      <c r="E5" s="108" t="s">
        <v>727</v>
      </c>
      <c r="F5" s="381" t="s">
        <v>728</v>
      </c>
      <c r="G5" s="108" t="s">
        <v>316</v>
      </c>
      <c r="H5" s="710" t="s">
        <v>317</v>
      </c>
      <c r="I5" s="108" t="s">
        <v>525</v>
      </c>
      <c r="J5" s="109" t="s">
        <v>314</v>
      </c>
      <c r="K5" s="108" t="s">
        <v>525</v>
      </c>
      <c r="L5" s="383" t="s">
        <v>375</v>
      </c>
    </row>
    <row r="6" spans="1:12" ht="15.6">
      <c r="A6" s="32">
        <v>1</v>
      </c>
      <c r="B6" s="32">
        <v>2</v>
      </c>
      <c r="C6" s="32">
        <v>3</v>
      </c>
      <c r="D6" s="385">
        <v>4</v>
      </c>
      <c r="E6" s="162">
        <v>5</v>
      </c>
      <c r="F6" s="415">
        <v>6</v>
      </c>
      <c r="G6" s="32">
        <v>7</v>
      </c>
      <c r="H6" s="711">
        <v>8</v>
      </c>
      <c r="I6" s="32">
        <v>9</v>
      </c>
      <c r="J6" s="32">
        <v>10</v>
      </c>
      <c r="K6" s="31">
        <v>11</v>
      </c>
      <c r="L6" s="79"/>
    </row>
    <row r="7" spans="1:12">
      <c r="A7" s="265" t="str">
        <f>'Programe Budget 2073-74'!A7</f>
        <v>पहिलो प्राथमिकतामा परेका आयोजनाहरु  (P1)</v>
      </c>
      <c r="B7" s="266"/>
      <c r="C7" s="267"/>
      <c r="D7" s="386"/>
      <c r="E7" s="56"/>
      <c r="F7" s="416"/>
      <c r="G7" s="54"/>
      <c r="H7" s="712"/>
      <c r="I7" s="85"/>
      <c r="J7" s="54"/>
      <c r="K7" s="95"/>
      <c r="L7" s="264"/>
    </row>
    <row r="8" spans="1:12">
      <c r="A8" s="1">
        <f>'Programe Budget 2073-74'!A8</f>
        <v>1</v>
      </c>
      <c r="B8" s="1" t="str">
        <f>'Programe Budget 2073-74'!B8</f>
        <v>312103-3/4</v>
      </c>
      <c r="C8" s="33">
        <f>'Programe Budget 2073-74'!C8</f>
        <v>1</v>
      </c>
      <c r="D8" s="387" t="str">
        <f>'Programe Budget 2073-74'!D8</f>
        <v>माटो व्यवस्थापन, विशेष कृषि उत्पादन कार्यक्रम</v>
      </c>
      <c r="E8" s="59"/>
      <c r="F8" s="417"/>
      <c r="G8" s="57"/>
      <c r="H8" s="713"/>
      <c r="I8" s="57"/>
      <c r="J8" s="57"/>
      <c r="K8" s="214"/>
      <c r="L8" s="252" t="str">
        <f>'Programe Budget 2073-74'!Q8</f>
        <v>ना</v>
      </c>
    </row>
    <row r="9" spans="1:12">
      <c r="A9" s="271"/>
      <c r="B9" s="63"/>
      <c r="C9" s="33">
        <f>'Programe Budget 2073-74'!C9</f>
        <v>1</v>
      </c>
      <c r="D9" s="388" t="str">
        <f>'Programe Budget 2073-74'!D9</f>
        <v>माटो व्यवस्थापन निर्देशनालय, हरिहरभवन</v>
      </c>
      <c r="E9" s="34">
        <f>'Programe Budget 2073-74'!K9</f>
        <v>130</v>
      </c>
      <c r="F9" s="418">
        <f t="shared" ref="F9:F64" si="0">E9</f>
        <v>130</v>
      </c>
      <c r="G9" s="30">
        <f t="shared" ref="G9:G67" si="1">F9/$F$68*100</f>
        <v>0.48411001958783612</v>
      </c>
      <c r="H9" s="714">
        <v>85</v>
      </c>
      <c r="I9" s="168">
        <f>H9*G9/100</f>
        <v>0.41149351664966072</v>
      </c>
      <c r="J9" s="45"/>
      <c r="K9" s="355"/>
      <c r="L9" s="252" t="str">
        <f>'Programe Budget 2073-74'!Q9</f>
        <v>नि</v>
      </c>
    </row>
    <row r="10" spans="1:12">
      <c r="A10" s="253"/>
      <c r="B10" s="71"/>
      <c r="C10" s="33">
        <f>'Programe Budget 2073-74'!C10</f>
        <v>2</v>
      </c>
      <c r="D10" s="388" t="str">
        <f>'Programe Budget 2073-74'!D10</f>
        <v>क्षेत्रीय माटो परिक्षण प्रयोगशाला, झुम्का, सुनसरी</v>
      </c>
      <c r="E10" s="34">
        <f>'Programe Budget 2073-74'!K10</f>
        <v>15</v>
      </c>
      <c r="F10" s="418">
        <f t="shared" si="0"/>
        <v>15</v>
      </c>
      <c r="G10" s="30">
        <f t="shared" si="1"/>
        <v>5.5858848413981095E-2</v>
      </c>
      <c r="H10" s="714">
        <v>100</v>
      </c>
      <c r="I10" s="168">
        <f t="shared" ref="I10:I67" si="2">H10*G10/100</f>
        <v>5.5858848413981095E-2</v>
      </c>
      <c r="J10" s="57"/>
      <c r="K10" s="214"/>
      <c r="L10" s="252" t="str">
        <f>'Programe Budget 2073-74'!Q10</f>
        <v>नि</v>
      </c>
    </row>
    <row r="11" spans="1:12">
      <c r="A11" s="253"/>
      <c r="B11" s="71"/>
      <c r="C11" s="33">
        <f>'Programe Budget 2073-74'!C11</f>
        <v>3</v>
      </c>
      <c r="D11" s="388" t="str">
        <f>'Programe Budget 2073-74'!D11</f>
        <v>क्षेत्रीय माटो परिक्षण प्रयोगशाला, हेटौंडा</v>
      </c>
      <c r="E11" s="34">
        <f>'Programe Budget 2073-74'!K11</f>
        <v>12</v>
      </c>
      <c r="F11" s="418">
        <f t="shared" si="0"/>
        <v>12</v>
      </c>
      <c r="G11" s="30">
        <f t="shared" si="1"/>
        <v>4.4687078731184882E-2</v>
      </c>
      <c r="H11" s="714">
        <v>0</v>
      </c>
      <c r="I11" s="168">
        <f t="shared" si="2"/>
        <v>0</v>
      </c>
      <c r="J11" s="57"/>
      <c r="K11" s="214"/>
      <c r="L11" s="252" t="str">
        <f>'Programe Budget 2073-74'!Q11</f>
        <v>नि</v>
      </c>
    </row>
    <row r="12" spans="1:12">
      <c r="A12" s="253"/>
      <c r="B12" s="71"/>
      <c r="C12" s="33">
        <f>'Programe Budget 2073-74'!C12</f>
        <v>4</v>
      </c>
      <c r="D12" s="388" t="str">
        <f>'Programe Budget 2073-74'!D12</f>
        <v>क्षेत्रीय माटो परिक्षण प्रयोगशाला, पोखरा</v>
      </c>
      <c r="E12" s="34">
        <f>'Programe Budget 2073-74'!K12</f>
        <v>12</v>
      </c>
      <c r="F12" s="418">
        <f t="shared" si="0"/>
        <v>12</v>
      </c>
      <c r="G12" s="30">
        <f t="shared" si="1"/>
        <v>4.4687078731184882E-2</v>
      </c>
      <c r="H12" s="714">
        <v>0</v>
      </c>
      <c r="I12" s="168">
        <f t="shared" si="2"/>
        <v>0</v>
      </c>
      <c r="J12" s="57"/>
      <c r="K12" s="214"/>
      <c r="L12" s="252" t="str">
        <f>'Programe Budget 2073-74'!Q12</f>
        <v>नि</v>
      </c>
    </row>
    <row r="13" spans="1:12">
      <c r="A13" s="253"/>
      <c r="B13" s="71"/>
      <c r="C13" s="33">
        <f>'Programe Budget 2073-74'!C13</f>
        <v>5</v>
      </c>
      <c r="D13" s="388" t="str">
        <f>'Programe Budget 2073-74'!D13</f>
        <v>क्षेत्रीय माटो परिक्षण प्रयोगशाला, खजुरा, बाँके</v>
      </c>
      <c r="E13" s="34">
        <f>'Programe Budget 2073-74'!K13</f>
        <v>12</v>
      </c>
      <c r="F13" s="418">
        <f t="shared" si="0"/>
        <v>12</v>
      </c>
      <c r="G13" s="30">
        <f t="shared" si="1"/>
        <v>4.4687078731184882E-2</v>
      </c>
      <c r="H13" s="714">
        <v>100</v>
      </c>
      <c r="I13" s="168">
        <f t="shared" si="2"/>
        <v>4.4687078731184882E-2</v>
      </c>
      <c r="J13" s="57"/>
      <c r="K13" s="214"/>
      <c r="L13" s="252" t="str">
        <f>'Programe Budget 2073-74'!Q13</f>
        <v>नि</v>
      </c>
    </row>
    <row r="14" spans="1:12">
      <c r="A14" s="253"/>
      <c r="B14" s="71"/>
      <c r="C14" s="33">
        <f>'Programe Budget 2073-74'!C14</f>
        <v>6</v>
      </c>
      <c r="D14" s="388" t="str">
        <f>'Programe Budget 2073-74'!D14</f>
        <v>क्षेत्रीय माटो परिक्षण प्रयोगशाला, सुन्दरपुर</v>
      </c>
      <c r="E14" s="34">
        <f>'Programe Budget 2073-74'!K14</f>
        <v>12</v>
      </c>
      <c r="F14" s="418">
        <f t="shared" si="0"/>
        <v>12</v>
      </c>
      <c r="G14" s="30">
        <f t="shared" si="1"/>
        <v>4.4687078731184882E-2</v>
      </c>
      <c r="H14" s="714">
        <v>0</v>
      </c>
      <c r="I14" s="168">
        <f t="shared" si="2"/>
        <v>0</v>
      </c>
      <c r="J14" s="57"/>
      <c r="K14" s="214"/>
      <c r="L14" s="252" t="str">
        <f>'Programe Budget 2073-74'!Q14</f>
        <v>नि</v>
      </c>
    </row>
    <row r="15" spans="1:12">
      <c r="A15" s="253"/>
      <c r="B15" s="71"/>
      <c r="C15" s="33">
        <f>'Programe Budget 2073-74'!C15</f>
        <v>7</v>
      </c>
      <c r="D15" s="388" t="str">
        <f>'Programe Budget 2073-74'!D15</f>
        <v>माटो परिक्षण प्रयोगशाला, सुरुङ्गा, झापा</v>
      </c>
      <c r="E15" s="34">
        <f>'Programe Budget 2073-74'!K15</f>
        <v>7</v>
      </c>
      <c r="F15" s="418">
        <f t="shared" si="0"/>
        <v>7</v>
      </c>
      <c r="G15" s="30">
        <f t="shared" si="1"/>
        <v>2.606746259319118E-2</v>
      </c>
      <c r="H15" s="714">
        <v>0</v>
      </c>
      <c r="I15" s="168">
        <f t="shared" si="2"/>
        <v>0</v>
      </c>
      <c r="J15" s="57"/>
      <c r="K15" s="214"/>
      <c r="L15" s="252" t="str">
        <f>'Programe Budget 2073-74'!Q15</f>
        <v>नि</v>
      </c>
    </row>
    <row r="16" spans="1:12">
      <c r="A16" s="253"/>
      <c r="B16" s="71"/>
      <c r="C16" s="33">
        <f>'Programe Budget 2073-74'!C16</f>
        <v>8</v>
      </c>
      <c r="D16" s="388" t="str">
        <f>'Programe Budget 2073-74'!D16</f>
        <v>जिल्ला कृषि विकास कार्यालय, ताप्लेजुड</v>
      </c>
      <c r="E16" s="34">
        <f>'Programe Budget 2073-74'!K16</f>
        <v>100</v>
      </c>
      <c r="F16" s="418">
        <f t="shared" si="0"/>
        <v>100</v>
      </c>
      <c r="G16" s="30">
        <f t="shared" si="1"/>
        <v>0.37239232275987394</v>
      </c>
      <c r="H16" s="714">
        <v>100</v>
      </c>
      <c r="I16" s="168">
        <f t="shared" si="2"/>
        <v>0.37239232275987388</v>
      </c>
      <c r="J16" s="57"/>
      <c r="K16" s="214"/>
      <c r="L16" s="252" t="str">
        <f>'Programe Budget 2073-74'!Q16</f>
        <v>वि</v>
      </c>
    </row>
    <row r="17" spans="1:12">
      <c r="A17" s="253"/>
      <c r="B17" s="71"/>
      <c r="C17" s="33">
        <f>'Programe Budget 2073-74'!C17</f>
        <v>9</v>
      </c>
      <c r="D17" s="388" t="str">
        <f>'Programe Budget 2073-74'!D17</f>
        <v>जिल्ला कृषि विकास कार्यालय, झापा</v>
      </c>
      <c r="E17" s="34">
        <f>'Programe Budget 2073-74'!K17</f>
        <v>333.4</v>
      </c>
      <c r="F17" s="418">
        <f t="shared" si="0"/>
        <v>333.4</v>
      </c>
      <c r="G17" s="30">
        <f t="shared" si="1"/>
        <v>1.2415560040814198</v>
      </c>
      <c r="H17" s="714">
        <v>0</v>
      </c>
      <c r="I17" s="168">
        <f t="shared" si="2"/>
        <v>0</v>
      </c>
      <c r="J17" s="57"/>
      <c r="K17" s="214"/>
      <c r="L17" s="252" t="str">
        <f>'Programe Budget 2073-74'!Q17</f>
        <v>वि</v>
      </c>
    </row>
    <row r="18" spans="1:12">
      <c r="A18" s="253"/>
      <c r="B18" s="71"/>
      <c r="C18" s="33">
        <f>'Programe Budget 2073-74'!C18</f>
        <v>10</v>
      </c>
      <c r="D18" s="388" t="str">
        <f>'Programe Budget 2073-74'!D18</f>
        <v>जिल्ला कृषि विकास कार्यालय, संखुवासभा</v>
      </c>
      <c r="E18" s="34">
        <f>'Programe Budget 2073-74'!K18</f>
        <v>200</v>
      </c>
      <c r="F18" s="418">
        <f t="shared" si="0"/>
        <v>200</v>
      </c>
      <c r="G18" s="30">
        <f t="shared" si="1"/>
        <v>0.74478464551974788</v>
      </c>
      <c r="H18" s="714">
        <v>100</v>
      </c>
      <c r="I18" s="168">
        <f t="shared" si="2"/>
        <v>0.74478464551974777</v>
      </c>
      <c r="J18" s="57"/>
      <c r="K18" s="214"/>
      <c r="L18" s="252" t="str">
        <f>'Programe Budget 2073-74'!Q18</f>
        <v>वि</v>
      </c>
    </row>
    <row r="19" spans="1:12">
      <c r="A19" s="253"/>
      <c r="B19" s="71"/>
      <c r="C19" s="33">
        <f>'Programe Budget 2073-74'!C19</f>
        <v>11</v>
      </c>
      <c r="D19" s="388" t="str">
        <f>'Programe Budget 2073-74'!D19</f>
        <v>जिल्ला कृषि विकास कार्यालय, तेह्रथुम</v>
      </c>
      <c r="E19" s="34">
        <f>'Programe Budget 2073-74'!K19</f>
        <v>200</v>
      </c>
      <c r="F19" s="418">
        <f t="shared" si="0"/>
        <v>200</v>
      </c>
      <c r="G19" s="30">
        <f t="shared" si="1"/>
        <v>0.74478464551974788</v>
      </c>
      <c r="H19" s="714">
        <v>0</v>
      </c>
      <c r="I19" s="168">
        <f t="shared" si="2"/>
        <v>0</v>
      </c>
      <c r="J19" s="57"/>
      <c r="K19" s="214"/>
      <c r="L19" s="252" t="str">
        <f>'Programe Budget 2073-74'!Q19</f>
        <v>वि</v>
      </c>
    </row>
    <row r="20" spans="1:12">
      <c r="A20" s="253"/>
      <c r="B20" s="71"/>
      <c r="C20" s="33">
        <f>'Programe Budget 2073-74'!C20</f>
        <v>12</v>
      </c>
      <c r="D20" s="388" t="str">
        <f>'Programe Budget 2073-74'!D20</f>
        <v>जिल्ला कृषि विकास कार्यालय, धनकुटा</v>
      </c>
      <c r="E20" s="34">
        <f>'Programe Budget 2073-74'!K20</f>
        <v>500</v>
      </c>
      <c r="F20" s="418">
        <f t="shared" si="0"/>
        <v>500</v>
      </c>
      <c r="G20" s="30">
        <f t="shared" si="1"/>
        <v>1.8619616137993698</v>
      </c>
      <c r="H20" s="714">
        <v>100</v>
      </c>
      <c r="I20" s="168">
        <f t="shared" si="2"/>
        <v>1.8619616137993698</v>
      </c>
      <c r="J20" s="57"/>
      <c r="K20" s="214"/>
      <c r="L20" s="252" t="str">
        <f>'Programe Budget 2073-74'!Q20</f>
        <v>वि</v>
      </c>
    </row>
    <row r="21" spans="1:12">
      <c r="A21" s="253"/>
      <c r="B21" s="71"/>
      <c r="C21" s="33">
        <f>'Programe Budget 2073-74'!C21</f>
        <v>13</v>
      </c>
      <c r="D21" s="388" t="str">
        <f>'Programe Budget 2073-74'!D21</f>
        <v>जिल्ला कृषि विकास कार्यालय, सुनसरी</v>
      </c>
      <c r="E21" s="34">
        <f>'Programe Budget 2073-74'!K21</f>
        <v>750</v>
      </c>
      <c r="F21" s="418">
        <f t="shared" si="0"/>
        <v>750</v>
      </c>
      <c r="G21" s="30">
        <f t="shared" si="1"/>
        <v>2.7929424206990547</v>
      </c>
      <c r="H21" s="714">
        <v>52</v>
      </c>
      <c r="I21" s="168">
        <f t="shared" si="2"/>
        <v>1.4523300587635086</v>
      </c>
      <c r="J21" s="57"/>
      <c r="K21" s="214"/>
      <c r="L21" s="252" t="str">
        <f>'Programe Budget 2073-74'!Q21</f>
        <v>वि</v>
      </c>
    </row>
    <row r="22" spans="1:12">
      <c r="A22" s="253"/>
      <c r="B22" s="71"/>
      <c r="C22" s="33">
        <f>'Programe Budget 2073-74'!C22</f>
        <v>14</v>
      </c>
      <c r="D22" s="388" t="str">
        <f>'Programe Budget 2073-74'!D22</f>
        <v>जिल्ला कृषि विकास कार्यालय, मोरङ्ग</v>
      </c>
      <c r="E22" s="34">
        <f>'Programe Budget 2073-74'!K22</f>
        <v>2000</v>
      </c>
      <c r="F22" s="418">
        <f t="shared" si="0"/>
        <v>2000</v>
      </c>
      <c r="G22" s="30">
        <f t="shared" si="1"/>
        <v>7.447846455197479</v>
      </c>
      <c r="H22" s="714">
        <v>46.5</v>
      </c>
      <c r="I22" s="168">
        <f t="shared" si="2"/>
        <v>3.4632486016668276</v>
      </c>
      <c r="J22" s="57"/>
      <c r="K22" s="214"/>
      <c r="L22" s="252" t="str">
        <f>'Programe Budget 2073-74'!Q22</f>
        <v>वि</v>
      </c>
    </row>
    <row r="23" spans="1:12">
      <c r="A23" s="253"/>
      <c r="B23" s="71"/>
      <c r="C23" s="33">
        <f>'Programe Budget 2073-74'!C23</f>
        <v>15</v>
      </c>
      <c r="D23" s="388" t="str">
        <f>'Programe Budget 2073-74'!D23</f>
        <v>जिल्ला कृषि विकास कार्यालय, सोलुखुम्बु</v>
      </c>
      <c r="E23" s="34">
        <f>'Programe Budget 2073-74'!K23</f>
        <v>170</v>
      </c>
      <c r="F23" s="418">
        <f t="shared" si="0"/>
        <v>170</v>
      </c>
      <c r="G23" s="30">
        <f t="shared" si="1"/>
        <v>0.6330669486917857</v>
      </c>
      <c r="H23" s="714">
        <v>100</v>
      </c>
      <c r="I23" s="168">
        <f t="shared" si="2"/>
        <v>0.6330669486917857</v>
      </c>
      <c r="J23" s="57"/>
      <c r="K23" s="214"/>
      <c r="L23" s="252" t="str">
        <f>'Programe Budget 2073-74'!Q23</f>
        <v>वि</v>
      </c>
    </row>
    <row r="24" spans="1:12">
      <c r="A24" s="253"/>
      <c r="B24" s="71"/>
      <c r="C24" s="33">
        <f>'Programe Budget 2073-74'!C24</f>
        <v>16</v>
      </c>
      <c r="D24" s="388" t="str">
        <f>'Programe Budget 2073-74'!D24</f>
        <v>जिल्ला कृषि विकास कार्यालय, खोटाङ्ग</v>
      </c>
      <c r="E24" s="34">
        <f>'Programe Budget 2073-74'!K24</f>
        <v>100</v>
      </c>
      <c r="F24" s="418">
        <f t="shared" si="0"/>
        <v>100</v>
      </c>
      <c r="G24" s="30">
        <f t="shared" si="1"/>
        <v>0.37239232275987394</v>
      </c>
      <c r="H24" s="714">
        <v>80</v>
      </c>
      <c r="I24" s="168">
        <f t="shared" si="2"/>
        <v>0.29791385820789917</v>
      </c>
      <c r="J24" s="57"/>
      <c r="K24" s="214"/>
      <c r="L24" s="252" t="str">
        <f>'Programe Budget 2073-74'!Q24</f>
        <v>वि</v>
      </c>
    </row>
    <row r="25" spans="1:12">
      <c r="A25" s="253"/>
      <c r="B25" s="71"/>
      <c r="C25" s="33">
        <f>'Programe Budget 2073-74'!C25</f>
        <v>17</v>
      </c>
      <c r="D25" s="388" t="str">
        <f>'Programe Budget 2073-74'!D25</f>
        <v>जिल्ला कृषि विकास कार्यालय, ओखलढुङ्गा</v>
      </c>
      <c r="E25" s="34">
        <f>'Programe Budget 2073-74'!K25</f>
        <v>400</v>
      </c>
      <c r="F25" s="418">
        <f t="shared" si="0"/>
        <v>400</v>
      </c>
      <c r="G25" s="30">
        <f t="shared" si="1"/>
        <v>1.4895692910394958</v>
      </c>
      <c r="H25" s="714">
        <v>0</v>
      </c>
      <c r="I25" s="168">
        <f t="shared" si="2"/>
        <v>0</v>
      </c>
      <c r="J25" s="57"/>
      <c r="K25" s="214"/>
      <c r="L25" s="252" t="str">
        <f>'Programe Budget 2073-74'!Q25</f>
        <v>वि</v>
      </c>
    </row>
    <row r="26" spans="1:12">
      <c r="A26" s="253"/>
      <c r="B26" s="71"/>
      <c r="C26" s="33">
        <f>'Programe Budget 2073-74'!C26</f>
        <v>18</v>
      </c>
      <c r="D26" s="388" t="str">
        <f>'Programe Budget 2073-74'!D26</f>
        <v>जिल्ला कृषि विकास कार्यालय, उदयपुर</v>
      </c>
      <c r="E26" s="34">
        <f>'Programe Budget 2073-74'!K26</f>
        <v>200</v>
      </c>
      <c r="F26" s="418">
        <f t="shared" si="0"/>
        <v>200</v>
      </c>
      <c r="G26" s="30">
        <f t="shared" si="1"/>
        <v>0.74478464551974788</v>
      </c>
      <c r="H26" s="714">
        <v>0</v>
      </c>
      <c r="I26" s="168">
        <f t="shared" si="2"/>
        <v>0</v>
      </c>
      <c r="J26" s="57"/>
      <c r="K26" s="214"/>
      <c r="L26" s="252" t="str">
        <f>'Programe Budget 2073-74'!Q26</f>
        <v>वि</v>
      </c>
    </row>
    <row r="27" spans="1:12">
      <c r="A27" s="253"/>
      <c r="B27" s="71"/>
      <c r="C27" s="33">
        <f>'Programe Budget 2073-74'!C27</f>
        <v>19</v>
      </c>
      <c r="D27" s="388" t="str">
        <f>'Programe Budget 2073-74'!D27</f>
        <v>जिल्ला कृषि विकास कार्यालय, सप्तरी</v>
      </c>
      <c r="E27" s="34">
        <f>'Programe Budget 2073-74'!K27</f>
        <v>500</v>
      </c>
      <c r="F27" s="418">
        <f t="shared" si="0"/>
        <v>500</v>
      </c>
      <c r="G27" s="30">
        <f t="shared" si="1"/>
        <v>1.8619616137993698</v>
      </c>
      <c r="H27" s="714">
        <v>52</v>
      </c>
      <c r="I27" s="168">
        <f t="shared" si="2"/>
        <v>0.96822003917567234</v>
      </c>
      <c r="J27" s="57"/>
      <c r="K27" s="214"/>
      <c r="L27" s="252" t="str">
        <f>'Programe Budget 2073-74'!Q27</f>
        <v>वि</v>
      </c>
    </row>
    <row r="28" spans="1:12">
      <c r="A28" s="253"/>
      <c r="B28" s="71"/>
      <c r="C28" s="33">
        <f>'Programe Budget 2073-74'!C28</f>
        <v>20</v>
      </c>
      <c r="D28" s="388" t="str">
        <f>'Programe Budget 2073-74'!D28</f>
        <v>जिल्ला कृषि विकास कार्यालय, सिराह</v>
      </c>
      <c r="E28" s="34">
        <f>'Programe Budget 2073-74'!K28</f>
        <v>1000</v>
      </c>
      <c r="F28" s="418">
        <f t="shared" si="0"/>
        <v>1000</v>
      </c>
      <c r="G28" s="30">
        <f t="shared" si="1"/>
        <v>3.7239232275987395</v>
      </c>
      <c r="H28" s="714">
        <v>90</v>
      </c>
      <c r="I28" s="168">
        <f t="shared" si="2"/>
        <v>3.3515309048388655</v>
      </c>
      <c r="J28" s="57"/>
      <c r="K28" s="214"/>
      <c r="L28" s="252" t="str">
        <f>'Programe Budget 2073-74'!Q28</f>
        <v>वि</v>
      </c>
    </row>
    <row r="29" spans="1:12">
      <c r="A29" s="253"/>
      <c r="B29" s="71"/>
      <c r="C29" s="33">
        <f>'Programe Budget 2073-74'!C29</f>
        <v>21</v>
      </c>
      <c r="D29" s="388" t="str">
        <f>'Programe Budget 2073-74'!D29</f>
        <v>जिल्ला कृषि विकास कार्यालय, दोलखा</v>
      </c>
      <c r="E29" s="34">
        <f>'Programe Budget 2073-74'!K29</f>
        <v>750</v>
      </c>
      <c r="F29" s="418">
        <f t="shared" si="0"/>
        <v>750</v>
      </c>
      <c r="G29" s="30">
        <f t="shared" si="1"/>
        <v>2.7929424206990547</v>
      </c>
      <c r="H29" s="714">
        <v>13.33</v>
      </c>
      <c r="I29" s="168">
        <f t="shared" si="2"/>
        <v>0.37229922467918397</v>
      </c>
      <c r="J29" s="57"/>
      <c r="K29" s="214"/>
      <c r="L29" s="252" t="str">
        <f>'Programe Budget 2073-74'!Q29</f>
        <v>का</v>
      </c>
    </row>
    <row r="30" spans="1:12">
      <c r="A30" s="253"/>
      <c r="B30" s="71"/>
      <c r="C30" s="33">
        <f>'Programe Budget 2073-74'!C30</f>
        <v>22</v>
      </c>
      <c r="D30" s="388" t="str">
        <f>'Programe Budget 2073-74'!D30</f>
        <v>जिल्ला कृषि विकास कार्यालय, रामेछाप</v>
      </c>
      <c r="E30" s="34">
        <f>'Programe Budget 2073-74'!K30</f>
        <v>200</v>
      </c>
      <c r="F30" s="418">
        <f t="shared" si="0"/>
        <v>200</v>
      </c>
      <c r="G30" s="30">
        <f t="shared" si="1"/>
        <v>0.74478464551974788</v>
      </c>
      <c r="H30" s="714">
        <v>0</v>
      </c>
      <c r="I30" s="168">
        <f t="shared" si="2"/>
        <v>0</v>
      </c>
      <c r="J30" s="57"/>
      <c r="K30" s="214"/>
      <c r="L30" s="252" t="str">
        <f>'Programe Budget 2073-74'!Q30</f>
        <v>का</v>
      </c>
    </row>
    <row r="31" spans="1:12">
      <c r="A31" s="253"/>
      <c r="B31" s="71"/>
      <c r="C31" s="33">
        <f>'Programe Budget 2073-74'!C31</f>
        <v>23</v>
      </c>
      <c r="D31" s="388" t="str">
        <f>'Programe Budget 2073-74'!D31</f>
        <v>जिल्ला कृषि विकास कार्यालय, सिन्धुली</v>
      </c>
      <c r="E31" s="34">
        <f>'Programe Budget 2073-74'!K31</f>
        <v>200</v>
      </c>
      <c r="F31" s="418">
        <f t="shared" si="0"/>
        <v>200</v>
      </c>
      <c r="G31" s="30">
        <f t="shared" si="1"/>
        <v>0.74478464551974788</v>
      </c>
      <c r="H31" s="714">
        <v>25</v>
      </c>
      <c r="I31" s="168">
        <f t="shared" si="2"/>
        <v>0.18619616137993694</v>
      </c>
      <c r="J31" s="57"/>
      <c r="K31" s="214"/>
      <c r="L31" s="252" t="str">
        <f>'Programe Budget 2073-74'!Q31</f>
        <v>का</v>
      </c>
    </row>
    <row r="32" spans="1:12">
      <c r="A32" s="253"/>
      <c r="B32" s="71"/>
      <c r="C32" s="33">
        <f>'Programe Budget 2073-74'!C32</f>
        <v>24</v>
      </c>
      <c r="D32" s="388" t="str">
        <f>'Programe Budget 2073-74'!D32</f>
        <v>जिल्ला कृषि विकास कार्यालय, धनुषा</v>
      </c>
      <c r="E32" s="34">
        <f>'Programe Budget 2073-74'!K32</f>
        <v>1000</v>
      </c>
      <c r="F32" s="418">
        <f t="shared" si="0"/>
        <v>1000</v>
      </c>
      <c r="G32" s="30">
        <f t="shared" si="1"/>
        <v>3.7239232275987395</v>
      </c>
      <c r="H32" s="714">
        <v>100</v>
      </c>
      <c r="I32" s="168">
        <f t="shared" si="2"/>
        <v>3.7239232275987395</v>
      </c>
      <c r="J32" s="57"/>
      <c r="K32" s="214"/>
      <c r="L32" s="252" t="str">
        <f>'Programe Budget 2073-74'!Q32</f>
        <v>का</v>
      </c>
    </row>
    <row r="33" spans="1:12">
      <c r="A33" s="253"/>
      <c r="B33" s="71"/>
      <c r="C33" s="33">
        <f>'Programe Budget 2073-74'!C33</f>
        <v>25</v>
      </c>
      <c r="D33" s="388" t="str">
        <f>'Programe Budget 2073-74'!D33</f>
        <v>जिल्ला कृषि विकास कार्यालय, महोत्तरी</v>
      </c>
      <c r="E33" s="34">
        <f>'Programe Budget 2073-74'!K33</f>
        <v>750</v>
      </c>
      <c r="F33" s="418">
        <f t="shared" si="0"/>
        <v>750</v>
      </c>
      <c r="G33" s="30">
        <f t="shared" si="1"/>
        <v>2.7929424206990547</v>
      </c>
      <c r="H33" s="714">
        <v>26.66</v>
      </c>
      <c r="I33" s="168">
        <f t="shared" si="2"/>
        <v>0.74459844935836794</v>
      </c>
      <c r="J33" s="57"/>
      <c r="K33" s="214"/>
      <c r="L33" s="252" t="str">
        <f>'Programe Budget 2073-74'!Q33</f>
        <v>का</v>
      </c>
    </row>
    <row r="34" spans="1:12">
      <c r="A34" s="253"/>
      <c r="B34" s="71"/>
      <c r="C34" s="33">
        <f>'Programe Budget 2073-74'!C34</f>
        <v>26</v>
      </c>
      <c r="D34" s="388" t="str">
        <f>'Programe Budget 2073-74'!D34</f>
        <v>जिल्ला कृषि विकास कार्यालय, धादिङ्ग</v>
      </c>
      <c r="E34" s="34">
        <f>'Programe Budget 2073-74'!K34</f>
        <v>200</v>
      </c>
      <c r="F34" s="418">
        <f t="shared" si="0"/>
        <v>200</v>
      </c>
      <c r="G34" s="30">
        <f t="shared" si="1"/>
        <v>0.74478464551974788</v>
      </c>
      <c r="H34" s="714">
        <v>0</v>
      </c>
      <c r="I34" s="168">
        <f t="shared" si="2"/>
        <v>0</v>
      </c>
      <c r="J34" s="57"/>
      <c r="K34" s="214"/>
      <c r="L34" s="252" t="str">
        <f>'Programe Budget 2073-74'!Q34</f>
        <v>का</v>
      </c>
    </row>
    <row r="35" spans="1:12">
      <c r="A35" s="253"/>
      <c r="B35" s="71"/>
      <c r="C35" s="33">
        <f>'Programe Budget 2073-74'!C35</f>
        <v>27</v>
      </c>
      <c r="D35" s="388" t="str">
        <f>'Programe Budget 2073-74'!D35</f>
        <v>जिल्ला कृषि विकास कार्यालय, सिन्धुपालाञ्चोक</v>
      </c>
      <c r="E35" s="34">
        <f>'Programe Budget 2073-74'!K35</f>
        <v>200</v>
      </c>
      <c r="F35" s="418">
        <f t="shared" si="0"/>
        <v>200</v>
      </c>
      <c r="G35" s="30">
        <f t="shared" si="1"/>
        <v>0.74478464551974788</v>
      </c>
      <c r="H35" s="714">
        <v>100</v>
      </c>
      <c r="I35" s="168">
        <f t="shared" si="2"/>
        <v>0.74478464551974777</v>
      </c>
      <c r="J35" s="57"/>
      <c r="K35" s="214"/>
      <c r="L35" s="252" t="str">
        <f>'Programe Budget 2073-74'!Q35</f>
        <v>का</v>
      </c>
    </row>
    <row r="36" spans="1:12">
      <c r="A36" s="253"/>
      <c r="B36" s="71"/>
      <c r="C36" s="33">
        <f>'Programe Budget 2073-74'!C36</f>
        <v>28</v>
      </c>
      <c r="D36" s="388" t="str">
        <f>'Programe Budget 2073-74'!D36</f>
        <v>जिल्ला कृषि विकास कार्यालय, काभ्रेपलाञ्चोक</v>
      </c>
      <c r="E36" s="34">
        <f>'Programe Budget 2073-74'!K36</f>
        <v>1000</v>
      </c>
      <c r="F36" s="418">
        <f t="shared" si="0"/>
        <v>1000</v>
      </c>
      <c r="G36" s="30">
        <f t="shared" si="1"/>
        <v>3.7239232275987395</v>
      </c>
      <c r="H36" s="714">
        <v>100</v>
      </c>
      <c r="I36" s="168">
        <f t="shared" si="2"/>
        <v>3.7239232275987395</v>
      </c>
      <c r="J36" s="57"/>
      <c r="K36" s="214"/>
      <c r="L36" s="252" t="str">
        <f>'Programe Budget 2073-74'!Q36</f>
        <v>का</v>
      </c>
    </row>
    <row r="37" spans="1:12">
      <c r="A37" s="253"/>
      <c r="B37" s="71"/>
      <c r="C37" s="33">
        <f>'Programe Budget 2073-74'!C37</f>
        <v>29</v>
      </c>
      <c r="D37" s="388" t="str">
        <f>'Programe Budget 2073-74'!D37</f>
        <v>जिल्ला कृषि विकास कार्यालय, काठमाण्डौं</v>
      </c>
      <c r="E37" s="34">
        <f>'Programe Budget 2073-74'!K37</f>
        <v>5000</v>
      </c>
      <c r="F37" s="418">
        <f t="shared" si="0"/>
        <v>5000</v>
      </c>
      <c r="G37" s="30">
        <f t="shared" si="1"/>
        <v>18.619616137993695</v>
      </c>
      <c r="H37" s="714">
        <v>50</v>
      </c>
      <c r="I37" s="168">
        <f t="shared" si="2"/>
        <v>9.3098080689968477</v>
      </c>
      <c r="J37" s="57"/>
      <c r="K37" s="214"/>
      <c r="L37" s="252" t="str">
        <f>'Programe Budget 2073-74'!Q37</f>
        <v>का</v>
      </c>
    </row>
    <row r="38" spans="1:12">
      <c r="A38" s="253"/>
      <c r="B38" s="71"/>
      <c r="C38" s="33">
        <f>'Programe Budget 2073-74'!C38</f>
        <v>30</v>
      </c>
      <c r="D38" s="388" t="str">
        <f>'Programe Budget 2073-74'!D38</f>
        <v>जिल्ला कृषि विकास कार्यालय, भक्तपुर</v>
      </c>
      <c r="E38" s="34">
        <f>'Programe Budget 2073-74'!K38</f>
        <v>400</v>
      </c>
      <c r="F38" s="418">
        <f t="shared" si="0"/>
        <v>400</v>
      </c>
      <c r="G38" s="30">
        <f t="shared" si="1"/>
        <v>1.4895692910394958</v>
      </c>
      <c r="H38" s="714">
        <v>76.25</v>
      </c>
      <c r="I38" s="168">
        <f t="shared" si="2"/>
        <v>1.1357965844176154</v>
      </c>
      <c r="J38" s="57"/>
      <c r="K38" s="214"/>
      <c r="L38" s="252" t="str">
        <f>'Programe Budget 2073-74'!Q38</f>
        <v>का</v>
      </c>
    </row>
    <row r="39" spans="1:12">
      <c r="A39" s="253"/>
      <c r="B39" s="71"/>
      <c r="C39" s="33">
        <f>'Programe Budget 2073-74'!C39</f>
        <v>31</v>
      </c>
      <c r="D39" s="388" t="str">
        <f>'Programe Budget 2073-74'!D39</f>
        <v>जिल्ला कृषि विकास कार्यालय, चितवन</v>
      </c>
      <c r="E39" s="34">
        <f>'Programe Budget 2073-74'!K39</f>
        <v>400</v>
      </c>
      <c r="F39" s="418">
        <f t="shared" si="0"/>
        <v>400</v>
      </c>
      <c r="G39" s="30">
        <f t="shared" si="1"/>
        <v>1.4895692910394958</v>
      </c>
      <c r="H39" s="714">
        <v>75</v>
      </c>
      <c r="I39" s="168">
        <f t="shared" si="2"/>
        <v>1.1171769682796218</v>
      </c>
      <c r="J39" s="57"/>
      <c r="K39" s="214"/>
      <c r="L39" s="252" t="str">
        <f>'Programe Budget 2073-74'!Q39</f>
        <v>का</v>
      </c>
    </row>
    <row r="40" spans="1:12">
      <c r="A40" s="253"/>
      <c r="B40" s="71"/>
      <c r="C40" s="33">
        <f>'Programe Budget 2073-74'!C40</f>
        <v>32</v>
      </c>
      <c r="D40" s="388" t="str">
        <f>'Programe Budget 2073-74'!D40</f>
        <v>जिल्ला कृषि विकास कार्यालय, मकवानपुर</v>
      </c>
      <c r="E40" s="34">
        <f>'Programe Budget 2073-74'!K40</f>
        <v>200</v>
      </c>
      <c r="F40" s="418">
        <f t="shared" si="0"/>
        <v>200</v>
      </c>
      <c r="G40" s="30">
        <f t="shared" si="1"/>
        <v>0.74478464551974788</v>
      </c>
      <c r="H40" s="714">
        <v>60.12</v>
      </c>
      <c r="I40" s="168">
        <f t="shared" si="2"/>
        <v>0.44776452888647245</v>
      </c>
      <c r="J40" s="57"/>
      <c r="K40" s="214"/>
      <c r="L40" s="252" t="str">
        <f>'Programe Budget 2073-74'!Q40</f>
        <v>का</v>
      </c>
    </row>
    <row r="41" spans="1:12">
      <c r="A41" s="253"/>
      <c r="B41" s="71"/>
      <c r="C41" s="33">
        <f>'Programe Budget 2073-74'!C41</f>
        <v>33</v>
      </c>
      <c r="D41" s="388" t="str">
        <f>'Programe Budget 2073-74'!D41</f>
        <v>जिल्ला कृषि विकास कार्यालय, गोरखा</v>
      </c>
      <c r="E41" s="34">
        <f>'Programe Budget 2073-74'!K41</f>
        <v>500</v>
      </c>
      <c r="F41" s="418">
        <f t="shared" si="0"/>
        <v>500</v>
      </c>
      <c r="G41" s="30">
        <f t="shared" si="1"/>
        <v>1.8619616137993698</v>
      </c>
      <c r="H41" s="714">
        <v>20</v>
      </c>
      <c r="I41" s="168">
        <f t="shared" si="2"/>
        <v>0.37239232275987399</v>
      </c>
      <c r="J41" s="57"/>
      <c r="K41" s="214"/>
      <c r="L41" s="252" t="str">
        <f>'Programe Budget 2073-74'!Q41</f>
        <v>का</v>
      </c>
    </row>
    <row r="42" spans="1:12">
      <c r="A42" s="253"/>
      <c r="B42" s="71"/>
      <c r="C42" s="33">
        <f>'Programe Budget 2073-74'!C42</f>
        <v>34</v>
      </c>
      <c r="D42" s="388" t="str">
        <f>'Programe Budget 2073-74'!D42</f>
        <v>जिल्ला कृषि विकास कार्यालय, लमजुङ्ग</v>
      </c>
      <c r="E42" s="34">
        <f>'Programe Budget 2073-74'!K42</f>
        <v>400</v>
      </c>
      <c r="F42" s="418">
        <f t="shared" si="0"/>
        <v>400</v>
      </c>
      <c r="G42" s="30">
        <f t="shared" si="1"/>
        <v>1.4895692910394958</v>
      </c>
      <c r="H42" s="714">
        <v>25</v>
      </c>
      <c r="I42" s="168">
        <f t="shared" si="2"/>
        <v>0.37239232275987388</v>
      </c>
      <c r="J42" s="57"/>
      <c r="K42" s="214"/>
      <c r="L42" s="252" t="str">
        <f>'Programe Budget 2073-74'!Q42</f>
        <v>का</v>
      </c>
    </row>
    <row r="43" spans="1:12">
      <c r="A43" s="253"/>
      <c r="B43" s="71"/>
      <c r="C43" s="33">
        <f>'Programe Budget 2073-74'!C43</f>
        <v>35</v>
      </c>
      <c r="D43" s="388" t="str">
        <f>'Programe Budget 2073-74'!D43</f>
        <v>जिल्ला कृषि विकास कार्यालय, कास्की</v>
      </c>
      <c r="E43" s="34">
        <f>'Programe Budget 2073-74'!K43</f>
        <v>1000</v>
      </c>
      <c r="F43" s="418">
        <f t="shared" si="0"/>
        <v>1000</v>
      </c>
      <c r="G43" s="30">
        <f t="shared" si="1"/>
        <v>3.7239232275987395</v>
      </c>
      <c r="H43" s="714">
        <v>90.75</v>
      </c>
      <c r="I43" s="168">
        <f t="shared" si="2"/>
        <v>3.3794603290458558</v>
      </c>
      <c r="J43" s="57"/>
      <c r="K43" s="214"/>
      <c r="L43" s="252" t="str">
        <f>'Programe Budget 2073-74'!Q43</f>
        <v>का</v>
      </c>
    </row>
    <row r="44" spans="1:12" ht="20.25" customHeight="1">
      <c r="A44" s="253"/>
      <c r="B44" s="71"/>
      <c r="C44" s="33">
        <f>'Programe Budget 2073-74'!C44</f>
        <v>36</v>
      </c>
      <c r="D44" s="388" t="str">
        <f>'Programe Budget 2073-74'!D44</f>
        <v>जिल्ला कृषि विकास कार्यालय, स्याङ्गजा</v>
      </c>
      <c r="E44" s="34">
        <f>'Programe Budget 2073-74'!K44</f>
        <v>400</v>
      </c>
      <c r="F44" s="418">
        <f t="shared" si="0"/>
        <v>400</v>
      </c>
      <c r="G44" s="30">
        <f t="shared" si="1"/>
        <v>1.4895692910394958</v>
      </c>
      <c r="H44" s="714">
        <v>0</v>
      </c>
      <c r="I44" s="168">
        <f t="shared" si="2"/>
        <v>0</v>
      </c>
      <c r="J44" s="57"/>
      <c r="K44" s="214"/>
      <c r="L44" s="252" t="str">
        <f>'Programe Budget 2073-74'!Q44</f>
        <v>का</v>
      </c>
    </row>
    <row r="45" spans="1:12" ht="20.25" customHeight="1">
      <c r="A45" s="253"/>
      <c r="B45" s="71"/>
      <c r="C45" s="33">
        <f>'Programe Budget 2073-74'!C45</f>
        <v>37</v>
      </c>
      <c r="D45" s="388" t="str">
        <f>'Programe Budget 2073-74'!D45</f>
        <v>जिल्ला कृषि विकास कार्यालय, पर्वत</v>
      </c>
      <c r="E45" s="34">
        <f>'Programe Budget 2073-74'!K45</f>
        <v>200</v>
      </c>
      <c r="F45" s="418">
        <f t="shared" si="0"/>
        <v>200</v>
      </c>
      <c r="G45" s="30">
        <f t="shared" si="1"/>
        <v>0.74478464551974788</v>
      </c>
      <c r="H45" s="714">
        <v>100</v>
      </c>
      <c r="I45" s="168">
        <f t="shared" si="2"/>
        <v>0.74478464551974777</v>
      </c>
      <c r="J45" s="57"/>
      <c r="K45" s="214"/>
      <c r="L45" s="252" t="str">
        <f>'Programe Budget 2073-74'!Q45</f>
        <v>का</v>
      </c>
    </row>
    <row r="46" spans="1:12" ht="20.25" customHeight="1">
      <c r="A46" s="253"/>
      <c r="B46" s="71"/>
      <c r="C46" s="33">
        <f>'Programe Budget 2073-74'!C46</f>
        <v>38</v>
      </c>
      <c r="D46" s="388" t="str">
        <f>'Programe Budget 2073-74'!D46</f>
        <v>जिल्ला कृषि विकास कार्यालय, मुस्ताड</v>
      </c>
      <c r="E46" s="34">
        <f>'Programe Budget 2073-74'!K46</f>
        <v>100</v>
      </c>
      <c r="F46" s="418">
        <f t="shared" si="0"/>
        <v>100</v>
      </c>
      <c r="G46" s="30">
        <f t="shared" si="1"/>
        <v>0.37239232275987394</v>
      </c>
      <c r="H46" s="714">
        <v>100</v>
      </c>
      <c r="I46" s="168">
        <f t="shared" si="2"/>
        <v>0.37239232275987388</v>
      </c>
      <c r="J46" s="57"/>
      <c r="K46" s="214"/>
      <c r="L46" s="252" t="str">
        <f>'Programe Budget 2073-74'!Q46</f>
        <v>का</v>
      </c>
    </row>
    <row r="47" spans="1:12" ht="20.25" customHeight="1">
      <c r="A47" s="253"/>
      <c r="B47" s="71"/>
      <c r="C47" s="33">
        <f>'Programe Budget 2073-74'!C47</f>
        <v>39</v>
      </c>
      <c r="D47" s="388" t="str">
        <f>'Programe Budget 2073-74'!D47</f>
        <v>जिल्ला कृषि विकास कार्यालय, अर्घाखाँची</v>
      </c>
      <c r="E47" s="34">
        <f>'Programe Budget 2073-74'!K47</f>
        <v>100</v>
      </c>
      <c r="F47" s="418">
        <f t="shared" si="0"/>
        <v>100</v>
      </c>
      <c r="G47" s="30">
        <f t="shared" si="1"/>
        <v>0.37239232275987394</v>
      </c>
      <c r="H47" s="714">
        <v>0</v>
      </c>
      <c r="I47" s="168">
        <f t="shared" si="2"/>
        <v>0</v>
      </c>
      <c r="J47" s="57"/>
      <c r="K47" s="214"/>
      <c r="L47" s="252" t="str">
        <f>'Programe Budget 2073-74'!Q47</f>
        <v>का</v>
      </c>
    </row>
    <row r="48" spans="1:12" ht="20.25" customHeight="1">
      <c r="A48" s="253"/>
      <c r="B48" s="71"/>
      <c r="C48" s="33">
        <f>'Programe Budget 2073-74'!C48</f>
        <v>40</v>
      </c>
      <c r="D48" s="388" t="str">
        <f>'Programe Budget 2073-74'!D48</f>
        <v>जिल्ला कृषि विकास कार्यालय, पाल्पा</v>
      </c>
      <c r="E48" s="34">
        <f>'Programe Budget 2073-74'!K48</f>
        <v>200</v>
      </c>
      <c r="F48" s="418">
        <f t="shared" si="0"/>
        <v>200</v>
      </c>
      <c r="G48" s="30">
        <f t="shared" si="1"/>
        <v>0.74478464551974788</v>
      </c>
      <c r="H48" s="714">
        <v>0</v>
      </c>
      <c r="I48" s="168">
        <f t="shared" si="2"/>
        <v>0</v>
      </c>
      <c r="J48" s="57"/>
      <c r="K48" s="214"/>
      <c r="L48" s="252" t="str">
        <f>'Programe Budget 2073-74'!Q48</f>
        <v>का</v>
      </c>
    </row>
    <row r="49" spans="1:12" ht="20.25" customHeight="1">
      <c r="A49" s="253"/>
      <c r="B49" s="71"/>
      <c r="C49" s="33">
        <f>'Programe Budget 2073-74'!C49</f>
        <v>41</v>
      </c>
      <c r="D49" s="388" t="str">
        <f>'Programe Budget 2073-74'!D49</f>
        <v>जिल्ला कृषि विकास कार्यालय, नवलपरासी</v>
      </c>
      <c r="E49" s="34">
        <f>'Programe Budget 2073-74'!K49</f>
        <v>400</v>
      </c>
      <c r="F49" s="418">
        <f t="shared" si="0"/>
        <v>400</v>
      </c>
      <c r="G49" s="30">
        <f t="shared" si="1"/>
        <v>1.4895692910394958</v>
      </c>
      <c r="H49" s="714">
        <v>61.25</v>
      </c>
      <c r="I49" s="168">
        <f t="shared" si="2"/>
        <v>0.9123611907616912</v>
      </c>
      <c r="J49" s="57"/>
      <c r="K49" s="214"/>
      <c r="L49" s="252" t="str">
        <f>'Programe Budget 2073-74'!Q49</f>
        <v>का</v>
      </c>
    </row>
    <row r="50" spans="1:12" ht="20.25" customHeight="1">
      <c r="A50" s="253"/>
      <c r="B50" s="71"/>
      <c r="C50" s="33">
        <f>'Programe Budget 2073-74'!C50</f>
        <v>42</v>
      </c>
      <c r="D50" s="388" t="str">
        <f>'Programe Budget 2073-74'!D50</f>
        <v>जिल्ला कृषि विकास कार्यालय, रूपन्देही</v>
      </c>
      <c r="E50" s="34">
        <f>'Programe Budget 2073-74'!K50</f>
        <v>400</v>
      </c>
      <c r="F50" s="418">
        <f t="shared" si="0"/>
        <v>400</v>
      </c>
      <c r="G50" s="30">
        <f t="shared" si="1"/>
        <v>1.4895692910394958</v>
      </c>
      <c r="H50" s="714">
        <v>100</v>
      </c>
      <c r="I50" s="168">
        <f t="shared" si="2"/>
        <v>1.4895692910394955</v>
      </c>
      <c r="J50" s="57"/>
      <c r="K50" s="214"/>
      <c r="L50" s="252" t="str">
        <f>'Programe Budget 2073-74'!Q50</f>
        <v>का</v>
      </c>
    </row>
    <row r="51" spans="1:12" ht="20.25" customHeight="1">
      <c r="A51" s="253"/>
      <c r="B51" s="71"/>
      <c r="C51" s="33">
        <f>'Programe Budget 2073-74'!C51</f>
        <v>43</v>
      </c>
      <c r="D51" s="388" t="str">
        <f>'Programe Budget 2073-74'!D51</f>
        <v>जिल्ला कृषि विकास कार्यालय, कपिलबस्तु</v>
      </c>
      <c r="E51" s="34">
        <f>'Programe Budget 2073-74'!K51</f>
        <v>400</v>
      </c>
      <c r="F51" s="418">
        <f t="shared" si="0"/>
        <v>400</v>
      </c>
      <c r="G51" s="30">
        <f t="shared" si="1"/>
        <v>1.4895692910394958</v>
      </c>
      <c r="H51" s="714">
        <v>0</v>
      </c>
      <c r="I51" s="168">
        <f t="shared" si="2"/>
        <v>0</v>
      </c>
      <c r="J51" s="57"/>
      <c r="K51" s="214"/>
      <c r="L51" s="252" t="str">
        <f>'Programe Budget 2073-74'!Q51</f>
        <v>प</v>
      </c>
    </row>
    <row r="52" spans="1:12" ht="20.25" customHeight="1">
      <c r="A52" s="253"/>
      <c r="B52" s="71"/>
      <c r="C52" s="33">
        <f>'Programe Budget 2073-74'!C52</f>
        <v>44</v>
      </c>
      <c r="D52" s="388" t="str">
        <f>'Programe Budget 2073-74'!D52</f>
        <v>जिल्ला कृषि विकास कार्यालय, रूकुम</v>
      </c>
      <c r="E52" s="34">
        <f>'Programe Budget 2073-74'!K52</f>
        <v>100</v>
      </c>
      <c r="F52" s="418">
        <f t="shared" si="0"/>
        <v>100</v>
      </c>
      <c r="G52" s="30">
        <f t="shared" si="1"/>
        <v>0.37239232275987394</v>
      </c>
      <c r="H52" s="714">
        <v>0</v>
      </c>
      <c r="I52" s="168">
        <f t="shared" si="2"/>
        <v>0</v>
      </c>
      <c r="J52" s="57"/>
      <c r="K52" s="214"/>
      <c r="L52" s="252" t="str">
        <f>'Programe Budget 2073-74'!Q52</f>
        <v>प</v>
      </c>
    </row>
    <row r="53" spans="1:12" ht="20.25" customHeight="1">
      <c r="A53" s="253"/>
      <c r="B53" s="71"/>
      <c r="C53" s="33">
        <f>'Programe Budget 2073-74'!C53</f>
        <v>45</v>
      </c>
      <c r="D53" s="388" t="str">
        <f>'Programe Budget 2073-74'!D53</f>
        <v>जिल्ला कृषि विकास कार्यालय, प्यूठान</v>
      </c>
      <c r="E53" s="34">
        <f>'Programe Budget 2073-74'!K53</f>
        <v>400</v>
      </c>
      <c r="F53" s="418">
        <f t="shared" si="0"/>
        <v>400</v>
      </c>
      <c r="G53" s="30">
        <f t="shared" si="1"/>
        <v>1.4895692910394958</v>
      </c>
      <c r="H53" s="714">
        <v>0</v>
      </c>
      <c r="I53" s="168">
        <f t="shared" si="2"/>
        <v>0</v>
      </c>
      <c r="J53" s="57"/>
      <c r="K53" s="214"/>
      <c r="L53" s="252" t="str">
        <f>'Programe Budget 2073-74'!Q53</f>
        <v>प</v>
      </c>
    </row>
    <row r="54" spans="1:12" ht="20.25" customHeight="1">
      <c r="A54" s="253"/>
      <c r="B54" s="71"/>
      <c r="C54" s="33">
        <f>'Programe Budget 2073-74'!C54</f>
        <v>46</v>
      </c>
      <c r="D54" s="388" t="str">
        <f>'Programe Budget 2073-74'!D54</f>
        <v>जिल्ला कृषि विकास कार्यालय, दाङ्ग</v>
      </c>
      <c r="E54" s="34">
        <f>'Programe Budget 2073-74'!K54</f>
        <v>1000</v>
      </c>
      <c r="F54" s="418">
        <f t="shared" si="0"/>
        <v>1000</v>
      </c>
      <c r="G54" s="30">
        <f t="shared" si="1"/>
        <v>3.7239232275987395</v>
      </c>
      <c r="H54" s="714">
        <v>0</v>
      </c>
      <c r="I54" s="168">
        <f t="shared" si="2"/>
        <v>0</v>
      </c>
      <c r="J54" s="57"/>
      <c r="K54" s="214"/>
      <c r="L54" s="252" t="str">
        <f>'Programe Budget 2073-74'!Q54</f>
        <v>प</v>
      </c>
    </row>
    <row r="55" spans="1:12" ht="20.25" customHeight="1">
      <c r="A55" s="253"/>
      <c r="B55" s="71"/>
      <c r="C55" s="33">
        <f>'Programe Budget 2073-74'!C55</f>
        <v>47</v>
      </c>
      <c r="D55" s="388" t="str">
        <f>'Programe Budget 2073-74'!D55</f>
        <v>जिल्ला कृषि विकास कार्यालय, दैलेख</v>
      </c>
      <c r="E55" s="34">
        <f>'Programe Budget 2073-74'!K55</f>
        <v>400</v>
      </c>
      <c r="F55" s="418">
        <f t="shared" si="0"/>
        <v>400</v>
      </c>
      <c r="G55" s="30">
        <f t="shared" si="1"/>
        <v>1.4895692910394958</v>
      </c>
      <c r="H55" s="714">
        <v>0</v>
      </c>
      <c r="I55" s="168">
        <f t="shared" si="2"/>
        <v>0</v>
      </c>
      <c r="J55" s="57"/>
      <c r="K55" s="214"/>
      <c r="L55" s="252" t="str">
        <f>'Programe Budget 2073-74'!Q55</f>
        <v>प</v>
      </c>
    </row>
    <row r="56" spans="1:12" ht="20.25" customHeight="1">
      <c r="A56" s="253"/>
      <c r="B56" s="71"/>
      <c r="C56" s="33">
        <f>'Programe Budget 2073-74'!C56</f>
        <v>48</v>
      </c>
      <c r="D56" s="388" t="str">
        <f>'Programe Budget 2073-74'!D56</f>
        <v>जिल्ला कृषि विकास कार्यालय, सर्ुर्खेत</v>
      </c>
      <c r="E56" s="34">
        <f>'Programe Budget 2073-74'!K56</f>
        <v>500</v>
      </c>
      <c r="F56" s="418">
        <f t="shared" si="0"/>
        <v>500</v>
      </c>
      <c r="G56" s="30">
        <f t="shared" si="1"/>
        <v>1.8619616137993698</v>
      </c>
      <c r="H56" s="714">
        <v>0</v>
      </c>
      <c r="I56" s="168">
        <f t="shared" si="2"/>
        <v>0</v>
      </c>
      <c r="J56" s="57"/>
      <c r="K56" s="214"/>
      <c r="L56" s="252" t="str">
        <f>'Programe Budget 2073-74'!Q56</f>
        <v>प</v>
      </c>
    </row>
    <row r="57" spans="1:12" ht="20.25" customHeight="1">
      <c r="A57" s="268"/>
      <c r="B57" s="203"/>
      <c r="C57" s="33">
        <f>'Programe Budget 2073-74'!C57</f>
        <v>49</v>
      </c>
      <c r="D57" s="388" t="str">
        <f>'Programe Budget 2073-74'!D57</f>
        <v>जिल्ला कृषि विकास कार्यालय, बाँके</v>
      </c>
      <c r="E57" s="34">
        <f>'Programe Budget 2073-74'!K57</f>
        <v>400</v>
      </c>
      <c r="F57" s="418">
        <f t="shared" si="0"/>
        <v>400</v>
      </c>
      <c r="G57" s="30">
        <f t="shared" si="1"/>
        <v>1.4895692910394958</v>
      </c>
      <c r="H57" s="714">
        <v>17.25</v>
      </c>
      <c r="I57" s="168">
        <f t="shared" si="2"/>
        <v>0.25695070270431303</v>
      </c>
      <c r="J57" s="86"/>
      <c r="K57" s="356"/>
      <c r="L57" s="252" t="str">
        <f>'Programe Budget 2073-74'!Q57</f>
        <v>प</v>
      </c>
    </row>
    <row r="58" spans="1:12" ht="20.25" customHeight="1">
      <c r="A58" s="253"/>
      <c r="B58" s="71"/>
      <c r="C58" s="33">
        <f>'Programe Budget 2073-74'!C58</f>
        <v>50</v>
      </c>
      <c r="D58" s="388" t="str">
        <f>'Programe Budget 2073-74'!D58</f>
        <v>जिल्ला कृषि विकास कार्यालय, जुम्ला</v>
      </c>
      <c r="E58" s="34">
        <f>'Programe Budget 2073-74'!K58</f>
        <v>1000</v>
      </c>
      <c r="F58" s="418">
        <f t="shared" si="0"/>
        <v>1000</v>
      </c>
      <c r="G58" s="30">
        <f t="shared" si="1"/>
        <v>3.7239232275987395</v>
      </c>
      <c r="H58" s="714">
        <v>0</v>
      </c>
      <c r="I58" s="168">
        <f t="shared" si="2"/>
        <v>0</v>
      </c>
      <c r="J58" s="57"/>
      <c r="K58" s="214"/>
      <c r="L58" s="252" t="str">
        <f>'Programe Budget 2073-74'!Q58</f>
        <v>प</v>
      </c>
    </row>
    <row r="59" spans="1:12" ht="20.25" customHeight="1">
      <c r="A59" s="253"/>
      <c r="B59" s="71"/>
      <c r="C59" s="33">
        <f>'Programe Budget 2073-74'!C59</f>
        <v>51</v>
      </c>
      <c r="D59" s="388" t="str">
        <f>'Programe Budget 2073-74'!D59</f>
        <v xml:space="preserve">जिल्ला कृषि विकास कार्यालय, बझाङ्ग </v>
      </c>
      <c r="E59" s="34">
        <f>'Programe Budget 2073-74'!K59</f>
        <v>200</v>
      </c>
      <c r="F59" s="418">
        <f t="shared" si="0"/>
        <v>200</v>
      </c>
      <c r="G59" s="30">
        <f t="shared" si="1"/>
        <v>0.74478464551974788</v>
      </c>
      <c r="H59" s="714">
        <v>0</v>
      </c>
      <c r="I59" s="168">
        <f t="shared" si="2"/>
        <v>0</v>
      </c>
      <c r="J59" s="57"/>
      <c r="K59" s="214"/>
      <c r="L59" s="252" t="str">
        <f>'Programe Budget 2073-74'!Q59</f>
        <v>प</v>
      </c>
    </row>
    <row r="60" spans="1:12" ht="20.25" customHeight="1">
      <c r="A60" s="253"/>
      <c r="B60" s="71"/>
      <c r="C60" s="33">
        <f>'Programe Budget 2073-74'!C60</f>
        <v>52</v>
      </c>
      <c r="D60" s="388" t="str">
        <f>'Programe Budget 2073-74'!D60</f>
        <v>जिल्ला कृषि विकास कार्यालय, बाजुरा</v>
      </c>
      <c r="E60" s="34">
        <f>'Programe Budget 2073-74'!K60</f>
        <v>100</v>
      </c>
      <c r="F60" s="418">
        <f t="shared" si="0"/>
        <v>100</v>
      </c>
      <c r="G60" s="30">
        <f t="shared" si="1"/>
        <v>0.37239232275987394</v>
      </c>
      <c r="H60" s="714">
        <v>0</v>
      </c>
      <c r="I60" s="168">
        <f t="shared" si="2"/>
        <v>0</v>
      </c>
      <c r="J60" s="57"/>
      <c r="K60" s="214"/>
      <c r="L60" s="252" t="str">
        <f>'Programe Budget 2073-74'!Q60</f>
        <v>प</v>
      </c>
    </row>
    <row r="61" spans="1:12" ht="20.25" customHeight="1">
      <c r="A61" s="253"/>
      <c r="B61" s="71"/>
      <c r="C61" s="33">
        <f>'Programe Budget 2073-74'!C61</f>
        <v>53</v>
      </c>
      <c r="D61" s="388" t="str">
        <f>'Programe Budget 2073-74'!D61</f>
        <v>जिल्ला कृषि विकास कार्यालय, अछाम</v>
      </c>
      <c r="E61" s="34">
        <f>'Programe Budget 2073-74'!K61</f>
        <v>200</v>
      </c>
      <c r="F61" s="418">
        <f t="shared" si="0"/>
        <v>200</v>
      </c>
      <c r="G61" s="30">
        <f t="shared" si="1"/>
        <v>0.74478464551974788</v>
      </c>
      <c r="H61" s="714">
        <v>0</v>
      </c>
      <c r="I61" s="168">
        <f t="shared" si="2"/>
        <v>0</v>
      </c>
      <c r="J61" s="57"/>
      <c r="K61" s="214"/>
      <c r="L61" s="252" t="str">
        <f>'Programe Budget 2073-74'!Q61</f>
        <v>प</v>
      </c>
    </row>
    <row r="62" spans="1:12" ht="20.25" customHeight="1">
      <c r="A62" s="253"/>
      <c r="B62" s="71"/>
      <c r="C62" s="33">
        <f>'Programe Budget 2073-74'!C62</f>
        <v>54</v>
      </c>
      <c r="D62" s="388" t="str">
        <f>'Programe Budget 2073-74'!D62</f>
        <v>जिल्ला कृषि विकास कार्यालय, कैलाली</v>
      </c>
      <c r="E62" s="34">
        <f>'Programe Budget 2073-74'!K62</f>
        <v>1000</v>
      </c>
      <c r="F62" s="418">
        <f t="shared" si="0"/>
        <v>1000</v>
      </c>
      <c r="G62" s="30">
        <f t="shared" si="1"/>
        <v>3.7239232275987395</v>
      </c>
      <c r="H62" s="714">
        <v>0</v>
      </c>
      <c r="I62" s="168">
        <f t="shared" si="2"/>
        <v>0</v>
      </c>
      <c r="J62" s="57"/>
      <c r="K62" s="214"/>
      <c r="L62" s="252" t="str">
        <f>'Programe Budget 2073-74'!Q62</f>
        <v>प</v>
      </c>
    </row>
    <row r="63" spans="1:12" ht="20.25" customHeight="1">
      <c r="A63" s="253"/>
      <c r="B63" s="71"/>
      <c r="C63" s="33">
        <f>'Programe Budget 2073-74'!C63</f>
        <v>55</v>
      </c>
      <c r="D63" s="388" t="str">
        <f>'Programe Budget 2073-74'!D63</f>
        <v>जिल्ला कृषि विकास कार्यालय, दार्चुला</v>
      </c>
      <c r="E63" s="34">
        <f>'Programe Budget 2073-74'!K63</f>
        <v>100</v>
      </c>
      <c r="F63" s="418">
        <f t="shared" si="0"/>
        <v>100</v>
      </c>
      <c r="G63" s="30">
        <f t="shared" si="1"/>
        <v>0.37239232275987394</v>
      </c>
      <c r="H63" s="714">
        <v>0</v>
      </c>
      <c r="I63" s="168">
        <f t="shared" si="2"/>
        <v>0</v>
      </c>
      <c r="J63" s="57"/>
      <c r="K63" s="214"/>
      <c r="L63" s="252" t="str">
        <f>'Programe Budget 2073-74'!Q63</f>
        <v>प</v>
      </c>
    </row>
    <row r="64" spans="1:12" ht="20.25" customHeight="1">
      <c r="A64" s="253"/>
      <c r="B64" s="71"/>
      <c r="C64" s="33">
        <f>'Programe Budget 2073-74'!C67</f>
        <v>59</v>
      </c>
      <c r="D64" s="388" t="str">
        <f>'Programe Budget 2073-74'!D64</f>
        <v>जिल्ला कृषि विकास कार्यालय, बैतडी</v>
      </c>
      <c r="E64" s="34">
        <f>'Programe Budget 2073-74'!K64</f>
        <v>400</v>
      </c>
      <c r="F64" s="418">
        <f t="shared" si="0"/>
        <v>400</v>
      </c>
      <c r="G64" s="30">
        <f t="shared" si="1"/>
        <v>1.4895692910394958</v>
      </c>
      <c r="H64" s="714">
        <v>100</v>
      </c>
      <c r="I64" s="168">
        <f t="shared" si="2"/>
        <v>1.4895692910394955</v>
      </c>
      <c r="J64" s="57"/>
      <c r="K64" s="214"/>
      <c r="L64" s="252" t="str">
        <f>'Programe Budget 2073-74'!Q67</f>
        <v>प</v>
      </c>
    </row>
    <row r="65" spans="1:12" ht="20.25" customHeight="1">
      <c r="A65" s="253"/>
      <c r="B65" s="71"/>
      <c r="C65" s="33">
        <f>'Programe Budget 2073-74'!C65</f>
        <v>57</v>
      </c>
      <c r="D65" s="388" t="str">
        <f>'Programe Budget 2073-74'!D65</f>
        <v>जिल्ला कृषि विकास कार्यालय, वारा</v>
      </c>
      <c r="E65" s="34">
        <f>'Programe Budget 2073-74'!K65</f>
        <v>500</v>
      </c>
      <c r="F65" s="418">
        <f>E65</f>
        <v>500</v>
      </c>
      <c r="G65" s="30">
        <f t="shared" si="1"/>
        <v>1.8619616137993698</v>
      </c>
      <c r="H65" s="714">
        <v>3.7</v>
      </c>
      <c r="I65" s="168">
        <f t="shared" si="2"/>
        <v>6.889257971057669E-2</v>
      </c>
      <c r="J65" s="57"/>
      <c r="K65" s="214"/>
      <c r="L65" s="252"/>
    </row>
    <row r="66" spans="1:12" ht="20.25" customHeight="1">
      <c r="A66" s="253"/>
      <c r="B66" s="71"/>
      <c r="C66" s="33">
        <f>'Programe Budget 2073-74'!C66</f>
        <v>58</v>
      </c>
      <c r="D66" s="388" t="str">
        <f>'Programe Budget 2073-74'!D66</f>
        <v>जिल्ला कृषि विकास कार्यालय, पर्सा</v>
      </c>
      <c r="E66" s="34">
        <f>'Programe Budget 2073-74'!K66</f>
        <v>500</v>
      </c>
      <c r="F66" s="418">
        <f>E66</f>
        <v>500</v>
      </c>
      <c r="G66" s="30">
        <f t="shared" si="1"/>
        <v>1.8619616137993698</v>
      </c>
      <c r="H66" s="714">
        <v>0</v>
      </c>
      <c r="I66" s="168">
        <f t="shared" si="2"/>
        <v>0</v>
      </c>
      <c r="J66" s="57"/>
      <c r="K66" s="214"/>
      <c r="L66" s="252"/>
    </row>
    <row r="67" spans="1:12" ht="20.25" customHeight="1">
      <c r="A67" s="253"/>
      <c r="B67" s="71"/>
      <c r="C67" s="33">
        <f>'Programe Budget 2073-74'!C67</f>
        <v>59</v>
      </c>
      <c r="D67" s="388" t="str">
        <f>'Programe Budget 2073-74'!D67</f>
        <v>जिल्ला कृषि विकास कार्यालय, कन्चनपुर</v>
      </c>
      <c r="E67" s="34">
        <f>'Programe Budget 2073-74'!K67</f>
        <v>1500</v>
      </c>
      <c r="F67" s="418">
        <f>E67</f>
        <v>1500</v>
      </c>
      <c r="G67" s="30">
        <f t="shared" si="1"/>
        <v>5.5858848413981095</v>
      </c>
      <c r="H67" s="714">
        <v>0</v>
      </c>
      <c r="I67" s="168">
        <f t="shared" si="2"/>
        <v>0</v>
      </c>
      <c r="J67" s="57"/>
      <c r="K67" s="214"/>
      <c r="L67" s="252"/>
    </row>
    <row r="68" spans="1:12" ht="20.25" customHeight="1">
      <c r="A68" s="253"/>
      <c r="B68" s="71"/>
      <c r="C68" s="33">
        <f>'Programe Budget 2073-74'!C68</f>
        <v>59</v>
      </c>
      <c r="D68" s="389" t="str">
        <f>'Programe Budget 2073-74'!D68</f>
        <v>विशेष कृषि उत्पादन कार्यक्रमको जम्मा</v>
      </c>
      <c r="E68" s="59">
        <f>SUM(E9:E64)</f>
        <v>26853.4</v>
      </c>
      <c r="F68" s="59">
        <f>SUM(F9:F64)</f>
        <v>26853.4</v>
      </c>
      <c r="G68" s="417">
        <f>SUM(G9:G64)</f>
        <v>100.00000000000007</v>
      </c>
      <c r="H68" s="714"/>
      <c r="I68" s="59">
        <f>SUM(I9:I64)</f>
        <v>44.553631942323868</v>
      </c>
      <c r="J68" s="57" t="s">
        <v>753</v>
      </c>
      <c r="K68" s="214"/>
      <c r="L68" s="252">
        <f>'Programe Budget 2073-74'!Q68</f>
        <v>0</v>
      </c>
    </row>
    <row r="69" spans="1:12">
      <c r="A69" s="268"/>
      <c r="B69" s="203"/>
      <c r="C69" s="54"/>
      <c r="D69" s="390" t="s">
        <v>321</v>
      </c>
      <c r="E69" s="59" t="e">
        <f>E692</f>
        <v>#REF!</v>
      </c>
      <c r="F69" s="419">
        <f>F692</f>
        <v>2016521.8999999997</v>
      </c>
      <c r="G69" s="86">
        <f>F68*100/F69</f>
        <v>1.3316691477538629</v>
      </c>
      <c r="H69" s="714"/>
      <c r="I69" s="86">
        <f>I68*G69/100</f>
        <v>0.59330697077973715</v>
      </c>
      <c r="J69" s="86">
        <f>I69</f>
        <v>0.59330697077973715</v>
      </c>
      <c r="K69" s="356"/>
      <c r="L69" s="264"/>
    </row>
    <row r="70" spans="1:12">
      <c r="A70" s="1">
        <f>'Programe Budget 2073-74'!A69</f>
        <v>2</v>
      </c>
      <c r="B70" s="1" t="str">
        <f>'Programe Budget 2073-74'!B69</f>
        <v>312104-3/4</v>
      </c>
      <c r="C70" s="346">
        <f>'Programe Budget 2073-74'!C69</f>
        <v>2</v>
      </c>
      <c r="D70" s="380" t="str">
        <f>'Programe Budget 2073-74'!D69</f>
        <v>साना तथा मझौला कृषक आयस्तर बृद्धि आयोजना (१३)</v>
      </c>
      <c r="F70" s="420"/>
      <c r="G70" s="35"/>
      <c r="H70" s="714"/>
      <c r="I70" s="188"/>
      <c r="J70" s="350"/>
      <c r="K70" s="33"/>
      <c r="L70" s="25" t="str">
        <f>'Programe Budget 2073-74'!Q69</f>
        <v>ना</v>
      </c>
    </row>
    <row r="71" spans="1:12">
      <c r="A71" s="73"/>
      <c r="B71" s="62"/>
      <c r="C71" s="106">
        <f>'Programe Budget 2073-74'!C70</f>
        <v>1</v>
      </c>
      <c r="D71" s="391" t="str">
        <f>'Programe Budget 2073-74'!D70</f>
        <v>साना तथा मझौला कृषक आयस्तर वृद्धि आयोजना</v>
      </c>
      <c r="E71" s="34">
        <f>'Programe Budget 2073-74'!K70</f>
        <v>248073.80000000002</v>
      </c>
      <c r="F71" s="421">
        <f t="shared" ref="F71:F83" si="3">E71</f>
        <v>248073.80000000002</v>
      </c>
      <c r="G71" s="87">
        <f t="shared" ref="G71:G83" si="4">F71/$F$84*100</f>
        <v>99.12999348653949</v>
      </c>
      <c r="H71" s="714">
        <v>87.7</v>
      </c>
      <c r="I71" s="87">
        <f>H71*G71/100</f>
        <v>86.937004287695146</v>
      </c>
      <c r="J71" s="88"/>
      <c r="K71" s="357"/>
      <c r="L71" s="73" t="str">
        <f>'Programe Budget 2073-74'!Q70</f>
        <v>नि</v>
      </c>
    </row>
    <row r="72" spans="1:12" s="103" customFormat="1" ht="24" customHeight="1">
      <c r="A72" s="25"/>
      <c r="B72" s="71"/>
      <c r="C72" s="33">
        <f>'Programe Budget 2073-74'!C71</f>
        <v>2</v>
      </c>
      <c r="D72" s="392" t="str">
        <f>'Programe Budget 2073-74'!D71</f>
        <v>क्षेत्रीय कृषि निर्देशनालय, सुर्खेत</v>
      </c>
      <c r="E72" s="34">
        <f>'Programe Budget 2073-74'!K71</f>
        <v>198.10000000000002</v>
      </c>
      <c r="F72" s="422">
        <f t="shared" si="3"/>
        <v>198.10000000000002</v>
      </c>
      <c r="G72" s="34">
        <f t="shared" si="4"/>
        <v>7.9160522835073563E-2</v>
      </c>
      <c r="H72" s="714">
        <v>100</v>
      </c>
      <c r="I72" s="34">
        <f t="shared" ref="I72:I83" si="5">H72*G72/100</f>
        <v>7.9160522835073563E-2</v>
      </c>
      <c r="J72" s="57"/>
      <c r="K72" s="358"/>
      <c r="L72" s="25" t="str">
        <f>'Programe Budget 2073-74'!Q71</f>
        <v>सु</v>
      </c>
    </row>
    <row r="73" spans="1:12" s="103" customFormat="1" ht="24" customHeight="1">
      <c r="A73" s="73"/>
      <c r="B73" s="62"/>
      <c r="C73" s="106">
        <f>'Programe Budget 2073-74'!C72</f>
        <v>3</v>
      </c>
      <c r="D73" s="391" t="str">
        <f>'Programe Budget 2073-74'!D72</f>
        <v>क्षेत्रीय कृषि निर्देशनालय, दिपायल</v>
      </c>
      <c r="E73" s="34">
        <f>'Programe Budget 2073-74'!K72</f>
        <v>198.10000000000002</v>
      </c>
      <c r="F73" s="34">
        <f t="shared" si="3"/>
        <v>198.10000000000002</v>
      </c>
      <c r="G73" s="34">
        <f t="shared" si="4"/>
        <v>7.9160522835073563E-2</v>
      </c>
      <c r="H73" s="714">
        <v>50</v>
      </c>
      <c r="I73" s="87">
        <f t="shared" si="5"/>
        <v>3.9580261417536781E-2</v>
      </c>
      <c r="J73" s="88"/>
      <c r="K73" s="359"/>
      <c r="L73" s="73" t="str">
        <f>'Programe Budget 2073-74'!Q72</f>
        <v>दि</v>
      </c>
    </row>
    <row r="74" spans="1:12" s="103" customFormat="1">
      <c r="A74" s="25"/>
      <c r="B74" s="71"/>
      <c r="C74" s="33">
        <f>'Programe Budget 2073-74'!C73</f>
        <v>4</v>
      </c>
      <c r="D74" s="392" t="str">
        <f>'Programe Budget 2073-74'!D73</f>
        <v>जिल्ला कृषि विकास कार्यालय, दाङ्ग</v>
      </c>
      <c r="E74" s="34">
        <f>'Programe Budget 2073-74'!K73</f>
        <v>178.1</v>
      </c>
      <c r="F74" s="422">
        <f t="shared" si="3"/>
        <v>178.1</v>
      </c>
      <c r="G74" s="34">
        <f t="shared" si="4"/>
        <v>7.1168546779033823E-2</v>
      </c>
      <c r="H74" s="714">
        <v>100</v>
      </c>
      <c r="I74" s="34">
        <f t="shared" si="5"/>
        <v>7.1168546779033823E-2</v>
      </c>
      <c r="J74" s="57"/>
      <c r="K74" s="358"/>
      <c r="L74" s="25" t="str">
        <f>'Programe Budget 2073-74'!Q73</f>
        <v>सु</v>
      </c>
    </row>
    <row r="75" spans="1:12" s="103" customFormat="1">
      <c r="A75" s="25"/>
      <c r="B75" s="71"/>
      <c r="C75" s="33">
        <f>'Programe Budget 2073-74'!C74</f>
        <v>5</v>
      </c>
      <c r="D75" s="392" t="str">
        <f>'Programe Budget 2073-74'!D74</f>
        <v>जिल्ला कृषि विकास कार्यालय, सर्ुर्खेत</v>
      </c>
      <c r="E75" s="34">
        <f>'Programe Budget 2073-74'!K74</f>
        <v>178.1</v>
      </c>
      <c r="F75" s="422">
        <f t="shared" si="3"/>
        <v>178.1</v>
      </c>
      <c r="G75" s="34">
        <f t="shared" si="4"/>
        <v>7.1168546779033823E-2</v>
      </c>
      <c r="H75" s="714">
        <v>44</v>
      </c>
      <c r="I75" s="34">
        <f t="shared" si="5"/>
        <v>3.1314160582774885E-2</v>
      </c>
      <c r="J75" s="57"/>
      <c r="K75" s="358"/>
      <c r="L75" s="25" t="str">
        <f>'Programe Budget 2073-74'!Q74</f>
        <v>सु</v>
      </c>
    </row>
    <row r="76" spans="1:12" s="103" customFormat="1">
      <c r="A76" s="25"/>
      <c r="B76" s="71"/>
      <c r="C76" s="33">
        <f>'Programe Budget 2073-74'!C75</f>
        <v>6</v>
      </c>
      <c r="D76" s="392" t="str">
        <f>'Programe Budget 2073-74'!D75</f>
        <v>जिल्ला कृषि विकास कार्यालय, दैलेख</v>
      </c>
      <c r="E76" s="34">
        <f>'Programe Budget 2073-74'!K75</f>
        <v>178.1</v>
      </c>
      <c r="F76" s="422">
        <f t="shared" si="3"/>
        <v>178.1</v>
      </c>
      <c r="G76" s="34">
        <f t="shared" si="4"/>
        <v>7.1168546779033823E-2</v>
      </c>
      <c r="H76" s="714">
        <v>100</v>
      </c>
      <c r="I76" s="34">
        <f t="shared" si="5"/>
        <v>7.1168546779033823E-2</v>
      </c>
      <c r="J76" s="57"/>
      <c r="K76" s="358"/>
      <c r="L76" s="25" t="str">
        <f>'Programe Budget 2073-74'!Q75</f>
        <v>सु</v>
      </c>
    </row>
    <row r="77" spans="1:12" s="103" customFormat="1">
      <c r="A77" s="25"/>
      <c r="B77" s="71"/>
      <c r="C77" s="33">
        <f>'Programe Budget 2073-74'!C76</f>
        <v>7</v>
      </c>
      <c r="D77" s="392" t="str">
        <f>'Programe Budget 2073-74'!D76</f>
        <v>जिल्ला कृषि विकास कार्यालय, बर्दिया</v>
      </c>
      <c r="E77" s="34">
        <f>'Programe Budget 2073-74'!K76</f>
        <v>178.1</v>
      </c>
      <c r="F77" s="422">
        <f t="shared" si="3"/>
        <v>178.1</v>
      </c>
      <c r="G77" s="34">
        <f t="shared" si="4"/>
        <v>7.1168546779033823E-2</v>
      </c>
      <c r="H77" s="714">
        <v>100</v>
      </c>
      <c r="I77" s="34">
        <f t="shared" si="5"/>
        <v>7.1168546779033823E-2</v>
      </c>
      <c r="J77" s="57"/>
      <c r="K77" s="358"/>
      <c r="L77" s="25" t="str">
        <f>'Programe Budget 2073-74'!Q76</f>
        <v>सु</v>
      </c>
    </row>
    <row r="78" spans="1:12" s="103" customFormat="1">
      <c r="A78" s="25"/>
      <c r="B78" s="71"/>
      <c r="C78" s="33">
        <f>'Programe Budget 2073-74'!C77</f>
        <v>8</v>
      </c>
      <c r="D78" s="392" t="str">
        <f>'Programe Budget 2073-74'!D77</f>
        <v>जिल्ला कृषि विकास कार्यालय, बाँके</v>
      </c>
      <c r="E78" s="34">
        <f>'Programe Budget 2073-74'!K77</f>
        <v>178.1</v>
      </c>
      <c r="F78" s="422">
        <f t="shared" si="3"/>
        <v>178.1</v>
      </c>
      <c r="G78" s="34">
        <f t="shared" si="4"/>
        <v>7.1168546779033823E-2</v>
      </c>
      <c r="H78" s="714">
        <v>0</v>
      </c>
      <c r="I78" s="34">
        <f t="shared" si="5"/>
        <v>0</v>
      </c>
      <c r="J78" s="57"/>
      <c r="K78" s="358"/>
      <c r="L78" s="25" t="str">
        <f>'Programe Budget 2073-74'!Q77</f>
        <v>सु</v>
      </c>
    </row>
    <row r="79" spans="1:12" s="103" customFormat="1">
      <c r="A79" s="79"/>
      <c r="B79" s="63"/>
      <c r="C79" s="31">
        <f>'Programe Budget 2073-74'!C78</f>
        <v>9</v>
      </c>
      <c r="D79" s="388" t="str">
        <f>'Programe Budget 2073-74'!D78</f>
        <v>जिल्ला कृषि विकास कार्यालय, कैलाली</v>
      </c>
      <c r="E79" s="34">
        <f>'Programe Budget 2073-74'!K78</f>
        <v>178.1</v>
      </c>
      <c r="F79" s="34">
        <f t="shared" si="3"/>
        <v>178.1</v>
      </c>
      <c r="G79" s="34">
        <f t="shared" si="4"/>
        <v>7.1168546779033823E-2</v>
      </c>
      <c r="H79" s="714">
        <v>100</v>
      </c>
      <c r="I79" s="30">
        <f t="shared" si="5"/>
        <v>7.1168546779033823E-2</v>
      </c>
      <c r="J79" s="45"/>
      <c r="K79" s="360"/>
      <c r="L79" s="79" t="str">
        <f>'Programe Budget 2073-74'!Q78</f>
        <v>दि</v>
      </c>
    </row>
    <row r="80" spans="1:12" s="103" customFormat="1">
      <c r="A80" s="25"/>
      <c r="B80" s="71"/>
      <c r="C80" s="33">
        <f>'Programe Budget 2073-74'!C79</f>
        <v>10</v>
      </c>
      <c r="D80" s="392" t="str">
        <f>'Programe Budget 2073-74'!D79</f>
        <v>जिल्ला कृषि विकास कार्यालय, डडेलधुरा</v>
      </c>
      <c r="E80" s="34">
        <f>'Programe Budget 2073-74'!K79</f>
        <v>178.1</v>
      </c>
      <c r="F80" s="422">
        <f t="shared" si="3"/>
        <v>178.1</v>
      </c>
      <c r="G80" s="34">
        <f t="shared" si="4"/>
        <v>7.1168546779033823E-2</v>
      </c>
      <c r="H80" s="714">
        <v>100</v>
      </c>
      <c r="I80" s="34">
        <f t="shared" si="5"/>
        <v>7.1168546779033823E-2</v>
      </c>
      <c r="J80" s="57"/>
      <c r="K80" s="358"/>
      <c r="L80" s="25" t="str">
        <f>'Programe Budget 2073-74'!Q79</f>
        <v>दि</v>
      </c>
    </row>
    <row r="81" spans="1:12" s="103" customFormat="1" ht="22.5" customHeight="1">
      <c r="A81" s="25"/>
      <c r="B81" s="71"/>
      <c r="C81" s="33">
        <f>'Programe Budget 2073-74'!C80</f>
        <v>11</v>
      </c>
      <c r="D81" s="392" t="str">
        <f>'Programe Budget 2073-74'!D80</f>
        <v>जिल्ला कृषि विकास कार्यालय, डोटी</v>
      </c>
      <c r="E81" s="34">
        <f>'Programe Budget 2073-74'!K80</f>
        <v>178.1</v>
      </c>
      <c r="F81" s="422">
        <f t="shared" si="3"/>
        <v>178.1</v>
      </c>
      <c r="G81" s="34">
        <f t="shared" si="4"/>
        <v>7.1168546779033823E-2</v>
      </c>
      <c r="H81" s="714">
        <v>100</v>
      </c>
      <c r="I81" s="34">
        <f t="shared" si="5"/>
        <v>7.1168546779033823E-2</v>
      </c>
      <c r="J81" s="57"/>
      <c r="K81" s="358"/>
      <c r="L81" s="25" t="str">
        <f>'Programe Budget 2073-74'!Q80</f>
        <v>दि</v>
      </c>
    </row>
    <row r="82" spans="1:12" s="103" customFormat="1">
      <c r="A82" s="25"/>
      <c r="B82" s="71"/>
      <c r="C82" s="33">
        <f>'Programe Budget 2073-74'!C81</f>
        <v>12</v>
      </c>
      <c r="D82" s="392" t="str">
        <f>'Programe Budget 2073-74'!D81</f>
        <v>जिल्ला कृषि विकास कार्यालय, बैतडी</v>
      </c>
      <c r="E82" s="34">
        <f>'Programe Budget 2073-74'!K81</f>
        <v>178.1</v>
      </c>
      <c r="F82" s="422">
        <f t="shared" si="3"/>
        <v>178.1</v>
      </c>
      <c r="G82" s="34">
        <f t="shared" si="4"/>
        <v>7.1168546779033823E-2</v>
      </c>
      <c r="H82" s="714">
        <v>0</v>
      </c>
      <c r="I82" s="34">
        <f t="shared" si="5"/>
        <v>0</v>
      </c>
      <c r="J82" s="57"/>
      <c r="K82" s="358"/>
      <c r="L82" s="25" t="str">
        <f>'Programe Budget 2073-74'!Q81</f>
        <v>दि</v>
      </c>
    </row>
    <row r="83" spans="1:12" s="103" customFormat="1">
      <c r="A83" s="25"/>
      <c r="B83" s="71"/>
      <c r="C83" s="33">
        <f>'Programe Budget 2073-74'!C82</f>
        <v>13</v>
      </c>
      <c r="D83" s="392" t="str">
        <f>'Programe Budget 2073-74'!D82</f>
        <v>जिल्ला कृषि विकास कार्यालय, दार्चुला</v>
      </c>
      <c r="E83" s="34">
        <f>'Programe Budget 2073-74'!K82</f>
        <v>178.1</v>
      </c>
      <c r="F83" s="422">
        <f t="shared" si="3"/>
        <v>178.1</v>
      </c>
      <c r="G83" s="34">
        <f t="shared" si="4"/>
        <v>7.1168546779033823E-2</v>
      </c>
      <c r="H83" s="714">
        <v>0</v>
      </c>
      <c r="I83" s="34">
        <f t="shared" si="5"/>
        <v>0</v>
      </c>
      <c r="J83" s="57"/>
      <c r="K83" s="358"/>
      <c r="L83" s="25" t="str">
        <f>'Programe Budget 2073-74'!Q82</f>
        <v>दि</v>
      </c>
    </row>
    <row r="84" spans="1:12">
      <c r="A84" s="25"/>
      <c r="B84" s="71"/>
      <c r="C84" s="33"/>
      <c r="D84" s="387" t="str">
        <f>'Programe Budget 2073-74'!D83</f>
        <v>14 कार्यालयहरूको जम्मा</v>
      </c>
      <c r="E84" s="57">
        <f>SUM(E71:E83)</f>
        <v>250251.00000000009</v>
      </c>
      <c r="F84" s="57">
        <f>SUM(F71:F83)</f>
        <v>250251.00000000009</v>
      </c>
      <c r="G84" s="57">
        <f>SUM(G71:G83)</f>
        <v>99.999999999999972</v>
      </c>
      <c r="H84" s="715"/>
      <c r="I84" s="57">
        <f>SUM(I71:I83)</f>
        <v>87.514070513204743</v>
      </c>
      <c r="J84" s="57"/>
      <c r="K84" s="214"/>
      <c r="L84" s="25"/>
    </row>
    <row r="85" spans="1:12">
      <c r="A85" s="268"/>
      <c r="B85" s="203"/>
      <c r="C85" s="54"/>
      <c r="D85" s="390" t="s">
        <v>321</v>
      </c>
      <c r="E85" s="59" t="e">
        <f>E692</f>
        <v>#REF!</v>
      </c>
      <c r="F85" s="419">
        <f>F692</f>
        <v>2016521.8999999997</v>
      </c>
      <c r="G85" s="86">
        <f>F84/F85*100</f>
        <v>12.410031351506777</v>
      </c>
      <c r="H85" s="714"/>
      <c r="I85" s="86">
        <f>I84*G85/100</f>
        <v>10.860523587668457</v>
      </c>
      <c r="J85" s="86">
        <f>I85</f>
        <v>10.860523587668457</v>
      </c>
      <c r="K85" s="356"/>
      <c r="L85" s="264"/>
    </row>
    <row r="86" spans="1:12">
      <c r="A86" s="1">
        <f>'Programe Budget 2073-74'!A84</f>
        <v>3</v>
      </c>
      <c r="B86" s="1" t="str">
        <f>'Programe Budget 2073-74'!B84</f>
        <v>312107-3/4</v>
      </c>
      <c r="C86" s="1">
        <f>'Programe Budget 2073-74'!C84</f>
        <v>3</v>
      </c>
      <c r="D86" s="380" t="str">
        <f>'Programe Budget 2073-74'!D84</f>
        <v>बागवानी विकास कार्यक्रम</v>
      </c>
      <c r="E86" s="59"/>
      <c r="F86" s="419"/>
      <c r="G86" s="86"/>
      <c r="H86" s="714"/>
      <c r="I86" s="86"/>
      <c r="J86" s="86"/>
      <c r="K86" s="356"/>
      <c r="L86" s="79" t="str">
        <f>'Programe Budget 2073-74'!Q84</f>
        <v>ना</v>
      </c>
    </row>
    <row r="87" spans="1:12">
      <c r="A87" s="141"/>
      <c r="B87" s="141"/>
      <c r="C87" s="11">
        <f>'Programe Budget 2073-74'!C85</f>
        <v>1</v>
      </c>
      <c r="D87" s="392" t="str">
        <f>'Programe Budget 2073-74'!D85</f>
        <v>फलफूल विकास निर्देशनालय, किर्तीपुर, काठमाण्डौं</v>
      </c>
      <c r="E87" s="34">
        <f>'Programe Budget 2073-74'!K85</f>
        <v>6264</v>
      </c>
      <c r="F87" s="424">
        <f>E87</f>
        <v>6264</v>
      </c>
      <c r="G87" s="85">
        <f>F87/$F$181*100</f>
        <v>8.5624068783575051</v>
      </c>
      <c r="H87" s="714">
        <v>88</v>
      </c>
      <c r="I87" s="34">
        <f t="shared" ref="I87:I150" si="6">H87*G87/100</f>
        <v>7.5349180529546054</v>
      </c>
      <c r="J87" s="88"/>
      <c r="K87" s="357"/>
      <c r="L87" s="79"/>
    </row>
    <row r="88" spans="1:12">
      <c r="A88" s="141"/>
      <c r="B88" s="141"/>
      <c r="C88" s="11">
        <f>'Programe Budget 2073-74'!C86</f>
        <v>2</v>
      </c>
      <c r="D88" s="392" t="str">
        <f>'Programe Budget 2073-74'!D86</f>
        <v>राष्ट्रिय सुन्तलाजात फलफूल विकास कार्यक्रम, किर्तीपुर</v>
      </c>
      <c r="E88" s="34">
        <f>'Programe Budget 2073-74'!K86</f>
        <v>4990.3999999999996</v>
      </c>
      <c r="F88" s="424">
        <f t="shared" ref="F88:F151" si="7">E88</f>
        <v>4990.3999999999996</v>
      </c>
      <c r="G88" s="85">
        <f t="shared" ref="G88:G151" si="8">F88/$F$181*100</f>
        <v>6.8214935002802193</v>
      </c>
      <c r="H88" s="714">
        <v>80.95</v>
      </c>
      <c r="I88" s="34">
        <f t="shared" si="6"/>
        <v>5.5219989884768381</v>
      </c>
      <c r="J88" s="88"/>
      <c r="K88" s="357"/>
      <c r="L88" s="79"/>
    </row>
    <row r="89" spans="1:12">
      <c r="A89" s="141"/>
      <c r="B89" s="141"/>
      <c r="C89" s="11">
        <f>'Programe Budget 2073-74'!C87</f>
        <v>3</v>
      </c>
      <c r="D89" s="392" t="str">
        <f>'Programe Budget 2073-74'!D87</f>
        <v>कफि तथा चिया विकास शाखा, किर्तिपुर</v>
      </c>
      <c r="E89" s="34">
        <f>'Programe Budget 2073-74'!K87</f>
        <v>3210.8</v>
      </c>
      <c r="F89" s="424">
        <f t="shared" si="7"/>
        <v>3210.8</v>
      </c>
      <c r="G89" s="85">
        <f t="shared" si="8"/>
        <v>4.3889169867545146</v>
      </c>
      <c r="H89" s="714">
        <v>100</v>
      </c>
      <c r="I89" s="34">
        <f t="shared" si="6"/>
        <v>4.3889169867545146</v>
      </c>
      <c r="J89" s="88"/>
      <c r="K89" s="357"/>
      <c r="L89" s="79"/>
    </row>
    <row r="90" spans="1:12">
      <c r="A90" s="141"/>
      <c r="B90" s="141"/>
      <c r="C90" s="11">
        <f>'Programe Budget 2073-74'!C88</f>
        <v>4</v>
      </c>
      <c r="D90" s="392" t="str">
        <f>'Programe Budget 2073-74'!D88</f>
        <v>केन्द्रीय वागवानी केन्द्र, किर्तीपुर</v>
      </c>
      <c r="E90" s="34">
        <f>'Programe Budget 2073-74'!K88</f>
        <v>11532.6</v>
      </c>
      <c r="F90" s="424">
        <f t="shared" si="7"/>
        <v>11532.6</v>
      </c>
      <c r="G90" s="85">
        <f t="shared" si="8"/>
        <v>15.764178410815097</v>
      </c>
      <c r="H90" s="714">
        <v>97.19</v>
      </c>
      <c r="I90" s="34">
        <f t="shared" si="6"/>
        <v>15.321204997471193</v>
      </c>
      <c r="J90" s="88"/>
      <c r="K90" s="357"/>
      <c r="L90" s="79"/>
    </row>
    <row r="91" spans="1:12">
      <c r="A91" s="141"/>
      <c r="B91" s="141"/>
      <c r="C91" s="11">
        <f>'Programe Budget 2073-74'!C89</f>
        <v>5</v>
      </c>
      <c r="D91" s="392" t="str">
        <f>'Programe Budget 2073-74'!D89</f>
        <v>पुष्प विकास केन्द्र, गोदावरी, ललितपुर</v>
      </c>
      <c r="E91" s="34">
        <f>'Programe Budget 2073-74'!K89</f>
        <v>7234.9</v>
      </c>
      <c r="F91" s="424">
        <f t="shared" si="7"/>
        <v>7234.9</v>
      </c>
      <c r="G91" s="85">
        <f t="shared" si="8"/>
        <v>9.8895526060390662</v>
      </c>
      <c r="H91" s="714">
        <v>99</v>
      </c>
      <c r="I91" s="34">
        <f t="shared" si="6"/>
        <v>9.7906570799786756</v>
      </c>
      <c r="J91" s="88"/>
      <c r="K91" s="357"/>
      <c r="L91" s="79"/>
    </row>
    <row r="92" spans="1:12">
      <c r="A92" s="141"/>
      <c r="B92" s="141"/>
      <c r="C92" s="11">
        <f>'Programe Budget 2073-74'!C90</f>
        <v>6</v>
      </c>
      <c r="D92" s="392" t="str">
        <f>'Programe Budget 2073-74'!D90</f>
        <v>उष्ण प्रदेशीय वागवानी केन्द्र, नवलपुर, र्सलाही</v>
      </c>
      <c r="E92" s="34">
        <f>'Programe Budget 2073-74'!K90</f>
        <v>8717.4</v>
      </c>
      <c r="F92" s="424">
        <f t="shared" si="7"/>
        <v>8717.4</v>
      </c>
      <c r="G92" s="85">
        <f t="shared" si="8"/>
        <v>11.916016239047527</v>
      </c>
      <c r="H92" s="714">
        <v>92.17</v>
      </c>
      <c r="I92" s="34">
        <f t="shared" si="6"/>
        <v>10.982992167530107</v>
      </c>
      <c r="J92" s="88"/>
      <c r="K92" s="357"/>
      <c r="L92" s="79"/>
    </row>
    <row r="93" spans="1:12">
      <c r="A93" s="141"/>
      <c r="B93" s="141"/>
      <c r="C93" s="11">
        <f>'Programe Budget 2073-74'!C91</f>
        <v>7</v>
      </c>
      <c r="D93" s="392" t="str">
        <f>'Programe Budget 2073-74'!D91</f>
        <v>शितोष्ण वागवानी विकास केन्द्र, मार्फा, मुस्ताङ्ग</v>
      </c>
      <c r="E93" s="34">
        <f>'Programe Budget 2073-74'!K91</f>
        <v>7559.6</v>
      </c>
      <c r="F93" s="424">
        <f t="shared" si="7"/>
        <v>7559.6</v>
      </c>
      <c r="G93" s="85">
        <f t="shared" si="8"/>
        <v>10.333392566671678</v>
      </c>
      <c r="H93" s="714">
        <v>93.73</v>
      </c>
      <c r="I93" s="34">
        <f t="shared" si="6"/>
        <v>9.685488852741365</v>
      </c>
      <c r="J93" s="88"/>
      <c r="K93" s="357"/>
      <c r="L93" s="79"/>
    </row>
    <row r="94" spans="1:12">
      <c r="A94" s="141"/>
      <c r="B94" s="141"/>
      <c r="C94" s="11">
        <f>'Programe Budget 2073-74'!C92</f>
        <v>8</v>
      </c>
      <c r="D94" s="392" t="str">
        <f>'Programe Budget 2073-74'!D92</f>
        <v>वागवानी केन्द्र, फाप्लु, सोलुखुम्वु</v>
      </c>
      <c r="E94" s="34">
        <f>'Programe Budget 2073-74'!K92</f>
        <v>4380.8999999999996</v>
      </c>
      <c r="F94" s="424">
        <f t="shared" si="7"/>
        <v>4380.8999999999996</v>
      </c>
      <c r="G94" s="85">
        <f t="shared" si="8"/>
        <v>5.9883538143991686</v>
      </c>
      <c r="H94" s="714">
        <v>90.41</v>
      </c>
      <c r="I94" s="34">
        <f t="shared" si="6"/>
        <v>5.4140706835982879</v>
      </c>
      <c r="J94" s="88"/>
      <c r="K94" s="357"/>
      <c r="L94" s="79"/>
    </row>
    <row r="95" spans="1:12">
      <c r="A95" s="141"/>
      <c r="B95" s="141"/>
      <c r="C95" s="11">
        <f>'Programe Budget 2073-74'!C93</f>
        <v>9</v>
      </c>
      <c r="D95" s="392" t="str">
        <f>'Programe Budget 2073-74'!D93</f>
        <v>शितोष्ण बागवानी नर्सरी केन्द्र, दामन, मकवानपुर</v>
      </c>
      <c r="E95" s="34">
        <f>'Programe Budget 2073-74'!K93</f>
        <v>4688.8999999999996</v>
      </c>
      <c r="F95" s="424">
        <f t="shared" si="7"/>
        <v>4688.8999999999996</v>
      </c>
      <c r="G95" s="85">
        <f t="shared" si="8"/>
        <v>6.4093661577155974</v>
      </c>
      <c r="H95" s="714">
        <v>100</v>
      </c>
      <c r="I95" s="34">
        <f t="shared" si="6"/>
        <v>6.4093661577155983</v>
      </c>
      <c r="J95" s="88"/>
      <c r="K95" s="357"/>
      <c r="L95" s="79"/>
    </row>
    <row r="96" spans="1:12">
      <c r="A96" s="141"/>
      <c r="B96" s="141"/>
      <c r="C96" s="11">
        <f>'Programe Budget 2073-74'!C94</f>
        <v>10</v>
      </c>
      <c r="D96" s="392" t="str">
        <f>'Programe Budget 2073-74'!D94</f>
        <v>शितोष्ण प्रदेशीय फलफूल रुटस्टक विकास केन्द्र, बोच, दोलखा</v>
      </c>
      <c r="E96" s="34">
        <f>'Programe Budget 2073-74'!K94</f>
        <v>5714.1</v>
      </c>
      <c r="F96" s="424">
        <f t="shared" si="7"/>
        <v>5714.1</v>
      </c>
      <c r="G96" s="85">
        <f t="shared" si="8"/>
        <v>7.8107358147545698</v>
      </c>
      <c r="H96" s="714">
        <v>81.05</v>
      </c>
      <c r="I96" s="34">
        <f t="shared" si="6"/>
        <v>6.3306013778585779</v>
      </c>
      <c r="J96" s="88"/>
      <c r="K96" s="357"/>
      <c r="L96" s="79"/>
    </row>
    <row r="97" spans="1:12">
      <c r="A97" s="141"/>
      <c r="B97" s="141"/>
      <c r="C97" s="11">
        <f>'Programe Budget 2073-74'!C95</f>
        <v>11</v>
      </c>
      <c r="D97" s="392" t="str">
        <f>'Programe Budget 2073-74'!D95</f>
        <v>उपोष्ण प्रदेशीय वागवानी विकास केन्द्र, त्रिशुली, नुवाकोट</v>
      </c>
      <c r="E97" s="34">
        <f>'Programe Budget 2073-74'!K95</f>
        <v>9115</v>
      </c>
      <c r="F97" s="424">
        <f t="shared" si="7"/>
        <v>9115</v>
      </c>
      <c r="G97" s="85">
        <f t="shared" si="8"/>
        <v>12.459504900419645</v>
      </c>
      <c r="H97" s="714">
        <v>81.489999999999995</v>
      </c>
      <c r="I97" s="34">
        <f t="shared" si="6"/>
        <v>10.153250543351968</v>
      </c>
      <c r="J97" s="88"/>
      <c r="K97" s="357"/>
      <c r="L97" s="79"/>
    </row>
    <row r="98" spans="1:12">
      <c r="A98" s="141"/>
      <c r="B98" s="141"/>
      <c r="C98" s="11">
        <f>'Programe Budget 2073-74'!C96</f>
        <v>12</v>
      </c>
      <c r="D98" s="392" t="str">
        <f>'Programe Budget 2073-74'!D96</f>
        <v>उष्ण प्रदेशीय बागवानी नर्सरी विकास केन्द्र, जनकपुर</v>
      </c>
      <c r="E98" s="34">
        <f>'Programe Budget 2073-74'!K96</f>
        <v>4025.6</v>
      </c>
      <c r="F98" s="424">
        <f t="shared" si="7"/>
        <v>4025.6</v>
      </c>
      <c r="G98" s="85">
        <f t="shared" si="8"/>
        <v>5.5026860040734311</v>
      </c>
      <c r="H98" s="714">
        <v>100</v>
      </c>
      <c r="I98" s="34">
        <f t="shared" si="6"/>
        <v>5.5026860040734311</v>
      </c>
      <c r="J98" s="88"/>
      <c r="K98" s="357"/>
      <c r="L98" s="79"/>
    </row>
    <row r="99" spans="1:12">
      <c r="A99" s="141"/>
      <c r="B99" s="141"/>
      <c r="C99" s="11">
        <f>'Programe Budget 2073-74'!C97</f>
        <v>13</v>
      </c>
      <c r="D99" s="392" t="str">
        <f>'Programe Budget 2073-74'!D97</f>
        <v>सुन्तलाजात फलफूल विकास केन्द्र, पाल्पा</v>
      </c>
      <c r="E99" s="34">
        <f>'Programe Budget 2073-74'!K97</f>
        <v>5111.8</v>
      </c>
      <c r="F99" s="424">
        <f t="shared" si="7"/>
        <v>5111.8</v>
      </c>
      <c r="G99" s="85">
        <f t="shared" si="8"/>
        <v>6.9874379758601366</v>
      </c>
      <c r="H99" s="714">
        <v>98.83</v>
      </c>
      <c r="I99" s="34">
        <f t="shared" si="6"/>
        <v>6.9056849515425736</v>
      </c>
      <c r="J99" s="88"/>
      <c r="K99" s="357"/>
      <c r="L99" s="79"/>
    </row>
    <row r="100" spans="1:12">
      <c r="A100" s="141"/>
      <c r="B100" s="141"/>
      <c r="C100" s="11">
        <f>'Programe Budget 2073-74'!C98</f>
        <v>14</v>
      </c>
      <c r="D100" s="392" t="str">
        <f>'Programe Budget 2073-74'!D98</f>
        <v>कफि विकास केन्द्र, आँपचौर, गुल्मी</v>
      </c>
      <c r="E100" s="34">
        <f>'Programe Budget 2073-74'!K98</f>
        <v>7121</v>
      </c>
      <c r="F100" s="424">
        <f t="shared" si="7"/>
        <v>7121</v>
      </c>
      <c r="G100" s="85">
        <f t="shared" si="8"/>
        <v>9.733860054403543</v>
      </c>
      <c r="H100" s="714">
        <v>100</v>
      </c>
      <c r="I100" s="34">
        <f t="shared" si="6"/>
        <v>9.733860054403543</v>
      </c>
      <c r="J100" s="88"/>
      <c r="K100" s="357"/>
      <c r="L100" s="79"/>
    </row>
    <row r="101" spans="1:12">
      <c r="A101" s="141"/>
      <c r="B101" s="141"/>
      <c r="C101" s="11">
        <f>'Programe Budget 2073-74'!C99</f>
        <v>15</v>
      </c>
      <c r="D101" s="392" t="str">
        <f>'Programe Budget 2073-74'!D99</f>
        <v>सुख्खा फलफूल विकास केन्द्र, सतबाँझ, बैतडी</v>
      </c>
      <c r="E101" s="34">
        <f>'Programe Budget 2073-74'!K99</f>
        <v>4660.5</v>
      </c>
      <c r="F101" s="424">
        <f t="shared" si="7"/>
        <v>4660.5</v>
      </c>
      <c r="G101" s="85">
        <f t="shared" si="8"/>
        <v>6.3705455390461614</v>
      </c>
      <c r="H101" s="714">
        <v>100</v>
      </c>
      <c r="I101" s="34">
        <f t="shared" si="6"/>
        <v>6.3705455390461614</v>
      </c>
      <c r="J101" s="88"/>
      <c r="K101" s="357"/>
      <c r="L101" s="79"/>
    </row>
    <row r="102" spans="1:12">
      <c r="A102" s="141"/>
      <c r="B102" s="141"/>
      <c r="C102" s="11">
        <f>'Programe Budget 2073-74'!C100</f>
        <v>16</v>
      </c>
      <c r="D102" s="392" t="str">
        <f>'Programe Budget 2073-74'!D100</f>
        <v>जैतुन विकास केन्द्र, बाजुरा</v>
      </c>
      <c r="E102" s="34">
        <f>'Programe Budget 2073-74'!K100</f>
        <v>5011.8</v>
      </c>
      <c r="F102" s="424">
        <f t="shared" si="7"/>
        <v>5011.8</v>
      </c>
      <c r="G102" s="85">
        <f t="shared" si="8"/>
        <v>6.8507456566015561</v>
      </c>
      <c r="H102" s="714">
        <v>8</v>
      </c>
      <c r="I102" s="34">
        <f t="shared" si="6"/>
        <v>0.5480596525281245</v>
      </c>
      <c r="J102" s="88"/>
      <c r="K102" s="357"/>
      <c r="L102" s="79"/>
    </row>
    <row r="103" spans="1:12">
      <c r="A103" s="141"/>
      <c r="B103" s="141"/>
      <c r="C103" s="11"/>
      <c r="D103" s="387" t="str">
        <f>'Programe Budget 2073-74'!D101</f>
        <v>स्याउ आत्म निर्भर कार्यक्रम</v>
      </c>
      <c r="E103" s="34"/>
      <c r="F103" s="424"/>
      <c r="G103" s="85"/>
      <c r="H103" s="714"/>
      <c r="I103" s="34"/>
      <c r="J103" s="88"/>
      <c r="K103" s="357"/>
      <c r="L103" s="79"/>
    </row>
    <row r="104" spans="1:12">
      <c r="A104" s="141"/>
      <c r="B104" s="141"/>
      <c r="C104" s="11">
        <f>'Programe Budget 2073-74'!C102</f>
        <v>1</v>
      </c>
      <c r="D104" s="392" t="str">
        <f>'Programe Budget 2073-74'!D102</f>
        <v>फलफूल विकास निर्देशनालय, कीर्तीपुर, काठमाण्डौं</v>
      </c>
      <c r="E104" s="34">
        <f>'Programe Budget 2073-74'!K102</f>
        <v>200</v>
      </c>
      <c r="F104" s="424">
        <f t="shared" si="7"/>
        <v>200</v>
      </c>
      <c r="G104" s="85">
        <f t="shared" si="8"/>
        <v>0.27338463851716172</v>
      </c>
      <c r="H104" s="714">
        <v>0</v>
      </c>
      <c r="I104" s="34">
        <f t="shared" si="6"/>
        <v>0</v>
      </c>
      <c r="J104" s="88"/>
      <c r="K104" s="357"/>
      <c r="L104" s="79"/>
    </row>
    <row r="105" spans="1:12">
      <c r="A105" s="141"/>
      <c r="B105" s="141"/>
      <c r="C105" s="11">
        <f>'Programe Budget 2073-74'!C103</f>
        <v>2</v>
      </c>
      <c r="D105" s="392" t="str">
        <f>'Programe Budget 2073-74'!D103</f>
        <v>जिल्ला कृषि बिकास कार्यालय, मुस्ताङ्ग</v>
      </c>
      <c r="E105" s="34">
        <f>'Programe Budget 2073-74'!K103</f>
        <v>1050</v>
      </c>
      <c r="F105" s="424">
        <f t="shared" si="7"/>
        <v>1050</v>
      </c>
      <c r="G105" s="85">
        <f t="shared" si="8"/>
        <v>1.435269352215099</v>
      </c>
      <c r="H105" s="714">
        <v>100</v>
      </c>
      <c r="I105" s="34">
        <f t="shared" si="6"/>
        <v>1.4352693522150988</v>
      </c>
      <c r="J105" s="88"/>
      <c r="K105" s="357"/>
      <c r="L105" s="79"/>
    </row>
    <row r="106" spans="1:12">
      <c r="A106" s="141"/>
      <c r="B106" s="141"/>
      <c r="C106" s="11">
        <f>'Programe Budget 2073-74'!C104</f>
        <v>3</v>
      </c>
      <c r="D106" s="392" t="str">
        <f>'Programe Budget 2073-74'!D104</f>
        <v>जिल्ला कृषि बिकास कार्यालय, मनाङ्ग</v>
      </c>
      <c r="E106" s="34">
        <f>'Programe Budget 2073-74'!K104</f>
        <v>525</v>
      </c>
      <c r="F106" s="424">
        <f t="shared" si="7"/>
        <v>525</v>
      </c>
      <c r="G106" s="85">
        <f t="shared" si="8"/>
        <v>0.7176346761075495</v>
      </c>
      <c r="H106" s="714">
        <v>100</v>
      </c>
      <c r="I106" s="34">
        <f t="shared" si="6"/>
        <v>0.71763467610754939</v>
      </c>
      <c r="J106" s="88"/>
      <c r="K106" s="357"/>
      <c r="L106" s="79"/>
    </row>
    <row r="107" spans="1:12">
      <c r="A107" s="141"/>
      <c r="B107" s="141"/>
      <c r="C107" s="11">
        <f>'Programe Budget 2073-74'!C105</f>
        <v>4</v>
      </c>
      <c r="D107" s="392" t="str">
        <f>'Programe Budget 2073-74'!D105</f>
        <v>जिल्ला कृषि बिकास कार्यालय, जुम्ला</v>
      </c>
      <c r="E107" s="34">
        <f>'Programe Budget 2073-74'!K105</f>
        <v>1050</v>
      </c>
      <c r="F107" s="424">
        <f t="shared" si="7"/>
        <v>1050</v>
      </c>
      <c r="G107" s="85">
        <f t="shared" si="8"/>
        <v>1.435269352215099</v>
      </c>
      <c r="H107" s="714">
        <v>100</v>
      </c>
      <c r="I107" s="34">
        <f t="shared" si="6"/>
        <v>1.4352693522150988</v>
      </c>
      <c r="J107" s="88"/>
      <c r="K107" s="357"/>
      <c r="L107" s="79"/>
    </row>
    <row r="108" spans="1:12">
      <c r="A108" s="141"/>
      <c r="B108" s="141"/>
      <c r="C108" s="11">
        <f>'Programe Budget 2073-74'!C106</f>
        <v>5</v>
      </c>
      <c r="D108" s="392" t="str">
        <f>'Programe Budget 2073-74'!D106</f>
        <v>जिल्ला कृषि बिकास कार्यालय, हुम्ला</v>
      </c>
      <c r="E108" s="34">
        <f>'Programe Budget 2073-74'!K106</f>
        <v>525</v>
      </c>
      <c r="F108" s="424">
        <f t="shared" si="7"/>
        <v>525</v>
      </c>
      <c r="G108" s="85">
        <f t="shared" si="8"/>
        <v>0.7176346761075495</v>
      </c>
      <c r="H108" s="714">
        <v>100</v>
      </c>
      <c r="I108" s="34">
        <f t="shared" si="6"/>
        <v>0.71763467610754939</v>
      </c>
      <c r="J108" s="88"/>
      <c r="K108" s="357"/>
      <c r="L108" s="79"/>
    </row>
    <row r="109" spans="1:12">
      <c r="A109" s="141"/>
      <c r="B109" s="141"/>
      <c r="C109" s="11">
        <f>'Programe Budget 2073-74'!C107</f>
        <v>6</v>
      </c>
      <c r="D109" s="392" t="str">
        <f>'Programe Budget 2073-74'!D107</f>
        <v>जिल्ला कृषि बिकास कार्यालय, डोल्पा</v>
      </c>
      <c r="E109" s="34">
        <f>'Programe Budget 2073-74'!K107</f>
        <v>525</v>
      </c>
      <c r="F109" s="424">
        <f t="shared" si="7"/>
        <v>525</v>
      </c>
      <c r="G109" s="85">
        <f t="shared" si="8"/>
        <v>0.7176346761075495</v>
      </c>
      <c r="H109" s="714">
        <v>100</v>
      </c>
      <c r="I109" s="34">
        <f t="shared" si="6"/>
        <v>0.71763467610754939</v>
      </c>
      <c r="J109" s="88"/>
      <c r="K109" s="357"/>
      <c r="L109" s="79"/>
    </row>
    <row r="110" spans="1:12">
      <c r="A110" s="141"/>
      <c r="B110" s="141"/>
      <c r="C110" s="11">
        <f>'Programe Budget 2073-74'!C108</f>
        <v>7</v>
      </c>
      <c r="D110" s="392" t="str">
        <f>'Programe Budget 2073-74'!D108</f>
        <v>जिल्ला कृषि बिकास कार्यालय, मुगु</v>
      </c>
      <c r="E110" s="34">
        <f>'Programe Budget 2073-74'!K108</f>
        <v>525</v>
      </c>
      <c r="F110" s="424">
        <f t="shared" si="7"/>
        <v>525</v>
      </c>
      <c r="G110" s="85">
        <f t="shared" si="8"/>
        <v>0.7176346761075495</v>
      </c>
      <c r="H110" s="714">
        <v>100</v>
      </c>
      <c r="I110" s="34">
        <f t="shared" si="6"/>
        <v>0.71763467610754939</v>
      </c>
      <c r="J110" s="88"/>
      <c r="K110" s="357"/>
      <c r="L110" s="79"/>
    </row>
    <row r="111" spans="1:12">
      <c r="A111" s="141"/>
      <c r="B111" s="141"/>
      <c r="C111" s="11">
        <f>'Programe Budget 2073-74'!C109</f>
        <v>8</v>
      </c>
      <c r="D111" s="392" t="str">
        <f>'Programe Budget 2073-74'!D109</f>
        <v>जिल्ला कृषि बिकास कार्यालय, कालिकोट</v>
      </c>
      <c r="E111" s="34">
        <f>'Programe Budget 2073-74'!K109</f>
        <v>1050</v>
      </c>
      <c r="F111" s="424">
        <f t="shared" si="7"/>
        <v>1050</v>
      </c>
      <c r="G111" s="85">
        <f t="shared" si="8"/>
        <v>1.435269352215099</v>
      </c>
      <c r="H111" s="714">
        <v>100</v>
      </c>
      <c r="I111" s="34">
        <f t="shared" si="6"/>
        <v>1.4352693522150988</v>
      </c>
      <c r="J111" s="88"/>
      <c r="K111" s="357"/>
      <c r="L111" s="79"/>
    </row>
    <row r="112" spans="1:12">
      <c r="A112" s="141"/>
      <c r="B112" s="141"/>
      <c r="C112" s="11">
        <f>'Programe Budget 2073-74'!C110</f>
        <v>9</v>
      </c>
      <c r="D112" s="392" t="str">
        <f>'Programe Budget 2073-74'!D110</f>
        <v>जिल्ला कृषि बिकास कार्यालय, रूकुम</v>
      </c>
      <c r="E112" s="34">
        <f>'Programe Budget 2073-74'!K110</f>
        <v>525</v>
      </c>
      <c r="F112" s="424">
        <f t="shared" si="7"/>
        <v>525</v>
      </c>
      <c r="G112" s="85">
        <f t="shared" si="8"/>
        <v>0.7176346761075495</v>
      </c>
      <c r="H112" s="714">
        <v>100</v>
      </c>
      <c r="I112" s="34">
        <f t="shared" si="6"/>
        <v>0.71763467610754939</v>
      </c>
      <c r="J112" s="88"/>
      <c r="K112" s="357"/>
      <c r="L112" s="79"/>
    </row>
    <row r="113" spans="1:12">
      <c r="A113" s="141"/>
      <c r="B113" s="141"/>
      <c r="C113" s="11"/>
      <c r="D113" s="387" t="str">
        <f>'Programe Budget 2073-74'!D111</f>
        <v>सुन्तला बगैँचा सुदृढिकरण कार्यक्रम</v>
      </c>
      <c r="E113" s="34"/>
      <c r="F113" s="424"/>
      <c r="G113" s="85"/>
      <c r="H113" s="714"/>
      <c r="I113" s="34"/>
      <c r="J113" s="88"/>
      <c r="K113" s="357"/>
      <c r="L113" s="79"/>
    </row>
    <row r="114" spans="1:12">
      <c r="A114" s="141"/>
      <c r="B114" s="141"/>
      <c r="C114" s="11">
        <f>'Programe Budget 2073-74'!C112</f>
        <v>1</v>
      </c>
      <c r="D114" s="392" t="str">
        <f>'Programe Budget 2073-74'!D112</f>
        <v>राष्ट्रिय सुन्तलाजात फलफूल विकास कार्यक्रम, कीर्तीपुर</v>
      </c>
      <c r="E114" s="34">
        <f>'Programe Budget 2073-74'!K112</f>
        <v>1375</v>
      </c>
      <c r="F114" s="424">
        <f t="shared" si="7"/>
        <v>1375</v>
      </c>
      <c r="G114" s="85">
        <f t="shared" si="8"/>
        <v>1.8795193898054867</v>
      </c>
      <c r="H114" s="714">
        <v>89.55</v>
      </c>
      <c r="I114" s="34">
        <f t="shared" si="6"/>
        <v>1.6831096135708135</v>
      </c>
      <c r="J114" s="88"/>
      <c r="K114" s="357"/>
      <c r="L114" s="79"/>
    </row>
    <row r="115" spans="1:12">
      <c r="A115" s="141"/>
      <c r="B115" s="141"/>
      <c r="C115" s="11">
        <f>'Programe Budget 2073-74'!C113</f>
        <v>2</v>
      </c>
      <c r="D115" s="392" t="str">
        <f>'Programe Budget 2073-74'!D113</f>
        <v xml:space="preserve">जिल्ला कृषि बिकास कार्यालय, धादिङ्ग </v>
      </c>
      <c r="E115" s="34">
        <f>'Programe Budget 2073-74'!K113</f>
        <v>1173</v>
      </c>
      <c r="F115" s="424">
        <f t="shared" si="7"/>
        <v>1173</v>
      </c>
      <c r="G115" s="85">
        <f t="shared" si="8"/>
        <v>1.6034009049031535</v>
      </c>
      <c r="H115" s="714">
        <v>0</v>
      </c>
      <c r="I115" s="34">
        <f t="shared" si="6"/>
        <v>0</v>
      </c>
      <c r="J115" s="88"/>
      <c r="K115" s="357"/>
      <c r="L115" s="79"/>
    </row>
    <row r="116" spans="1:12">
      <c r="A116" s="141"/>
      <c r="B116" s="141"/>
      <c r="C116" s="11">
        <f>'Programe Budget 2073-74'!C114</f>
        <v>3</v>
      </c>
      <c r="D116" s="392" t="str">
        <f>'Programe Budget 2073-74'!D114</f>
        <v>जिल्ला कृषि बिकास कार्यालय, गोरखा</v>
      </c>
      <c r="E116" s="34">
        <f>'Programe Budget 2073-74'!K114</f>
        <v>1173</v>
      </c>
      <c r="F116" s="424">
        <f t="shared" si="7"/>
        <v>1173</v>
      </c>
      <c r="G116" s="85">
        <f t="shared" si="8"/>
        <v>1.6034009049031535</v>
      </c>
      <c r="H116" s="714">
        <v>100</v>
      </c>
      <c r="I116" s="34">
        <f t="shared" si="6"/>
        <v>1.6034009049031532</v>
      </c>
      <c r="J116" s="88"/>
      <c r="K116" s="357"/>
      <c r="L116" s="79"/>
    </row>
    <row r="117" spans="1:12">
      <c r="A117" s="141"/>
      <c r="B117" s="141"/>
      <c r="C117" s="11">
        <f>'Programe Budget 2073-74'!C115</f>
        <v>4</v>
      </c>
      <c r="D117" s="392" t="str">
        <f>'Programe Budget 2073-74'!D115</f>
        <v>जिल्ला कृषि बिकास कार्यालय, कास्की</v>
      </c>
      <c r="E117" s="34">
        <f>'Programe Budget 2073-74'!K115</f>
        <v>1173</v>
      </c>
      <c r="F117" s="424">
        <f t="shared" si="7"/>
        <v>1173</v>
      </c>
      <c r="G117" s="85">
        <f t="shared" si="8"/>
        <v>1.6034009049031535</v>
      </c>
      <c r="H117" s="714">
        <v>100</v>
      </c>
      <c r="I117" s="34">
        <f t="shared" si="6"/>
        <v>1.6034009049031532</v>
      </c>
      <c r="J117" s="88"/>
      <c r="K117" s="357"/>
      <c r="L117" s="79"/>
    </row>
    <row r="118" spans="1:12">
      <c r="A118" s="141"/>
      <c r="B118" s="141"/>
      <c r="C118" s="11">
        <f>'Programe Budget 2073-74'!C116</f>
        <v>5</v>
      </c>
      <c r="D118" s="392" t="str">
        <f>'Programe Budget 2073-74'!D116</f>
        <v>जिल्ला कृषि बिकास कार्यालय, लमजुङ्ग</v>
      </c>
      <c r="E118" s="34">
        <f>'Programe Budget 2073-74'!K116</f>
        <v>1173</v>
      </c>
      <c r="F118" s="424">
        <f t="shared" si="7"/>
        <v>1173</v>
      </c>
      <c r="G118" s="85">
        <f t="shared" si="8"/>
        <v>1.6034009049031535</v>
      </c>
      <c r="H118" s="714">
        <v>100</v>
      </c>
      <c r="I118" s="34">
        <f t="shared" si="6"/>
        <v>1.6034009049031532</v>
      </c>
      <c r="J118" s="88"/>
      <c r="K118" s="357"/>
      <c r="L118" s="79"/>
    </row>
    <row r="119" spans="1:12">
      <c r="A119" s="141"/>
      <c r="B119" s="141"/>
      <c r="C119" s="11">
        <f>'Programe Budget 2073-74'!C117</f>
        <v>6</v>
      </c>
      <c r="D119" s="392" t="str">
        <f>'Programe Budget 2073-74'!D117</f>
        <v>जिल्ला कृषि बिकास कार्यालय, म्याग्दी</v>
      </c>
      <c r="E119" s="34">
        <f>'Programe Budget 2073-74'!K117</f>
        <v>1173</v>
      </c>
      <c r="F119" s="424">
        <f t="shared" si="7"/>
        <v>1173</v>
      </c>
      <c r="G119" s="85">
        <f t="shared" si="8"/>
        <v>1.6034009049031535</v>
      </c>
      <c r="H119" s="714">
        <v>100</v>
      </c>
      <c r="I119" s="34">
        <f t="shared" si="6"/>
        <v>1.6034009049031532</v>
      </c>
      <c r="J119" s="88"/>
      <c r="K119" s="357"/>
      <c r="L119" s="79"/>
    </row>
    <row r="120" spans="1:12">
      <c r="A120" s="141"/>
      <c r="B120" s="141"/>
      <c r="C120" s="11">
        <f>'Programe Budget 2073-74'!C118</f>
        <v>7</v>
      </c>
      <c r="D120" s="392" t="str">
        <f>'Programe Budget 2073-74'!D118</f>
        <v>जिल्ला कृषि बिकास कार्यालय, पर्वत</v>
      </c>
      <c r="E120" s="34">
        <f>'Programe Budget 2073-74'!K118</f>
        <v>1173</v>
      </c>
      <c r="F120" s="424">
        <f t="shared" si="7"/>
        <v>1173</v>
      </c>
      <c r="G120" s="85">
        <f t="shared" si="8"/>
        <v>1.6034009049031535</v>
      </c>
      <c r="H120" s="714">
        <v>100</v>
      </c>
      <c r="I120" s="34">
        <f t="shared" si="6"/>
        <v>1.6034009049031532</v>
      </c>
      <c r="J120" s="88"/>
      <c r="K120" s="357"/>
      <c r="L120" s="79"/>
    </row>
    <row r="121" spans="1:12">
      <c r="A121" s="141"/>
      <c r="B121" s="141"/>
      <c r="C121" s="11">
        <f>'Programe Budget 2073-74'!C119</f>
        <v>8</v>
      </c>
      <c r="D121" s="392" t="str">
        <f>'Programe Budget 2073-74'!D119</f>
        <v>जिल्ला कृषि बिकास कार्यालय, स्याङ्गजा</v>
      </c>
      <c r="E121" s="34">
        <f>'Programe Budget 2073-74'!K119</f>
        <v>1173</v>
      </c>
      <c r="F121" s="424">
        <f t="shared" si="7"/>
        <v>1173</v>
      </c>
      <c r="G121" s="85">
        <f t="shared" si="8"/>
        <v>1.6034009049031535</v>
      </c>
      <c r="H121" s="714">
        <v>100</v>
      </c>
      <c r="I121" s="34">
        <f t="shared" si="6"/>
        <v>1.6034009049031532</v>
      </c>
      <c r="J121" s="88"/>
      <c r="K121" s="357"/>
      <c r="L121" s="79"/>
    </row>
    <row r="122" spans="1:12">
      <c r="A122" s="141"/>
      <c r="B122" s="141"/>
      <c r="C122" s="11">
        <f>'Programe Budget 2073-74'!C120</f>
        <v>9</v>
      </c>
      <c r="D122" s="392" t="str">
        <f>'Programe Budget 2073-74'!D120</f>
        <v>जिल्ला कृषि बिकास कार्यालय, तनहुँ</v>
      </c>
      <c r="E122" s="34">
        <f>'Programe Budget 2073-74'!K120</f>
        <v>1173</v>
      </c>
      <c r="F122" s="424">
        <f t="shared" si="7"/>
        <v>1173</v>
      </c>
      <c r="G122" s="85">
        <f t="shared" si="8"/>
        <v>1.6034009049031535</v>
      </c>
      <c r="H122" s="714">
        <v>100</v>
      </c>
      <c r="I122" s="34">
        <f t="shared" si="6"/>
        <v>1.6034009049031532</v>
      </c>
      <c r="J122" s="88"/>
      <c r="K122" s="357"/>
      <c r="L122" s="79"/>
    </row>
    <row r="123" spans="1:12">
      <c r="A123" s="79"/>
      <c r="B123" s="321"/>
      <c r="C123" s="11">
        <f>'Programe Budget 2073-74'!C121</f>
        <v>10</v>
      </c>
      <c r="D123" s="392" t="str">
        <f>'Programe Budget 2073-74'!D121</f>
        <v>जिल्ला कृषि बिकास कार्यालय, बाग्लुङ्ग</v>
      </c>
      <c r="E123" s="34">
        <f>'Programe Budget 2073-74'!K121</f>
        <v>2273</v>
      </c>
      <c r="F123" s="424">
        <f t="shared" si="7"/>
        <v>2273</v>
      </c>
      <c r="G123" s="85">
        <f t="shared" si="8"/>
        <v>3.1070164167475429</v>
      </c>
      <c r="H123" s="714">
        <v>100</v>
      </c>
      <c r="I123" s="34">
        <f t="shared" si="6"/>
        <v>3.1070164167475429</v>
      </c>
      <c r="J123" s="351"/>
      <c r="K123" s="355"/>
      <c r="L123" s="79" t="str">
        <f>'Programe Budget 2073-74'!Q85</f>
        <v>नि</v>
      </c>
    </row>
    <row r="124" spans="1:12">
      <c r="A124" s="25"/>
      <c r="B124" s="11"/>
      <c r="C124" s="11">
        <f>'Programe Budget 2073-74'!C122</f>
        <v>11</v>
      </c>
      <c r="D124" s="392" t="str">
        <f>'Programe Budget 2073-74'!D122</f>
        <v>जिल्ला कृषि बिकास कार्यालय, पाल्पा</v>
      </c>
      <c r="E124" s="34">
        <f>'Programe Budget 2073-74'!K122</f>
        <v>2273</v>
      </c>
      <c r="F124" s="424">
        <f t="shared" si="7"/>
        <v>2273</v>
      </c>
      <c r="G124" s="85">
        <f t="shared" si="8"/>
        <v>3.1070164167475429</v>
      </c>
      <c r="H124" s="714">
        <v>100</v>
      </c>
      <c r="I124" s="34">
        <f t="shared" si="6"/>
        <v>3.1070164167475429</v>
      </c>
      <c r="J124" s="59"/>
      <c r="K124" s="214"/>
      <c r="L124" s="79" t="str">
        <f>'Programe Budget 2073-74'!Q86</f>
        <v>नि</v>
      </c>
    </row>
    <row r="125" spans="1:12">
      <c r="A125" s="25"/>
      <c r="B125" s="25"/>
      <c r="C125" s="11">
        <f>'Programe Budget 2073-74'!C123</f>
        <v>12</v>
      </c>
      <c r="D125" s="392" t="str">
        <f>'Programe Budget 2073-74'!D123</f>
        <v>जिल्ला कृषि बिकास कार्यालय, गुल्मी</v>
      </c>
      <c r="E125" s="34">
        <f>'Programe Budget 2073-74'!K123</f>
        <v>2273</v>
      </c>
      <c r="F125" s="424">
        <f t="shared" si="7"/>
        <v>2273</v>
      </c>
      <c r="G125" s="85">
        <f t="shared" si="8"/>
        <v>3.1070164167475429</v>
      </c>
      <c r="H125" s="714">
        <v>99.44</v>
      </c>
      <c r="I125" s="34">
        <f t="shared" si="6"/>
        <v>3.0896171248137567</v>
      </c>
      <c r="J125" s="59"/>
      <c r="K125" s="214"/>
      <c r="L125" s="79" t="str">
        <f>'Programe Budget 2073-74'!Q87</f>
        <v>नि</v>
      </c>
    </row>
    <row r="126" spans="1:12">
      <c r="A126" s="25"/>
      <c r="B126" s="25"/>
      <c r="C126" s="11">
        <f>'Programe Budget 2073-74'!C124</f>
        <v>13</v>
      </c>
      <c r="D126" s="392" t="str">
        <f>'Programe Budget 2073-74'!D124</f>
        <v>जिल्ला कृषि बिकास कार्यालय, अर्घाखाँची</v>
      </c>
      <c r="E126" s="34">
        <f>'Programe Budget 2073-74'!K124</f>
        <v>2273</v>
      </c>
      <c r="F126" s="424">
        <f t="shared" si="7"/>
        <v>2273</v>
      </c>
      <c r="G126" s="85">
        <f t="shared" si="8"/>
        <v>3.1070164167475429</v>
      </c>
      <c r="H126" s="714">
        <v>97.35</v>
      </c>
      <c r="I126" s="34">
        <f t="shared" si="6"/>
        <v>3.0246804817037325</v>
      </c>
      <c r="J126" s="59"/>
      <c r="K126" s="214"/>
      <c r="L126" s="79" t="str">
        <f>'Programe Budget 2073-74'!Q88</f>
        <v>नि</v>
      </c>
    </row>
    <row r="127" spans="1:12">
      <c r="A127" s="252"/>
      <c r="B127" s="25"/>
      <c r="C127" s="11"/>
      <c r="D127" s="387" t="str">
        <f>'Programe Budget 2073-74'!D125</f>
        <v>फलफूल दशक कार्यक्रम</v>
      </c>
      <c r="E127" s="34"/>
      <c r="F127" s="424"/>
      <c r="G127" s="85"/>
      <c r="H127" s="714"/>
      <c r="I127" s="34"/>
      <c r="J127" s="59"/>
      <c r="K127" s="214"/>
      <c r="L127" s="79" t="str">
        <f>'Programe Budget 2073-74'!Q89</f>
        <v>नि</v>
      </c>
    </row>
    <row r="128" spans="1:12">
      <c r="A128" s="25"/>
      <c r="B128" s="25"/>
      <c r="C128" s="11">
        <f>'Programe Budget 2073-74'!C126</f>
        <v>1</v>
      </c>
      <c r="D128" s="392" t="str">
        <f>'Programe Budget 2073-74'!D126</f>
        <v>फलफूल विकास निर्देशनालय, कीर्तीपुर, काठमाण्डौं</v>
      </c>
      <c r="E128" s="34">
        <f>'Programe Budget 2073-74'!K126</f>
        <v>6575</v>
      </c>
      <c r="F128" s="424">
        <f t="shared" si="7"/>
        <v>6575</v>
      </c>
      <c r="G128" s="85">
        <f t="shared" si="8"/>
        <v>8.9875199912516912</v>
      </c>
      <c r="H128" s="714">
        <v>98</v>
      </c>
      <c r="I128" s="34">
        <f t="shared" si="6"/>
        <v>8.8077695914266574</v>
      </c>
      <c r="J128" s="59"/>
      <c r="K128" s="214"/>
      <c r="L128" s="79" t="str">
        <f>'Programe Budget 2073-74'!Q90</f>
        <v>नि</v>
      </c>
    </row>
    <row r="129" spans="1:12">
      <c r="A129" s="25"/>
      <c r="B129" s="25"/>
      <c r="C129" s="11">
        <f>'Programe Budget 2073-74'!C127</f>
        <v>2</v>
      </c>
      <c r="D129" s="392" t="str">
        <f>'Programe Budget 2073-74'!D127</f>
        <v>जिल्ला कृषि विकास कार्यालय, जुम्ला</v>
      </c>
      <c r="E129" s="34">
        <f>'Programe Budget 2073-74'!K127</f>
        <v>200</v>
      </c>
      <c r="F129" s="424">
        <f t="shared" si="7"/>
        <v>200</v>
      </c>
      <c r="G129" s="85">
        <f t="shared" si="8"/>
        <v>0.27338463851716172</v>
      </c>
      <c r="H129" s="714">
        <v>0</v>
      </c>
      <c r="I129" s="34">
        <f t="shared" si="6"/>
        <v>0</v>
      </c>
      <c r="J129" s="59"/>
      <c r="K129" s="214"/>
      <c r="L129" s="79" t="str">
        <f>'Programe Budget 2073-74'!Q91</f>
        <v>नि</v>
      </c>
    </row>
    <row r="130" spans="1:12">
      <c r="A130" s="25"/>
      <c r="B130" s="25"/>
      <c r="C130" s="11">
        <f>'Programe Budget 2073-74'!C128</f>
        <v>3</v>
      </c>
      <c r="D130" s="392" t="str">
        <f>'Programe Budget 2073-74'!D128</f>
        <v xml:space="preserve">जिल्ला कृषि विकास कार्यालय, हुम्ला </v>
      </c>
      <c r="E130" s="34">
        <f>'Programe Budget 2073-74'!K128</f>
        <v>200</v>
      </c>
      <c r="F130" s="424">
        <f t="shared" si="7"/>
        <v>200</v>
      </c>
      <c r="G130" s="85">
        <f t="shared" si="8"/>
        <v>0.27338463851716172</v>
      </c>
      <c r="H130" s="714">
        <v>0</v>
      </c>
      <c r="I130" s="34">
        <f t="shared" si="6"/>
        <v>0</v>
      </c>
      <c r="J130" s="59"/>
      <c r="K130" s="214"/>
      <c r="L130" s="79" t="str">
        <f>'Programe Budget 2073-74'!Q92</f>
        <v>नि</v>
      </c>
    </row>
    <row r="131" spans="1:12">
      <c r="A131" s="25"/>
      <c r="B131" s="25"/>
      <c r="C131" s="11">
        <f>'Programe Budget 2073-74'!C129</f>
        <v>4</v>
      </c>
      <c r="D131" s="392" t="str">
        <f>'Programe Budget 2073-74'!D129</f>
        <v>जिल्ला कृषि विकास कार्यालय, डोल्पा</v>
      </c>
      <c r="E131" s="34">
        <f>'Programe Budget 2073-74'!K129</f>
        <v>200</v>
      </c>
      <c r="F131" s="424">
        <f t="shared" si="7"/>
        <v>200</v>
      </c>
      <c r="G131" s="85">
        <f t="shared" si="8"/>
        <v>0.27338463851716172</v>
      </c>
      <c r="H131" s="714">
        <v>0</v>
      </c>
      <c r="I131" s="34">
        <f t="shared" si="6"/>
        <v>0</v>
      </c>
      <c r="J131" s="59"/>
      <c r="K131" s="214"/>
      <c r="L131" s="79" t="str">
        <f>'Programe Budget 2073-74'!Q93</f>
        <v>नि</v>
      </c>
    </row>
    <row r="132" spans="1:12">
      <c r="A132" s="25"/>
      <c r="B132" s="25"/>
      <c r="C132" s="11">
        <f>'Programe Budget 2073-74'!C130</f>
        <v>5</v>
      </c>
      <c r="D132" s="392" t="str">
        <f>'Programe Budget 2073-74'!D130</f>
        <v>जिल्ला कृषि विकास कार्यालय,  मुगु</v>
      </c>
      <c r="E132" s="34">
        <f>'Programe Budget 2073-74'!K130</f>
        <v>200</v>
      </c>
      <c r="F132" s="424">
        <f t="shared" si="7"/>
        <v>200</v>
      </c>
      <c r="G132" s="85">
        <f t="shared" si="8"/>
        <v>0.27338463851716172</v>
      </c>
      <c r="H132" s="714">
        <v>0</v>
      </c>
      <c r="I132" s="34">
        <f t="shared" si="6"/>
        <v>0</v>
      </c>
      <c r="J132" s="59"/>
      <c r="K132" s="214"/>
      <c r="L132" s="79" t="str">
        <f>'Programe Budget 2073-74'!Q94</f>
        <v>नि</v>
      </c>
    </row>
    <row r="133" spans="1:12">
      <c r="A133" s="25"/>
      <c r="B133" s="25"/>
      <c r="C133" s="11">
        <f>'Programe Budget 2073-74'!C131</f>
        <v>6</v>
      </c>
      <c r="D133" s="392" t="str">
        <f>'Programe Budget 2073-74'!D131</f>
        <v>जिल्ला कृषि विकास कार्यालय, कालिकोट</v>
      </c>
      <c r="E133" s="34">
        <f>'Programe Budget 2073-74'!K131</f>
        <v>200</v>
      </c>
      <c r="F133" s="424">
        <f t="shared" si="7"/>
        <v>200</v>
      </c>
      <c r="G133" s="85">
        <f t="shared" si="8"/>
        <v>0.27338463851716172</v>
      </c>
      <c r="H133" s="714">
        <v>0</v>
      </c>
      <c r="I133" s="34">
        <f t="shared" si="6"/>
        <v>0</v>
      </c>
      <c r="J133" s="34"/>
      <c r="K133" s="214"/>
      <c r="L133" s="79" t="str">
        <f>'Programe Budget 2073-74'!Q95</f>
        <v>नि</v>
      </c>
    </row>
    <row r="134" spans="1:12">
      <c r="A134" s="25"/>
      <c r="B134" s="25"/>
      <c r="C134" s="11">
        <f>'Programe Budget 2073-74'!C132</f>
        <v>7</v>
      </c>
      <c r="D134" s="392" t="str">
        <f>'Programe Budget 2073-74'!D132</f>
        <v xml:space="preserve">जिल्ला कृषि विकास कार्यालय, मुस्ताङ्ग   </v>
      </c>
      <c r="E134" s="34">
        <f>'Programe Budget 2073-74'!K132</f>
        <v>200</v>
      </c>
      <c r="F134" s="424">
        <f t="shared" si="7"/>
        <v>200</v>
      </c>
      <c r="G134" s="85">
        <f t="shared" si="8"/>
        <v>0.27338463851716172</v>
      </c>
      <c r="H134" s="714">
        <v>0</v>
      </c>
      <c r="I134" s="34">
        <f t="shared" si="6"/>
        <v>0</v>
      </c>
      <c r="J134" s="34"/>
      <c r="K134" s="214"/>
      <c r="L134" s="79" t="str">
        <f>'Programe Budget 2073-74'!Q96</f>
        <v>नि</v>
      </c>
    </row>
    <row r="135" spans="1:12">
      <c r="A135" s="25"/>
      <c r="B135" s="25"/>
      <c r="C135" s="11">
        <f>'Programe Budget 2073-74'!C133</f>
        <v>8</v>
      </c>
      <c r="D135" s="392" t="str">
        <f>'Programe Budget 2073-74'!D133</f>
        <v xml:space="preserve">जिल्ला कृषि विकास कार्यालय, मनाङ्ग </v>
      </c>
      <c r="E135" s="34">
        <f>'Programe Budget 2073-74'!K133</f>
        <v>200</v>
      </c>
      <c r="F135" s="424">
        <f t="shared" si="7"/>
        <v>200</v>
      </c>
      <c r="G135" s="85">
        <f t="shared" si="8"/>
        <v>0.27338463851716172</v>
      </c>
      <c r="H135" s="714">
        <v>0</v>
      </c>
      <c r="I135" s="34">
        <f t="shared" si="6"/>
        <v>0</v>
      </c>
      <c r="J135" s="34"/>
      <c r="K135" s="214"/>
      <c r="L135" s="79" t="str">
        <f>'Programe Budget 2073-74'!Q97</f>
        <v>नि</v>
      </c>
    </row>
    <row r="136" spans="1:12">
      <c r="A136" s="25"/>
      <c r="B136" s="25"/>
      <c r="C136" s="11">
        <f>'Programe Budget 2073-74'!C134</f>
        <v>9</v>
      </c>
      <c r="D136" s="392" t="str">
        <f>'Programe Budget 2073-74'!D134</f>
        <v>जिल्ला कृषि विकास कार्यालय, रसुवा</v>
      </c>
      <c r="E136" s="34">
        <f>'Programe Budget 2073-74'!K134</f>
        <v>200</v>
      </c>
      <c r="F136" s="424">
        <f t="shared" si="7"/>
        <v>200</v>
      </c>
      <c r="G136" s="85">
        <f t="shared" si="8"/>
        <v>0.27338463851716172</v>
      </c>
      <c r="H136" s="714">
        <v>0</v>
      </c>
      <c r="I136" s="34">
        <f t="shared" si="6"/>
        <v>0</v>
      </c>
      <c r="J136" s="34"/>
      <c r="K136" s="214"/>
      <c r="L136" s="79" t="str">
        <f>'Programe Budget 2073-74'!Q98</f>
        <v>नि</v>
      </c>
    </row>
    <row r="137" spans="1:12">
      <c r="A137" s="25"/>
      <c r="B137" s="25"/>
      <c r="C137" s="11">
        <f>'Programe Budget 2073-74'!C135</f>
        <v>10</v>
      </c>
      <c r="D137" s="392" t="str">
        <f>'Programe Budget 2073-74'!D135</f>
        <v>जिल्ला कृषि विकास कार्यालय, सोलु</v>
      </c>
      <c r="E137" s="34">
        <f>'Programe Budget 2073-74'!K135</f>
        <v>200</v>
      </c>
      <c r="F137" s="424">
        <f t="shared" si="7"/>
        <v>200</v>
      </c>
      <c r="G137" s="85">
        <f t="shared" si="8"/>
        <v>0.27338463851716172</v>
      </c>
      <c r="H137" s="714">
        <v>0</v>
      </c>
      <c r="I137" s="34">
        <f t="shared" si="6"/>
        <v>0</v>
      </c>
      <c r="J137" s="34"/>
      <c r="K137" s="214"/>
      <c r="L137" s="79" t="str">
        <f>'Programe Budget 2073-74'!Q99</f>
        <v>नि</v>
      </c>
    </row>
    <row r="138" spans="1:12">
      <c r="A138" s="25"/>
      <c r="B138" s="25"/>
      <c r="C138" s="11">
        <f>'Programe Budget 2073-74'!C136</f>
        <v>11</v>
      </c>
      <c r="D138" s="392" t="str">
        <f>'Programe Budget 2073-74'!D136</f>
        <v>जिल्ला कृषि विकास कार्यालय, वैतडी</v>
      </c>
      <c r="E138" s="34">
        <f>'Programe Budget 2073-74'!K136</f>
        <v>200</v>
      </c>
      <c r="F138" s="424">
        <f t="shared" si="7"/>
        <v>200</v>
      </c>
      <c r="G138" s="85">
        <f t="shared" si="8"/>
        <v>0.27338463851716172</v>
      </c>
      <c r="H138" s="714">
        <v>0</v>
      </c>
      <c r="I138" s="34">
        <f t="shared" si="6"/>
        <v>0</v>
      </c>
      <c r="J138" s="34"/>
      <c r="K138" s="214"/>
      <c r="L138" s="79" t="e">
        <f>'Programe Budget 2073-74'!#REF!</f>
        <v>#REF!</v>
      </c>
    </row>
    <row r="139" spans="1:12">
      <c r="A139" s="25"/>
      <c r="B139" s="25"/>
      <c r="C139" s="11">
        <f>'Programe Budget 2073-74'!C137</f>
        <v>12</v>
      </c>
      <c r="D139" s="392" t="str">
        <f>'Programe Budget 2073-74'!D137</f>
        <v>जिल्ला कृषि विकास कार्यालय, दोलखा</v>
      </c>
      <c r="E139" s="34">
        <f>'Programe Budget 2073-74'!K137</f>
        <v>400</v>
      </c>
      <c r="F139" s="424">
        <f t="shared" si="7"/>
        <v>400</v>
      </c>
      <c r="G139" s="85">
        <f t="shared" si="8"/>
        <v>0.54676927703432343</v>
      </c>
      <c r="H139" s="714">
        <v>0</v>
      </c>
      <c r="I139" s="34">
        <f t="shared" si="6"/>
        <v>0</v>
      </c>
      <c r="J139" s="34"/>
      <c r="K139" s="214"/>
      <c r="L139" s="79" t="str">
        <f>'Programe Budget 2073-74'!Q113</f>
        <v>प</v>
      </c>
    </row>
    <row r="140" spans="1:12">
      <c r="A140" s="25"/>
      <c r="B140" s="25"/>
      <c r="C140" s="11">
        <f>'Programe Budget 2073-74'!C138</f>
        <v>13</v>
      </c>
      <c r="D140" s="392" t="str">
        <f>'Programe Budget 2073-74'!D138</f>
        <v>जिल्ला कृषि विकास कार्यालय, सिन्धुपाल्चोक</v>
      </c>
      <c r="E140" s="34">
        <f>'Programe Budget 2073-74'!K138</f>
        <v>400</v>
      </c>
      <c r="F140" s="424">
        <f t="shared" si="7"/>
        <v>400</v>
      </c>
      <c r="G140" s="85">
        <f t="shared" si="8"/>
        <v>0.54676927703432343</v>
      </c>
      <c r="H140" s="714">
        <v>0</v>
      </c>
      <c r="I140" s="34">
        <f t="shared" si="6"/>
        <v>0</v>
      </c>
      <c r="J140" s="34"/>
      <c r="K140" s="214"/>
      <c r="L140" s="79" t="str">
        <f>'Programe Budget 2073-74'!Q114</f>
        <v>का</v>
      </c>
    </row>
    <row r="141" spans="1:12">
      <c r="A141" s="25"/>
      <c r="B141" s="25"/>
      <c r="C141" s="11">
        <f>'Programe Budget 2073-74'!C139</f>
        <v>14</v>
      </c>
      <c r="D141" s="392" t="str">
        <f>'Programe Budget 2073-74'!D139</f>
        <v>जिल्ला कृषि विकास कार्यालय,  ईलाम</v>
      </c>
      <c r="E141" s="34">
        <f>'Programe Budget 2073-74'!K139</f>
        <v>450</v>
      </c>
      <c r="F141" s="424">
        <f t="shared" si="7"/>
        <v>450</v>
      </c>
      <c r="G141" s="85">
        <f t="shared" si="8"/>
        <v>0.6151154366636139</v>
      </c>
      <c r="H141" s="714">
        <v>0</v>
      </c>
      <c r="I141" s="34">
        <f t="shared" si="6"/>
        <v>0</v>
      </c>
      <c r="J141" s="34"/>
      <c r="K141" s="214"/>
      <c r="L141" s="79" t="str">
        <f>'Programe Budget 2073-74'!Q115</f>
        <v>प</v>
      </c>
    </row>
    <row r="142" spans="1:12">
      <c r="A142" s="25"/>
      <c r="B142" s="25"/>
      <c r="C142" s="11">
        <f>'Programe Budget 2073-74'!C140</f>
        <v>15</v>
      </c>
      <c r="D142" s="392" t="str">
        <f>'Programe Budget 2073-74'!D140</f>
        <v>जिल्ला कृषि विकास कार्यालय, भक्तपुर</v>
      </c>
      <c r="E142" s="34">
        <f>'Programe Budget 2073-74'!K140</f>
        <v>400</v>
      </c>
      <c r="F142" s="424">
        <f t="shared" si="7"/>
        <v>400</v>
      </c>
      <c r="G142" s="85">
        <f t="shared" si="8"/>
        <v>0.54676927703432343</v>
      </c>
      <c r="H142" s="714">
        <v>0</v>
      </c>
      <c r="I142" s="34">
        <f t="shared" si="6"/>
        <v>0</v>
      </c>
      <c r="J142" s="34"/>
      <c r="K142" s="214"/>
      <c r="L142" s="79" t="str">
        <f>'Programe Budget 2073-74'!Q116</f>
        <v>प</v>
      </c>
    </row>
    <row r="143" spans="1:12">
      <c r="A143" s="25"/>
      <c r="B143" s="25"/>
      <c r="C143" s="11">
        <f>'Programe Budget 2073-74'!C141</f>
        <v>16</v>
      </c>
      <c r="D143" s="392" t="str">
        <f>'Programe Budget 2073-74'!D141</f>
        <v>जिल्ला कृषि विकास कार्यालय, सिन्धुली</v>
      </c>
      <c r="E143" s="34">
        <f>'Programe Budget 2073-74'!K141</f>
        <v>400</v>
      </c>
      <c r="F143" s="424">
        <f t="shared" si="7"/>
        <v>400</v>
      </c>
      <c r="G143" s="85">
        <f t="shared" si="8"/>
        <v>0.54676927703432343</v>
      </c>
      <c r="H143" s="714">
        <v>0</v>
      </c>
      <c r="I143" s="34">
        <f t="shared" si="6"/>
        <v>0</v>
      </c>
      <c r="J143" s="34"/>
      <c r="K143" s="214"/>
      <c r="L143" s="79"/>
    </row>
    <row r="144" spans="1:12">
      <c r="A144" s="25"/>
      <c r="B144" s="25"/>
      <c r="C144" s="11">
        <f>'Programe Budget 2073-74'!C142</f>
        <v>17</v>
      </c>
      <c r="D144" s="392" t="str">
        <f>'Programe Budget 2073-74'!D142</f>
        <v>जिल्ला कृषि विकास कार्यालय, धादिङ्ग</v>
      </c>
      <c r="E144" s="34">
        <f>'Programe Budget 2073-74'!K142</f>
        <v>400</v>
      </c>
      <c r="F144" s="424">
        <f t="shared" si="7"/>
        <v>400</v>
      </c>
      <c r="G144" s="85">
        <f t="shared" si="8"/>
        <v>0.54676927703432343</v>
      </c>
      <c r="H144" s="714">
        <v>0</v>
      </c>
      <c r="I144" s="34">
        <f t="shared" si="6"/>
        <v>0</v>
      </c>
      <c r="J144" s="34"/>
      <c r="K144" s="214"/>
      <c r="L144" s="79"/>
    </row>
    <row r="145" spans="1:12">
      <c r="A145" s="25"/>
      <c r="B145" s="25"/>
      <c r="C145" s="11">
        <f>'Programe Budget 2073-74'!C143</f>
        <v>18</v>
      </c>
      <c r="D145" s="392" t="str">
        <f>'Programe Budget 2073-74'!D143</f>
        <v>जिल्ला कृषि विकास कार्यालय, सल्यान</v>
      </c>
      <c r="E145" s="34">
        <f>'Programe Budget 2073-74'!K143</f>
        <v>1900</v>
      </c>
      <c r="F145" s="424">
        <f t="shared" si="7"/>
        <v>1900</v>
      </c>
      <c r="G145" s="85">
        <f t="shared" si="8"/>
        <v>2.5971540659130361</v>
      </c>
      <c r="H145" s="714">
        <v>0</v>
      </c>
      <c r="I145" s="34">
        <f t="shared" si="6"/>
        <v>0</v>
      </c>
      <c r="J145" s="34"/>
      <c r="K145" s="214"/>
      <c r="L145" s="79"/>
    </row>
    <row r="146" spans="1:12">
      <c r="A146" s="25"/>
      <c r="B146" s="25"/>
      <c r="C146" s="11">
        <f>'Programe Budget 2073-74'!C144</f>
        <v>19</v>
      </c>
      <c r="D146" s="392" t="str">
        <f>'Programe Budget 2073-74'!D144</f>
        <v>जिल्ला कृषि विकास कार्यालय, दैलेख</v>
      </c>
      <c r="E146" s="34">
        <f>'Programe Budget 2073-74'!K144</f>
        <v>1900</v>
      </c>
      <c r="F146" s="424">
        <f t="shared" si="7"/>
        <v>1900</v>
      </c>
      <c r="G146" s="85">
        <f t="shared" si="8"/>
        <v>2.5971540659130361</v>
      </c>
      <c r="H146" s="714">
        <v>0</v>
      </c>
      <c r="I146" s="34">
        <f t="shared" si="6"/>
        <v>0</v>
      </c>
      <c r="J146" s="34"/>
      <c r="K146" s="214"/>
      <c r="L146" s="79"/>
    </row>
    <row r="147" spans="1:12">
      <c r="A147" s="25"/>
      <c r="B147" s="25"/>
      <c r="C147" s="11">
        <f>'Programe Budget 2073-74'!C145</f>
        <v>20</v>
      </c>
      <c r="D147" s="392" t="str">
        <f>'Programe Budget 2073-74'!D145</f>
        <v>जिल्ला कृषि विकास कार्यालय, काठमाण्डौ</v>
      </c>
      <c r="E147" s="34">
        <f>'Programe Budget 2073-74'!K145</f>
        <v>400</v>
      </c>
      <c r="F147" s="424">
        <f t="shared" si="7"/>
        <v>400</v>
      </c>
      <c r="G147" s="85">
        <f t="shared" si="8"/>
        <v>0.54676927703432343</v>
      </c>
      <c r="H147" s="714">
        <v>0</v>
      </c>
      <c r="I147" s="34">
        <f t="shared" si="6"/>
        <v>0</v>
      </c>
      <c r="J147" s="34"/>
      <c r="K147" s="214"/>
      <c r="L147" s="79"/>
    </row>
    <row r="148" spans="1:12">
      <c r="A148" s="25"/>
      <c r="B148" s="25"/>
      <c r="C148" s="11">
        <f>'Programe Budget 2073-74'!C146</f>
        <v>21</v>
      </c>
      <c r="D148" s="392" t="str">
        <f>'Programe Budget 2073-74'!D146</f>
        <v>जिल्ला कृषि विकास कार्यालय, मकवानपुर</v>
      </c>
      <c r="E148" s="34">
        <f>'Programe Budget 2073-74'!K146</f>
        <v>400</v>
      </c>
      <c r="F148" s="424">
        <f t="shared" si="7"/>
        <v>400</v>
      </c>
      <c r="G148" s="85">
        <f t="shared" si="8"/>
        <v>0.54676927703432343</v>
      </c>
      <c r="H148" s="714">
        <v>0</v>
      </c>
      <c r="I148" s="34">
        <f t="shared" si="6"/>
        <v>0</v>
      </c>
      <c r="J148" s="34"/>
      <c r="K148" s="214"/>
      <c r="L148" s="79"/>
    </row>
    <row r="149" spans="1:12">
      <c r="A149" s="25"/>
      <c r="B149" s="25"/>
      <c r="C149" s="11">
        <f>'Programe Budget 2073-74'!C147</f>
        <v>22</v>
      </c>
      <c r="D149" s="392" t="str">
        <f>'Programe Budget 2073-74'!D147</f>
        <v>जिल्ला कृषि विकास कार्यालय,  भोजपुर</v>
      </c>
      <c r="E149" s="34">
        <f>'Programe Budget 2073-74'!K147</f>
        <v>1500</v>
      </c>
      <c r="F149" s="424">
        <f t="shared" si="7"/>
        <v>1500</v>
      </c>
      <c r="G149" s="85">
        <f t="shared" si="8"/>
        <v>2.0503847888787128</v>
      </c>
      <c r="H149" s="714">
        <v>0</v>
      </c>
      <c r="I149" s="34">
        <f t="shared" si="6"/>
        <v>0</v>
      </c>
      <c r="J149" s="34"/>
      <c r="K149" s="214"/>
      <c r="L149" s="79"/>
    </row>
    <row r="150" spans="1:12">
      <c r="A150" s="25"/>
      <c r="B150" s="25"/>
      <c r="C150" s="11">
        <f>'Programe Budget 2073-74'!C148</f>
        <v>23</v>
      </c>
      <c r="D150" s="392" t="str">
        <f>'Programe Budget 2073-74'!D148</f>
        <v>जिल्ला कृषि विकास कार्यालय, उदयपुर</v>
      </c>
      <c r="E150" s="34">
        <f>'Programe Budget 2073-74'!K148</f>
        <v>1500</v>
      </c>
      <c r="F150" s="424">
        <f t="shared" si="7"/>
        <v>1500</v>
      </c>
      <c r="G150" s="85">
        <f t="shared" si="8"/>
        <v>2.0503847888787128</v>
      </c>
      <c r="H150" s="714">
        <v>0</v>
      </c>
      <c r="I150" s="34">
        <f t="shared" si="6"/>
        <v>0</v>
      </c>
      <c r="J150" s="34"/>
      <c r="K150" s="214"/>
      <c r="L150" s="79"/>
    </row>
    <row r="151" spans="1:12">
      <c r="A151" s="25"/>
      <c r="B151" s="25"/>
      <c r="C151" s="11">
        <f>'Programe Budget 2073-74'!C149</f>
        <v>24</v>
      </c>
      <c r="D151" s="392" t="str">
        <f>'Programe Budget 2073-74'!D149</f>
        <v>जिल्ला कृषि विकास कार्यालय, तेह्रथुम</v>
      </c>
      <c r="E151" s="34">
        <f>'Programe Budget 2073-74'!K149</f>
        <v>1500</v>
      </c>
      <c r="F151" s="424">
        <f t="shared" si="7"/>
        <v>1500</v>
      </c>
      <c r="G151" s="85">
        <f t="shared" si="8"/>
        <v>2.0503847888787128</v>
      </c>
      <c r="H151" s="714">
        <v>0</v>
      </c>
      <c r="I151" s="34">
        <f t="shared" ref="I151:I180" si="9">H151*G151/100</f>
        <v>0</v>
      </c>
      <c r="J151" s="34"/>
      <c r="K151" s="214"/>
      <c r="L151" s="79"/>
    </row>
    <row r="152" spans="1:12">
      <c r="A152" s="25"/>
      <c r="B152" s="25"/>
      <c r="C152" s="11">
        <f>'Programe Budget 2073-74'!C150</f>
        <v>25</v>
      </c>
      <c r="D152" s="392" t="str">
        <f>'Programe Budget 2073-74'!D150</f>
        <v>जिल्ला कृषि विकास कार्यालय, धनकुटा</v>
      </c>
      <c r="E152" s="34">
        <f>'Programe Budget 2073-74'!K150</f>
        <v>1500</v>
      </c>
      <c r="F152" s="424">
        <f t="shared" ref="F152:F180" si="10">E152</f>
        <v>1500</v>
      </c>
      <c r="G152" s="85">
        <f t="shared" ref="G152:G180" si="11">F152/$F$181*100</f>
        <v>2.0503847888787128</v>
      </c>
      <c r="H152" s="714">
        <v>0</v>
      </c>
      <c r="I152" s="34">
        <f t="shared" si="9"/>
        <v>0</v>
      </c>
      <c r="J152" s="34"/>
      <c r="K152" s="214"/>
      <c r="L152" s="79"/>
    </row>
    <row r="153" spans="1:12">
      <c r="A153" s="25"/>
      <c r="B153" s="25"/>
      <c r="C153" s="11">
        <f>'Programe Budget 2073-74'!C151</f>
        <v>26</v>
      </c>
      <c r="D153" s="392" t="str">
        <f>'Programe Budget 2073-74'!D151</f>
        <v>जिल्ला कृषि विकास कार्यालय, पाल्पा</v>
      </c>
      <c r="E153" s="34">
        <f>'Programe Budget 2073-74'!K151</f>
        <v>1550</v>
      </c>
      <c r="F153" s="424">
        <f t="shared" si="10"/>
        <v>1550</v>
      </c>
      <c r="G153" s="85">
        <f t="shared" si="11"/>
        <v>2.1187309485080035</v>
      </c>
      <c r="H153" s="714">
        <v>0</v>
      </c>
      <c r="I153" s="34">
        <f t="shared" si="9"/>
        <v>0</v>
      </c>
      <c r="J153" s="34"/>
      <c r="K153" s="214"/>
      <c r="L153" s="79"/>
    </row>
    <row r="154" spans="1:12">
      <c r="A154" s="25"/>
      <c r="B154" s="25"/>
      <c r="C154" s="11">
        <f>'Programe Budget 2073-74'!C152</f>
        <v>27</v>
      </c>
      <c r="D154" s="392" t="str">
        <f>'Programe Budget 2073-74'!D152</f>
        <v>जिल्ला कृषि विकास कार्यालय, वाग्लुङ्ग</v>
      </c>
      <c r="E154" s="34">
        <f>'Programe Budget 2073-74'!K152</f>
        <v>1500</v>
      </c>
      <c r="F154" s="424">
        <f t="shared" si="10"/>
        <v>1500</v>
      </c>
      <c r="G154" s="85">
        <f t="shared" si="11"/>
        <v>2.0503847888787128</v>
      </c>
      <c r="H154" s="714">
        <v>0</v>
      </c>
      <c r="I154" s="34">
        <f t="shared" si="9"/>
        <v>0</v>
      </c>
      <c r="J154" s="34"/>
      <c r="K154" s="214"/>
      <c r="L154" s="79"/>
    </row>
    <row r="155" spans="1:12">
      <c r="A155" s="25"/>
      <c r="B155" s="25"/>
      <c r="C155" s="11">
        <f>'Programe Budget 2073-74'!C153</f>
        <v>28</v>
      </c>
      <c r="D155" s="392" t="str">
        <f>'Programe Budget 2073-74'!D153</f>
        <v>जिल्ला कृषि विकास कार्यालय, कास्की</v>
      </c>
      <c r="E155" s="34">
        <f>'Programe Budget 2073-74'!K153</f>
        <v>1500</v>
      </c>
      <c r="F155" s="424">
        <f t="shared" si="10"/>
        <v>1500</v>
      </c>
      <c r="G155" s="85">
        <f t="shared" si="11"/>
        <v>2.0503847888787128</v>
      </c>
      <c r="H155" s="714">
        <v>0</v>
      </c>
      <c r="I155" s="34">
        <f t="shared" si="9"/>
        <v>0</v>
      </c>
      <c r="J155" s="34"/>
      <c r="K155" s="214"/>
      <c r="L155" s="79"/>
    </row>
    <row r="156" spans="1:12">
      <c r="A156" s="25"/>
      <c r="B156" s="25"/>
      <c r="C156" s="11">
        <f>'Programe Budget 2073-74'!C154</f>
        <v>29</v>
      </c>
      <c r="D156" s="392" t="str">
        <f>'Programe Budget 2073-74'!D154</f>
        <v>जिल्ला कृषि विकास कार्यालय, चितवन</v>
      </c>
      <c r="E156" s="34">
        <f>'Programe Budget 2073-74'!K154</f>
        <v>1500</v>
      </c>
      <c r="F156" s="424">
        <f t="shared" si="10"/>
        <v>1500</v>
      </c>
      <c r="G156" s="85">
        <f t="shared" si="11"/>
        <v>2.0503847888787128</v>
      </c>
      <c r="H156" s="714">
        <v>0</v>
      </c>
      <c r="I156" s="34">
        <f t="shared" si="9"/>
        <v>0</v>
      </c>
      <c r="J156" s="34"/>
      <c r="K156" s="214"/>
      <c r="L156" s="79"/>
    </row>
    <row r="157" spans="1:12">
      <c r="A157" s="25"/>
      <c r="B157" s="25"/>
      <c r="C157" s="11">
        <f>'Programe Budget 2073-74'!C155</f>
        <v>30</v>
      </c>
      <c r="D157" s="392" t="str">
        <f>'Programe Budget 2073-74'!D155</f>
        <v>जिल्ला कृषि विकास कार्यालय, रामेछाप</v>
      </c>
      <c r="E157" s="34">
        <f>'Programe Budget 2073-74'!K155</f>
        <v>1500</v>
      </c>
      <c r="F157" s="424">
        <f t="shared" si="10"/>
        <v>1500</v>
      </c>
      <c r="G157" s="85">
        <f t="shared" si="11"/>
        <v>2.0503847888787128</v>
      </c>
      <c r="H157" s="714">
        <v>0</v>
      </c>
      <c r="I157" s="34">
        <f t="shared" si="9"/>
        <v>0</v>
      </c>
      <c r="J157" s="34"/>
      <c r="K157" s="214"/>
      <c r="L157" s="79"/>
    </row>
    <row r="158" spans="1:12">
      <c r="A158" s="25"/>
      <c r="B158" s="25"/>
      <c r="C158" s="11">
        <f>'Programe Budget 2073-74'!C156</f>
        <v>31</v>
      </c>
      <c r="D158" s="392" t="str">
        <f>'Programe Budget 2073-74'!D156</f>
        <v>जिल्ला कृषि विकास कार्यालय,  काभ्रेपलाञ्चोक</v>
      </c>
      <c r="E158" s="34">
        <f>'Programe Budget 2073-74'!K156</f>
        <v>1500</v>
      </c>
      <c r="F158" s="424">
        <f t="shared" si="10"/>
        <v>1500</v>
      </c>
      <c r="G158" s="85">
        <f t="shared" si="11"/>
        <v>2.0503847888787128</v>
      </c>
      <c r="H158" s="714">
        <v>0</v>
      </c>
      <c r="I158" s="34">
        <f t="shared" si="9"/>
        <v>0</v>
      </c>
      <c r="J158" s="34"/>
      <c r="K158" s="214"/>
      <c r="L158" s="79"/>
    </row>
    <row r="159" spans="1:12">
      <c r="A159" s="25"/>
      <c r="B159" s="25"/>
      <c r="C159" s="11">
        <f>'Programe Budget 2073-74'!C157</f>
        <v>32</v>
      </c>
      <c r="D159" s="392" t="str">
        <f>'Programe Budget 2073-74'!D157</f>
        <v>जिल्ला कृषि विकास कार्यालय, गोरखा</v>
      </c>
      <c r="E159" s="34">
        <f>'Programe Budget 2073-74'!K157</f>
        <v>3000</v>
      </c>
      <c r="F159" s="424">
        <f t="shared" si="10"/>
        <v>3000</v>
      </c>
      <c r="G159" s="85">
        <f t="shared" si="11"/>
        <v>4.1007695777574256</v>
      </c>
      <c r="H159" s="714">
        <v>0</v>
      </c>
      <c r="I159" s="34">
        <f t="shared" si="9"/>
        <v>0</v>
      </c>
      <c r="J159" s="34"/>
      <c r="K159" s="214"/>
      <c r="L159" s="79" t="str">
        <f>'Programe Budget 2073-74'!Q117</f>
        <v>प</v>
      </c>
    </row>
    <row r="160" spans="1:12">
      <c r="A160" s="25"/>
      <c r="B160" s="25"/>
      <c r="C160" s="11">
        <f>'Programe Budget 2073-74'!C158</f>
        <v>33</v>
      </c>
      <c r="D160" s="392" t="str">
        <f>'Programe Budget 2073-74'!D158</f>
        <v xml:space="preserve">जिल्ला कृषि विकास कार्यालय,  तनहँ </v>
      </c>
      <c r="E160" s="34">
        <f>'Programe Budget 2073-74'!K158</f>
        <v>1500</v>
      </c>
      <c r="F160" s="424">
        <f t="shared" si="10"/>
        <v>1500</v>
      </c>
      <c r="G160" s="85">
        <f t="shared" si="11"/>
        <v>2.0503847888787128</v>
      </c>
      <c r="H160" s="714">
        <v>0</v>
      </c>
      <c r="I160" s="34">
        <f t="shared" si="9"/>
        <v>0</v>
      </c>
      <c r="J160" s="34"/>
      <c r="K160" s="214"/>
      <c r="L160" s="79" t="str">
        <f>'Programe Budget 2073-74'!Q118</f>
        <v>प</v>
      </c>
    </row>
    <row r="161" spans="1:12">
      <c r="A161" s="25"/>
      <c r="B161" s="25"/>
      <c r="C161" s="11">
        <f>'Programe Budget 2073-74'!C159</f>
        <v>34</v>
      </c>
      <c r="D161" s="392" t="str">
        <f>'Programe Budget 2073-74'!D159</f>
        <v>जिल्ला कृषि विकास कार्यालय, अर्घाखाँची</v>
      </c>
      <c r="E161" s="34">
        <f>'Programe Budget 2073-74'!K159</f>
        <v>1500</v>
      </c>
      <c r="F161" s="424">
        <f t="shared" si="10"/>
        <v>1500</v>
      </c>
      <c r="G161" s="85">
        <f t="shared" si="11"/>
        <v>2.0503847888787128</v>
      </c>
      <c r="H161" s="714">
        <v>0</v>
      </c>
      <c r="I161" s="34">
        <f t="shared" si="9"/>
        <v>0</v>
      </c>
      <c r="J161" s="34"/>
      <c r="K161" s="214"/>
      <c r="L161" s="79" t="str">
        <f>'Programe Budget 2073-74'!Q119</f>
        <v>प</v>
      </c>
    </row>
    <row r="162" spans="1:12">
      <c r="A162" s="25"/>
      <c r="B162" s="25"/>
      <c r="C162" s="11">
        <f>'Programe Budget 2073-74'!C160</f>
        <v>35</v>
      </c>
      <c r="D162" s="392" t="str">
        <f>'Programe Budget 2073-74'!D160</f>
        <v>जिल्ला कृषि विकास कार्यालय, डोटी</v>
      </c>
      <c r="E162" s="34">
        <f>'Programe Budget 2073-74'!K160</f>
        <v>1500</v>
      </c>
      <c r="F162" s="424">
        <f t="shared" si="10"/>
        <v>1500</v>
      </c>
      <c r="G162" s="85">
        <f t="shared" si="11"/>
        <v>2.0503847888787128</v>
      </c>
      <c r="H162" s="714">
        <v>0</v>
      </c>
      <c r="I162" s="34">
        <f t="shared" si="9"/>
        <v>0</v>
      </c>
      <c r="J162" s="34"/>
      <c r="K162" s="214"/>
      <c r="L162" s="79" t="str">
        <f>'Programe Budget 2073-74'!Q120</f>
        <v>प</v>
      </c>
    </row>
    <row r="163" spans="1:12">
      <c r="A163" s="25"/>
      <c r="B163" s="25"/>
      <c r="C163" s="11">
        <f>'Programe Budget 2073-74'!C161</f>
        <v>36</v>
      </c>
      <c r="D163" s="392" t="str">
        <f>'Programe Budget 2073-74'!D161</f>
        <v>जिल्ला कृषि विकास कार्यालय, डडेलधुरा</v>
      </c>
      <c r="E163" s="34">
        <f>'Programe Budget 2073-74'!K161</f>
        <v>1500</v>
      </c>
      <c r="F163" s="424">
        <f t="shared" si="10"/>
        <v>1500</v>
      </c>
      <c r="G163" s="85">
        <f t="shared" si="11"/>
        <v>2.0503847888787128</v>
      </c>
      <c r="H163" s="714">
        <v>0</v>
      </c>
      <c r="I163" s="34">
        <f t="shared" si="9"/>
        <v>0</v>
      </c>
      <c r="J163" s="57"/>
      <c r="K163" s="214"/>
      <c r="L163" s="79" t="str">
        <f>'Programe Budget 2073-74'!Q121</f>
        <v>प</v>
      </c>
    </row>
    <row r="164" spans="1:12">
      <c r="A164" s="264"/>
      <c r="B164" s="264"/>
      <c r="C164" s="11">
        <f>'Programe Budget 2073-74'!C162</f>
        <v>37</v>
      </c>
      <c r="D164" s="392" t="str">
        <f>'Programe Budget 2073-74'!D162</f>
        <v>जिल्ला कृषि विकास कार्यालय,  कैलाली</v>
      </c>
      <c r="E164" s="34">
        <f>'Programe Budget 2073-74'!K162</f>
        <v>1500</v>
      </c>
      <c r="F164" s="424">
        <f t="shared" si="10"/>
        <v>1500</v>
      </c>
      <c r="G164" s="85">
        <f t="shared" si="11"/>
        <v>2.0503847888787128</v>
      </c>
      <c r="H164" s="714">
        <v>0</v>
      </c>
      <c r="I164" s="34">
        <f t="shared" si="9"/>
        <v>0</v>
      </c>
      <c r="J164" s="86"/>
      <c r="K164" s="356"/>
      <c r="L164" s="79" t="str">
        <f>'Programe Budget 2073-74'!Q122</f>
        <v>प</v>
      </c>
    </row>
    <row r="165" spans="1:12">
      <c r="A165" s="25"/>
      <c r="B165" s="25"/>
      <c r="C165" s="11">
        <f>'Programe Budget 2073-74'!C163</f>
        <v>38</v>
      </c>
      <c r="D165" s="392" t="str">
        <f>'Programe Budget 2073-74'!D163</f>
        <v>जिल्ला कृषि विकास कार्यालय, स्याङ्गजा</v>
      </c>
      <c r="E165" s="34">
        <f>'Programe Budget 2073-74'!K163</f>
        <v>1500</v>
      </c>
      <c r="F165" s="424">
        <f t="shared" si="10"/>
        <v>1500</v>
      </c>
      <c r="G165" s="85">
        <f t="shared" si="11"/>
        <v>2.0503847888787128</v>
      </c>
      <c r="H165" s="714">
        <v>0</v>
      </c>
      <c r="I165" s="34">
        <f t="shared" si="9"/>
        <v>0</v>
      </c>
      <c r="J165" s="57"/>
      <c r="K165" s="214"/>
      <c r="L165" s="79" t="str">
        <f>'Programe Budget 2073-74'!Q123</f>
        <v>प</v>
      </c>
    </row>
    <row r="166" spans="1:12">
      <c r="A166" s="25"/>
      <c r="B166" s="25"/>
      <c r="C166" s="11">
        <f>'Programe Budget 2073-74'!C164</f>
        <v>39</v>
      </c>
      <c r="D166" s="392" t="str">
        <f>'Programe Budget 2073-74'!D164</f>
        <v>जिल्ला कृषि विकास कार्यालय, गुल्मी</v>
      </c>
      <c r="E166" s="34">
        <f>'Programe Budget 2073-74'!K164</f>
        <v>50</v>
      </c>
      <c r="F166" s="424">
        <f t="shared" si="10"/>
        <v>50</v>
      </c>
      <c r="G166" s="85">
        <f t="shared" si="11"/>
        <v>6.8346159629290429E-2</v>
      </c>
      <c r="H166" s="714">
        <v>0</v>
      </c>
      <c r="I166" s="34">
        <f t="shared" si="9"/>
        <v>0</v>
      </c>
      <c r="J166" s="57"/>
      <c r="K166" s="214"/>
      <c r="L166" s="79" t="str">
        <f>'Programe Budget 2073-74'!Q124</f>
        <v>प</v>
      </c>
    </row>
    <row r="167" spans="1:12">
      <c r="A167" s="25"/>
      <c r="B167" s="25"/>
      <c r="C167" s="11">
        <f>'Programe Budget 2073-74'!C165</f>
        <v>40</v>
      </c>
      <c r="D167" s="392" t="str">
        <f>'Programe Budget 2073-74'!D165</f>
        <v>जिल्ला कृषि विकास कार्यालय, नुवाकोट</v>
      </c>
      <c r="E167" s="34">
        <f>'Programe Budget 2073-74'!K165</f>
        <v>50</v>
      </c>
      <c r="F167" s="424">
        <f t="shared" si="10"/>
        <v>50</v>
      </c>
      <c r="G167" s="85">
        <f t="shared" si="11"/>
        <v>6.8346159629290429E-2</v>
      </c>
      <c r="H167" s="714">
        <v>0</v>
      </c>
      <c r="I167" s="34">
        <f t="shared" si="9"/>
        <v>0</v>
      </c>
      <c r="J167" s="57"/>
      <c r="K167" s="214"/>
      <c r="L167" s="79" t="e">
        <f>'Programe Budget 2073-74'!#REF!</f>
        <v>#REF!</v>
      </c>
    </row>
    <row r="168" spans="1:12">
      <c r="A168" s="25"/>
      <c r="B168" s="25"/>
      <c r="C168" s="11">
        <f>'Programe Budget 2073-74'!C166</f>
        <v>41</v>
      </c>
      <c r="D168" s="392" t="str">
        <f>'Programe Budget 2073-74'!D166</f>
        <v>जिल्ला कृषि विकास कार्यालय, ललितपुर</v>
      </c>
      <c r="E168" s="34">
        <f>'Programe Budget 2073-74'!K166</f>
        <v>50</v>
      </c>
      <c r="F168" s="424">
        <f t="shared" si="10"/>
        <v>50</v>
      </c>
      <c r="G168" s="85">
        <f t="shared" si="11"/>
        <v>6.8346159629290429E-2</v>
      </c>
      <c r="H168" s="714">
        <v>0</v>
      </c>
      <c r="I168" s="34">
        <f t="shared" si="9"/>
        <v>0</v>
      </c>
      <c r="J168" s="57"/>
      <c r="K168" s="214"/>
      <c r="L168" s="79" t="e">
        <f>'Programe Budget 2073-74'!#REF!</f>
        <v>#REF!</v>
      </c>
    </row>
    <row r="169" spans="1:12">
      <c r="A169" s="25"/>
      <c r="B169" s="25"/>
      <c r="C169" s="11">
        <f>'Programe Budget 2073-74'!C167</f>
        <v>42</v>
      </c>
      <c r="D169" s="392" t="str">
        <f>'Programe Budget 2073-74'!D167</f>
        <v>जिल्ला कृषि विकास कार्यालय, वारा</v>
      </c>
      <c r="E169" s="34">
        <f>'Programe Budget 2073-74'!K167</f>
        <v>400</v>
      </c>
      <c r="F169" s="424">
        <f t="shared" si="10"/>
        <v>400</v>
      </c>
      <c r="G169" s="85">
        <f t="shared" si="11"/>
        <v>0.54676927703432343</v>
      </c>
      <c r="H169" s="714">
        <v>0</v>
      </c>
      <c r="I169" s="34">
        <f t="shared" si="9"/>
        <v>0</v>
      </c>
      <c r="J169" s="57"/>
      <c r="K169" s="214"/>
      <c r="L169" s="79" t="e">
        <f>'Programe Budget 2073-74'!#REF!</f>
        <v>#REF!</v>
      </c>
    </row>
    <row r="170" spans="1:12">
      <c r="A170" s="25"/>
      <c r="B170" s="25"/>
      <c r="C170" s="11">
        <f>'Programe Budget 2073-74'!C168</f>
        <v>43</v>
      </c>
      <c r="D170" s="392" t="str">
        <f>'Programe Budget 2073-74'!D168</f>
        <v>जिल्ला कृषि विकास कार्यालय, रौतहट</v>
      </c>
      <c r="E170" s="34">
        <f>'Programe Budget 2073-74'!K168</f>
        <v>400</v>
      </c>
      <c r="F170" s="424">
        <f t="shared" si="10"/>
        <v>400</v>
      </c>
      <c r="G170" s="85">
        <f t="shared" si="11"/>
        <v>0.54676927703432343</v>
      </c>
      <c r="H170" s="714">
        <v>0</v>
      </c>
      <c r="I170" s="34">
        <f t="shared" si="9"/>
        <v>0</v>
      </c>
      <c r="J170" s="57"/>
      <c r="K170" s="214"/>
      <c r="L170" s="79" t="e">
        <f>'Programe Budget 2073-74'!#REF!</f>
        <v>#REF!</v>
      </c>
    </row>
    <row r="171" spans="1:12">
      <c r="A171" s="79"/>
      <c r="B171" s="79"/>
      <c r="C171" s="11">
        <f>'Programe Budget 2073-74'!C169</f>
        <v>44</v>
      </c>
      <c r="D171" s="392" t="str">
        <f>'Programe Budget 2073-74'!D169</f>
        <v>जिल्ला कृषि विकास कार्यालय, सिराह</v>
      </c>
      <c r="E171" s="34">
        <f>'Programe Budget 2073-74'!K169</f>
        <v>400</v>
      </c>
      <c r="F171" s="424">
        <f t="shared" si="10"/>
        <v>400</v>
      </c>
      <c r="G171" s="85">
        <f t="shared" si="11"/>
        <v>0.54676927703432343</v>
      </c>
      <c r="H171" s="714">
        <v>0</v>
      </c>
      <c r="I171" s="34">
        <f t="shared" si="9"/>
        <v>0</v>
      </c>
      <c r="J171" s="45"/>
      <c r="K171" s="355"/>
      <c r="L171" s="79" t="e">
        <f>'Programe Budget 2073-74'!#REF!</f>
        <v>#REF!</v>
      </c>
    </row>
    <row r="172" spans="1:12">
      <c r="A172" s="79"/>
      <c r="B172" s="79"/>
      <c r="C172" s="11">
        <f>'Programe Budget 2073-74'!C170</f>
        <v>45</v>
      </c>
      <c r="D172" s="392" t="str">
        <f>'Programe Budget 2073-74'!D170</f>
        <v>जिल्ला कृषि विकास कार्यालय, सप्तरी</v>
      </c>
      <c r="E172" s="34">
        <f>'Programe Budget 2073-74'!K170</f>
        <v>400</v>
      </c>
      <c r="F172" s="424">
        <f t="shared" si="10"/>
        <v>400</v>
      </c>
      <c r="G172" s="85">
        <f t="shared" si="11"/>
        <v>0.54676927703432343</v>
      </c>
      <c r="H172" s="714">
        <v>0</v>
      </c>
      <c r="I172" s="34">
        <f t="shared" si="9"/>
        <v>0</v>
      </c>
      <c r="J172" s="45"/>
      <c r="K172" s="355"/>
      <c r="L172" s="79"/>
    </row>
    <row r="173" spans="1:12">
      <c r="A173" s="79"/>
      <c r="B173" s="79"/>
      <c r="C173" s="11">
        <f>'Programe Budget 2073-74'!C171</f>
        <v>46</v>
      </c>
      <c r="D173" s="392" t="str">
        <f>'Programe Budget 2073-74'!D171</f>
        <v>जिल्ला कृषि विकास कार्यालय, सर्लाही</v>
      </c>
      <c r="E173" s="34">
        <f>'Programe Budget 2073-74'!K171</f>
        <v>400</v>
      </c>
      <c r="F173" s="424">
        <f t="shared" si="10"/>
        <v>400</v>
      </c>
      <c r="G173" s="85">
        <f t="shared" si="11"/>
        <v>0.54676927703432343</v>
      </c>
      <c r="H173" s="714">
        <v>0</v>
      </c>
      <c r="I173" s="34">
        <f t="shared" si="9"/>
        <v>0</v>
      </c>
      <c r="J173" s="45"/>
      <c r="K173" s="355"/>
      <c r="L173" s="79"/>
    </row>
    <row r="174" spans="1:12">
      <c r="A174" s="79"/>
      <c r="B174" s="79"/>
      <c r="C174" s="11">
        <f>'Programe Budget 2073-74'!C172</f>
        <v>47</v>
      </c>
      <c r="D174" s="392" t="str">
        <f>'Programe Budget 2073-74'!D172</f>
        <v>जिल्ला कृषि विकास कार्यालय, रुपन्देही</v>
      </c>
      <c r="E174" s="34">
        <f>'Programe Budget 2073-74'!K172</f>
        <v>400</v>
      </c>
      <c r="F174" s="424">
        <f t="shared" si="10"/>
        <v>400</v>
      </c>
      <c r="G174" s="85">
        <f t="shared" si="11"/>
        <v>0.54676927703432343</v>
      </c>
      <c r="H174" s="714">
        <v>0</v>
      </c>
      <c r="I174" s="34">
        <f t="shared" si="9"/>
        <v>0</v>
      </c>
      <c r="J174" s="45"/>
      <c r="K174" s="355"/>
      <c r="L174" s="79"/>
    </row>
    <row r="175" spans="1:12">
      <c r="A175" s="79"/>
      <c r="B175" s="79"/>
      <c r="C175" s="11">
        <f>'Programe Budget 2073-74'!C173</f>
        <v>48</v>
      </c>
      <c r="D175" s="392" t="str">
        <f>'Programe Budget 2073-74'!D173</f>
        <v>जिल्ला कृषि विकास कार्यालय, वाँके</v>
      </c>
      <c r="E175" s="34">
        <f>'Programe Budget 2073-74'!K173</f>
        <v>400</v>
      </c>
      <c r="F175" s="424">
        <f t="shared" si="10"/>
        <v>400</v>
      </c>
      <c r="G175" s="85">
        <f t="shared" si="11"/>
        <v>0.54676927703432343</v>
      </c>
      <c r="H175" s="714">
        <v>0</v>
      </c>
      <c r="I175" s="34">
        <f t="shared" si="9"/>
        <v>0</v>
      </c>
      <c r="J175" s="45"/>
      <c r="K175" s="355"/>
      <c r="L175" s="79"/>
    </row>
    <row r="176" spans="1:12">
      <c r="A176" s="79"/>
      <c r="B176" s="79"/>
      <c r="C176" s="11">
        <f>'Programe Budget 2073-74'!C174</f>
        <v>49</v>
      </c>
      <c r="D176" s="392" t="str">
        <f>'Programe Budget 2073-74'!D174</f>
        <v>जिल्ला कृषि विकास कार्यालय, वर्दिया</v>
      </c>
      <c r="E176" s="34">
        <f>'Programe Budget 2073-74'!K174</f>
        <v>400</v>
      </c>
      <c r="F176" s="424">
        <f t="shared" si="10"/>
        <v>400</v>
      </c>
      <c r="G176" s="85">
        <f t="shared" si="11"/>
        <v>0.54676927703432343</v>
      </c>
      <c r="H176" s="714">
        <v>0</v>
      </c>
      <c r="I176" s="34">
        <f t="shared" si="9"/>
        <v>0</v>
      </c>
      <c r="J176" s="45"/>
      <c r="K176" s="355"/>
      <c r="L176" s="79"/>
    </row>
    <row r="177" spans="1:12">
      <c r="A177" s="25"/>
      <c r="B177" s="25"/>
      <c r="C177" s="11">
        <f>'Programe Budget 2073-74'!C175</f>
        <v>50</v>
      </c>
      <c r="D177" s="392" t="str">
        <f>'Programe Budget 2073-74'!D175</f>
        <v>जिल्ला कृषि विकास कार्यालय, सुर्खेत</v>
      </c>
      <c r="E177" s="34">
        <f>'Programe Budget 2073-74'!K175</f>
        <v>400</v>
      </c>
      <c r="F177" s="424">
        <f t="shared" si="10"/>
        <v>400</v>
      </c>
      <c r="G177" s="85">
        <f t="shared" si="11"/>
        <v>0.54676927703432343</v>
      </c>
      <c r="H177" s="714">
        <v>0</v>
      </c>
      <c r="I177" s="34">
        <f t="shared" si="9"/>
        <v>0</v>
      </c>
      <c r="J177" s="57"/>
      <c r="K177" s="214"/>
      <c r="L177" s="79" t="e">
        <f>'Programe Budget 2073-74'!#REF!</f>
        <v>#REF!</v>
      </c>
    </row>
    <row r="178" spans="1:12">
      <c r="A178" s="25"/>
      <c r="B178" s="25"/>
      <c r="C178" s="11">
        <f>'Programe Budget 2073-74'!C176</f>
        <v>51</v>
      </c>
      <c r="D178" s="392" t="str">
        <f>'Programe Budget 2073-74'!D176</f>
        <v>जिल्ला कृषि विकास कार्यालय, कञ्चनपुर</v>
      </c>
      <c r="E178" s="34">
        <f>'Programe Budget 2073-74'!K176</f>
        <v>400</v>
      </c>
      <c r="F178" s="424">
        <f t="shared" si="10"/>
        <v>400</v>
      </c>
      <c r="G178" s="85">
        <f t="shared" si="11"/>
        <v>0.54676927703432343</v>
      </c>
      <c r="H178" s="714">
        <v>0</v>
      </c>
      <c r="I178" s="34">
        <f t="shared" si="9"/>
        <v>0</v>
      </c>
      <c r="J178" s="57"/>
      <c r="K178" s="214"/>
      <c r="L178" s="79" t="e">
        <f>'Programe Budget 2073-74'!#REF!</f>
        <v>#REF!</v>
      </c>
    </row>
    <row r="179" spans="1:12">
      <c r="A179" s="25"/>
      <c r="B179" s="25"/>
      <c r="C179" s="11"/>
      <c r="D179" s="387" t="str">
        <f>'Programe Budget 2073-74'!D177</f>
        <v>जैतुन प्रवर्द्धन कार्यक्रम</v>
      </c>
      <c r="E179" s="34"/>
      <c r="F179" s="424"/>
      <c r="G179" s="85"/>
      <c r="H179" s="714"/>
      <c r="I179" s="34"/>
      <c r="J179" s="57"/>
      <c r="K179" s="214"/>
      <c r="L179" s="79"/>
    </row>
    <row r="180" spans="1:12">
      <c r="A180" s="25"/>
      <c r="B180" s="25"/>
      <c r="C180" s="11">
        <f>'Programe Budget 2073-74'!C178</f>
        <v>1</v>
      </c>
      <c r="D180" s="392" t="str">
        <f>'Programe Budget 2073-74'!D178</f>
        <v>फलफूल विकास निर्देशनालय, कीर्तीपुर, काठमाण्डौं</v>
      </c>
      <c r="E180" s="34">
        <f>'Programe Budget 2073-74'!K178</f>
        <v>17240</v>
      </c>
      <c r="F180" s="424">
        <f t="shared" si="10"/>
        <v>17240</v>
      </c>
      <c r="G180" s="85">
        <f t="shared" si="11"/>
        <v>23.565755840179339</v>
      </c>
      <c r="H180" s="714">
        <v>84</v>
      </c>
      <c r="I180" s="34">
        <f t="shared" si="9"/>
        <v>19.795234905750643</v>
      </c>
      <c r="J180" s="57"/>
      <c r="K180" s="214"/>
      <c r="L180" s="79" t="e">
        <f>'Programe Budget 2073-74'!#REF!</f>
        <v>#REF!</v>
      </c>
    </row>
    <row r="181" spans="1:12">
      <c r="A181" s="25"/>
      <c r="B181" s="25"/>
      <c r="C181" s="29"/>
      <c r="D181" s="393" t="str">
        <f>'Programe Budget 2073-74'!D179</f>
        <v>बागवानी विकास कार्यक्रम एकमुष्ट</v>
      </c>
      <c r="E181" s="57">
        <f>SUM(E123:E180)</f>
        <v>73157</v>
      </c>
      <c r="F181" s="423">
        <f>SUM(F123:F180)</f>
        <v>73157</v>
      </c>
      <c r="G181" s="57">
        <f>SUM(G123:G180)</f>
        <v>100.00000000000006</v>
      </c>
      <c r="H181" s="714"/>
      <c r="I181" s="57">
        <f>SUM(I123:I180)</f>
        <v>40.931334937189874</v>
      </c>
      <c r="J181" s="57"/>
      <c r="K181" s="214"/>
      <c r="L181" s="25"/>
    </row>
    <row r="182" spans="1:12">
      <c r="A182" s="264"/>
      <c r="B182" s="264"/>
      <c r="C182" s="323"/>
      <c r="D182" s="390" t="s">
        <v>321</v>
      </c>
      <c r="E182" s="57" t="e">
        <f>E692</f>
        <v>#REF!</v>
      </c>
      <c r="F182" s="425">
        <f>F692</f>
        <v>2016521.8999999997</v>
      </c>
      <c r="G182" s="86">
        <f>F181/F182*100</f>
        <v>3.6278802625451285</v>
      </c>
      <c r="H182" s="714"/>
      <c r="I182" s="86">
        <f>I181*G182/100</f>
        <v>1.4849398213825498</v>
      </c>
      <c r="J182" s="86">
        <f>I182</f>
        <v>1.4849398213825498</v>
      </c>
      <c r="K182" s="356"/>
      <c r="L182" s="264"/>
    </row>
    <row r="183" spans="1:12">
      <c r="A183" s="1">
        <f>'Programe Budget 2073-74'!A180</f>
        <v>4</v>
      </c>
      <c r="B183" s="1" t="str">
        <f>'Programe Budget 2073-74'!B180</f>
        <v>312108-3/4</v>
      </c>
      <c r="C183" s="35"/>
      <c r="D183" s="380" t="str">
        <f>'Programe Budget 2073-74'!D180</f>
        <v>आलु, तरकारी तथा मसला बाली विकास कार्यक्रम</v>
      </c>
      <c r="E183" s="34"/>
      <c r="F183" s="422"/>
      <c r="G183" s="34"/>
      <c r="H183" s="714"/>
      <c r="I183" s="34"/>
      <c r="J183" s="57"/>
      <c r="K183" s="214"/>
      <c r="L183" s="25" t="str">
        <f>'Programe Budget 2073-74'!Q180</f>
        <v>ना</v>
      </c>
    </row>
    <row r="184" spans="1:12">
      <c r="A184" s="79"/>
      <c r="B184" s="79"/>
      <c r="C184" s="322">
        <f>'Programe Budget 2073-74'!C181</f>
        <v>1</v>
      </c>
      <c r="D184" s="388" t="str">
        <f>'Programe Budget 2073-74'!D181</f>
        <v>तरकारी विकास निर्देशनालय, खुमलटार</v>
      </c>
      <c r="E184" s="34">
        <f>'Programe Budget 2073-74'!K181</f>
        <v>19496.8</v>
      </c>
      <c r="F184" s="418">
        <f>E184</f>
        <v>19496.8</v>
      </c>
      <c r="G184" s="30">
        <f t="shared" ref="G184:G196" si="12">F184/$F$235*100</f>
        <v>20.212797941481082</v>
      </c>
      <c r="H184" s="716">
        <v>95.022849547273097</v>
      </c>
      <c r="I184" s="30">
        <f>H184*G184/100</f>
        <v>19.206776577227881</v>
      </c>
      <c r="J184" s="45"/>
      <c r="K184" s="355"/>
      <c r="L184" s="79" t="str">
        <f>'Programe Budget 2073-74'!Q181</f>
        <v>नि</v>
      </c>
    </row>
    <row r="185" spans="1:12">
      <c r="A185" s="25"/>
      <c r="B185" s="25"/>
      <c r="C185" s="29">
        <f>'Programe Budget 2073-74'!C182</f>
        <v>2</v>
      </c>
      <c r="D185" s="392" t="str">
        <f>'Programe Budget 2073-74'!D182</f>
        <v>राष्ट्रिय आलु वाली विकास कार्यक्रम, खुमलटार</v>
      </c>
      <c r="E185" s="34">
        <f>'Programe Budget 2073-74'!K182</f>
        <v>13607.800000000001</v>
      </c>
      <c r="F185" s="422">
        <f t="shared" ref="F185:F218" si="13">E185</f>
        <v>13607.800000000001</v>
      </c>
      <c r="G185" s="34">
        <f t="shared" si="12"/>
        <v>14.10753107320618</v>
      </c>
      <c r="H185" s="716">
        <v>59.92</v>
      </c>
      <c r="I185" s="34">
        <f t="shared" ref="I185:I234" si="14">H185*G185/100</f>
        <v>8.4532326190651439</v>
      </c>
      <c r="J185" s="57"/>
      <c r="K185" s="214"/>
      <c r="L185" s="25" t="str">
        <f>'Programe Budget 2073-74'!Q182</f>
        <v>नि</v>
      </c>
    </row>
    <row r="186" spans="1:12">
      <c r="A186" s="25"/>
      <c r="B186" s="25"/>
      <c r="C186" s="29">
        <f>'Programe Budget 2073-74'!C183</f>
        <v>3</v>
      </c>
      <c r="D186" s="392" t="str">
        <f>'Programe Budget 2073-74'!D183</f>
        <v>राष्ट्रिय मसला वाली विकास कार्यक्रम, खुमलटार</v>
      </c>
      <c r="E186" s="34">
        <f>'Programe Budget 2073-74'!K183</f>
        <v>8723.6999999999989</v>
      </c>
      <c r="F186" s="422">
        <f t="shared" si="13"/>
        <v>8723.6999999999989</v>
      </c>
      <c r="G186" s="34">
        <f t="shared" si="12"/>
        <v>9.0440680215265328</v>
      </c>
      <c r="H186" s="716">
        <v>81.400000000000006</v>
      </c>
      <c r="I186" s="34">
        <f t="shared" si="14"/>
        <v>7.3618713695225981</v>
      </c>
      <c r="J186" s="57"/>
      <c r="K186" s="214"/>
      <c r="L186" s="25" t="str">
        <f>'Programe Budget 2073-74'!Q183</f>
        <v>नि</v>
      </c>
    </row>
    <row r="187" spans="1:12">
      <c r="A187" s="25"/>
      <c r="B187" s="25"/>
      <c r="C187" s="29">
        <f>'Programe Budget 2073-74'!C184</f>
        <v>4</v>
      </c>
      <c r="D187" s="392" t="str">
        <f>'Programe Budget 2073-74'!D184</f>
        <v xml:space="preserve">केन्द्रीय तरकारी वीउ उत्पादन केन्द्र, खुमलटार </v>
      </c>
      <c r="E187" s="34">
        <f>'Programe Budget 2073-74'!K184</f>
        <v>8634.2000000000007</v>
      </c>
      <c r="F187" s="422">
        <f t="shared" si="13"/>
        <v>8634.2000000000007</v>
      </c>
      <c r="G187" s="34">
        <f t="shared" si="12"/>
        <v>8.951281235194287</v>
      </c>
      <c r="H187" s="716">
        <v>64.900000000000006</v>
      </c>
      <c r="I187" s="34">
        <f t="shared" si="14"/>
        <v>5.8093815216410931</v>
      </c>
      <c r="J187" s="57"/>
      <c r="K187" s="214"/>
      <c r="L187" s="25" t="str">
        <f>'Programe Budget 2073-74'!Q184</f>
        <v>नि</v>
      </c>
    </row>
    <row r="188" spans="1:12">
      <c r="A188" s="25"/>
      <c r="B188" s="25"/>
      <c r="C188" s="29">
        <f>'Programe Budget 2073-74'!C185</f>
        <v>5</v>
      </c>
      <c r="D188" s="392" t="str">
        <f>'Programe Budget 2073-74'!D185</f>
        <v>तरकारी जर्मप्लाज्म संकलन तथा तरकारी वीउ उत्पादन केन्द्र, डडेलधुरा</v>
      </c>
      <c r="E188" s="34">
        <f>'Programe Budget 2073-74'!K185</f>
        <v>3093.8</v>
      </c>
      <c r="F188" s="422">
        <f t="shared" si="13"/>
        <v>3093.8</v>
      </c>
      <c r="G188" s="34">
        <f t="shared" si="12"/>
        <v>3.2074163078738138</v>
      </c>
      <c r="H188" s="716">
        <v>100</v>
      </c>
      <c r="I188" s="34">
        <f t="shared" si="14"/>
        <v>3.2074163078738138</v>
      </c>
      <c r="J188" s="57"/>
      <c r="K188" s="214"/>
      <c r="L188" s="25" t="str">
        <f>'Programe Budget 2073-74'!Q185</f>
        <v>नि</v>
      </c>
    </row>
    <row r="189" spans="1:12">
      <c r="A189" s="25"/>
      <c r="B189" s="25"/>
      <c r="C189" s="29">
        <f>'Programe Budget 2073-74'!C186</f>
        <v>6</v>
      </c>
      <c r="D189" s="392" t="str">
        <f>'Programe Budget 2073-74'!D186</f>
        <v>समशितोष्ण तरकारी वीउ उत्पादन केन्द्र, रुकुम</v>
      </c>
      <c r="E189" s="34">
        <f>'Programe Budget 2073-74'!K186</f>
        <v>3162.8</v>
      </c>
      <c r="F189" s="422">
        <f t="shared" si="13"/>
        <v>3162.8</v>
      </c>
      <c r="G189" s="34">
        <f t="shared" si="12"/>
        <v>3.2789502548785632</v>
      </c>
      <c r="H189" s="716">
        <v>100</v>
      </c>
      <c r="I189" s="34">
        <f t="shared" si="14"/>
        <v>3.2789502548785636</v>
      </c>
      <c r="J189" s="57"/>
      <c r="K189" s="214"/>
      <c r="L189" s="25" t="str">
        <f>'Programe Budget 2073-74'!Q186</f>
        <v>नि</v>
      </c>
    </row>
    <row r="190" spans="1:12">
      <c r="A190" s="25"/>
      <c r="B190" s="25"/>
      <c r="C190" s="29">
        <f>'Programe Budget 2073-74'!C187</f>
        <v>7</v>
      </c>
      <c r="D190" s="392" t="str">
        <f>'Programe Budget 2073-74'!D187</f>
        <v>न्यूक्लियस वीउ आलु केन्द्र, निगाले, सिन्धुपाल्चोक</v>
      </c>
      <c r="E190" s="34">
        <f>'Programe Budget 2073-74'!K187</f>
        <v>2736.3999999999996</v>
      </c>
      <c r="F190" s="422">
        <f t="shared" si="13"/>
        <v>2736.3999999999996</v>
      </c>
      <c r="G190" s="34">
        <f t="shared" si="12"/>
        <v>2.8368911968666048</v>
      </c>
      <c r="H190" s="716">
        <v>100</v>
      </c>
      <c r="I190" s="34">
        <f t="shared" si="14"/>
        <v>2.8368911968666048</v>
      </c>
      <c r="J190" s="57"/>
      <c r="K190" s="214"/>
      <c r="L190" s="25" t="str">
        <f>'Programe Budget 2073-74'!Q187</f>
        <v>नि</v>
      </c>
    </row>
    <row r="191" spans="1:12">
      <c r="A191" s="25"/>
      <c r="B191" s="25"/>
      <c r="C191" s="29">
        <f>'Programe Budget 2073-74'!C188</f>
        <v>8</v>
      </c>
      <c r="D191" s="392" t="str">
        <f>'Programe Budget 2073-74'!D188</f>
        <v>अलैंची विकास केन्द्र, फिक्कल, इलाम</v>
      </c>
      <c r="E191" s="34">
        <f>'Programe Budget 2073-74'!K188</f>
        <v>3623.2</v>
      </c>
      <c r="F191" s="422">
        <f t="shared" si="13"/>
        <v>3623.2</v>
      </c>
      <c r="G191" s="34">
        <f t="shared" si="12"/>
        <v>3.7562579244580778</v>
      </c>
      <c r="H191" s="716">
        <v>94</v>
      </c>
      <c r="I191" s="34">
        <f t="shared" si="14"/>
        <v>3.5308824489905932</v>
      </c>
      <c r="J191" s="57"/>
      <c r="K191" s="214"/>
      <c r="L191" s="25" t="str">
        <f>'Programe Budget 2073-74'!Q188</f>
        <v>नि</v>
      </c>
    </row>
    <row r="192" spans="1:12" ht="20.25" customHeight="1">
      <c r="A192" s="25"/>
      <c r="B192" s="25"/>
      <c r="C192" s="29">
        <f>'Programe Budget 2073-74'!C189</f>
        <v>9</v>
      </c>
      <c r="D192" s="392" t="str">
        <f>'Programe Budget 2073-74'!D189</f>
        <v>शितोष्ण तरकारी वीउ उत्पादन केन्द्र, डोल्पा</v>
      </c>
      <c r="E192" s="34">
        <f>'Programe Budget 2073-74'!K189</f>
        <v>2783.8</v>
      </c>
      <c r="F192" s="422">
        <f t="shared" si="13"/>
        <v>2783.8</v>
      </c>
      <c r="G192" s="34">
        <f t="shared" si="12"/>
        <v>2.8860319082872592</v>
      </c>
      <c r="H192" s="716">
        <v>30.83</v>
      </c>
      <c r="I192" s="34">
        <f t="shared" si="14"/>
        <v>0.889763637324962</v>
      </c>
      <c r="J192" s="57"/>
      <c r="K192" s="214"/>
      <c r="L192" s="25" t="str">
        <f>'Programe Budget 2073-74'!Q189</f>
        <v>नि</v>
      </c>
    </row>
    <row r="193" spans="1:12" ht="20.25" customHeight="1">
      <c r="A193" s="25"/>
      <c r="B193" s="25"/>
      <c r="C193" s="29">
        <f>'Programe Budget 2073-74'!C190</f>
        <v>10</v>
      </c>
      <c r="D193" s="392" t="str">
        <f>'Programe Budget 2073-74'!D190</f>
        <v>मसला वाली विकास केन्द्र, पाँचखाल, काभ्रेपलाञ्चोक</v>
      </c>
      <c r="E193" s="34">
        <f>'Programe Budget 2073-74'!K190</f>
        <v>3255.8</v>
      </c>
      <c r="F193" s="422">
        <f t="shared" si="13"/>
        <v>3255.8</v>
      </c>
      <c r="G193" s="34">
        <f t="shared" si="12"/>
        <v>3.3753655747545297</v>
      </c>
      <c r="H193" s="716">
        <v>96</v>
      </c>
      <c r="I193" s="34">
        <f t="shared" si="14"/>
        <v>3.240350951764349</v>
      </c>
      <c r="J193" s="57"/>
      <c r="K193" s="214"/>
      <c r="L193" s="25" t="str">
        <f>'Programe Budget 2073-74'!Q190</f>
        <v>नि</v>
      </c>
    </row>
    <row r="194" spans="1:12">
      <c r="A194" s="25"/>
      <c r="B194" s="25"/>
      <c r="C194" s="29">
        <f>'Programe Budget 2073-74'!C191</f>
        <v>11</v>
      </c>
      <c r="D194" s="392" t="str">
        <f>'Programe Budget 2073-74'!D191</f>
        <v>कन्दमुल तरकारी विकास केन्द्र, सिन्धुली</v>
      </c>
      <c r="E194" s="34">
        <f>'Programe Budget 2073-74'!K191</f>
        <v>5473.8</v>
      </c>
      <c r="F194" s="422">
        <f t="shared" si="13"/>
        <v>5473.8</v>
      </c>
      <c r="G194" s="34">
        <f t="shared" si="12"/>
        <v>5.6748191176028451</v>
      </c>
      <c r="H194" s="716">
        <v>91.23</v>
      </c>
      <c r="I194" s="34">
        <f t="shared" si="14"/>
        <v>5.1771374809890753</v>
      </c>
      <c r="J194" s="57"/>
      <c r="K194" s="214"/>
      <c r="L194" s="25" t="str">
        <f>'Programe Budget 2073-74'!Q191</f>
        <v>नि</v>
      </c>
    </row>
    <row r="195" spans="1:12">
      <c r="A195" s="25"/>
      <c r="B195" s="25"/>
      <c r="C195" s="29">
        <f>'Programe Budget 2073-74'!C192</f>
        <v>12</v>
      </c>
      <c r="D195" s="392" t="str">
        <f>'Programe Budget 2073-74'!D192</f>
        <v xml:space="preserve">आलु वाली विकास केन्द्र, हुम्ला                         </v>
      </c>
      <c r="E195" s="34">
        <f>'Programe Budget 2073-74'!K192</f>
        <v>2242</v>
      </c>
      <c r="F195" s="422">
        <f t="shared" si="13"/>
        <v>2242</v>
      </c>
      <c r="G195" s="34">
        <f t="shared" si="12"/>
        <v>2.3243349157195325</v>
      </c>
      <c r="H195" s="716">
        <v>97</v>
      </c>
      <c r="I195" s="34">
        <f t="shared" si="14"/>
        <v>2.2546048682479465</v>
      </c>
      <c r="J195" s="57"/>
      <c r="K195" s="214"/>
      <c r="L195" s="25" t="str">
        <f>'Programe Budget 2073-74'!Q192</f>
        <v>नि</v>
      </c>
    </row>
    <row r="196" spans="1:12">
      <c r="A196" s="25"/>
      <c r="B196" s="25"/>
      <c r="C196" s="29">
        <f>'Programe Budget 2073-74'!C193</f>
        <v>13</v>
      </c>
      <c r="D196" s="392" t="str">
        <f>'Programe Budget 2073-74'!D193</f>
        <v>रा.आ.वा.वि.का, बागवानी केन्द्र जौबारी, जोगमाई, इलाम</v>
      </c>
      <c r="E196" s="34">
        <f>'Programe Budget 2073-74'!K193</f>
        <v>5766.5999999999995</v>
      </c>
      <c r="F196" s="422">
        <f t="shared" si="13"/>
        <v>5766.5999999999995</v>
      </c>
      <c r="G196" s="34">
        <f t="shared" si="12"/>
        <v>5.9783718666316936</v>
      </c>
      <c r="H196" s="716">
        <v>97.890000767544635</v>
      </c>
      <c r="I196" s="34">
        <f t="shared" si="14"/>
        <v>5.8522282661324372</v>
      </c>
      <c r="J196" s="352"/>
      <c r="K196" s="214"/>
      <c r="L196" s="25" t="str">
        <f>'Programe Budget 2073-74'!Q193</f>
        <v>नि</v>
      </c>
    </row>
    <row r="197" spans="1:12">
      <c r="A197" s="25"/>
      <c r="B197" s="25"/>
      <c r="C197" s="60" t="str">
        <f>'Programe Budget 2073-74'!C194</f>
        <v xml:space="preserve">ख </v>
      </c>
      <c r="D197" s="387" t="str">
        <f>'Programe Budget 2073-74'!D194</f>
        <v>अलैची रोग व्यवस्थापन तथा नर्सरी स्थापना कार्यक्रम</v>
      </c>
      <c r="E197" s="34"/>
      <c r="F197" s="422"/>
      <c r="G197" s="34"/>
      <c r="H197" s="714"/>
      <c r="I197" s="34"/>
      <c r="J197" s="352"/>
      <c r="K197" s="214"/>
      <c r="L197" s="25">
        <f>'Programe Budget 2073-74'!Q194</f>
        <v>0</v>
      </c>
    </row>
    <row r="198" spans="1:12">
      <c r="A198" s="25"/>
      <c r="B198" s="25"/>
      <c r="C198" s="29">
        <f>'Programe Budget 2073-74'!C195</f>
        <v>14</v>
      </c>
      <c r="D198" s="392" t="str">
        <f>'Programe Budget 2073-74'!D195</f>
        <v>जिल्ला कृषि विकास कार्यालय, ताप्लेजुङ्ग</v>
      </c>
      <c r="E198" s="34">
        <f>'Programe Budget 2073-74'!K195</f>
        <v>93</v>
      </c>
      <c r="F198" s="422">
        <f t="shared" si="13"/>
        <v>93</v>
      </c>
      <c r="G198" s="34">
        <f t="shared" ref="G198:G218" si="15">F198/$F$235*100</f>
        <v>9.6415319875966354E-2</v>
      </c>
      <c r="H198" s="714">
        <v>100</v>
      </c>
      <c r="I198" s="34">
        <f t="shared" si="14"/>
        <v>9.6415319875966354E-2</v>
      </c>
      <c r="J198" s="352"/>
      <c r="K198" s="214"/>
      <c r="L198" s="25" t="str">
        <f>'Programe Budget 2073-74'!Q195</f>
        <v>वि</v>
      </c>
    </row>
    <row r="199" spans="1:12">
      <c r="A199" s="25"/>
      <c r="B199" s="25"/>
      <c r="C199" s="29">
        <f>'Programe Budget 2073-74'!C196</f>
        <v>15</v>
      </c>
      <c r="D199" s="392" t="str">
        <f>'Programe Budget 2073-74'!D196</f>
        <v>जिल्ला कृषि विकास कार्यालय, पाँचथर</v>
      </c>
      <c r="E199" s="34">
        <f>'Programe Budget 2073-74'!K196</f>
        <v>93</v>
      </c>
      <c r="F199" s="422">
        <f t="shared" si="13"/>
        <v>93</v>
      </c>
      <c r="G199" s="34">
        <f t="shared" si="15"/>
        <v>9.6415319875966354E-2</v>
      </c>
      <c r="H199" s="714">
        <v>100</v>
      </c>
      <c r="I199" s="34">
        <f t="shared" si="14"/>
        <v>9.6415319875966354E-2</v>
      </c>
      <c r="J199" s="352"/>
      <c r="K199" s="214"/>
      <c r="L199" s="25" t="str">
        <f>'Programe Budget 2073-74'!Q196</f>
        <v>वि</v>
      </c>
    </row>
    <row r="200" spans="1:12">
      <c r="A200" s="25"/>
      <c r="B200" s="25"/>
      <c r="C200" s="29">
        <f>'Programe Budget 2073-74'!C197</f>
        <v>16</v>
      </c>
      <c r="D200" s="392" t="str">
        <f>'Programe Budget 2073-74'!D197</f>
        <v>जिल्ला कृषि विकास कार्यालयर्,र् इलाम</v>
      </c>
      <c r="E200" s="34">
        <f>'Programe Budget 2073-74'!K197</f>
        <v>93</v>
      </c>
      <c r="F200" s="422">
        <f t="shared" si="13"/>
        <v>93</v>
      </c>
      <c r="G200" s="34">
        <f t="shared" si="15"/>
        <v>9.6415319875966354E-2</v>
      </c>
      <c r="H200" s="714">
        <v>100</v>
      </c>
      <c r="I200" s="34">
        <f t="shared" si="14"/>
        <v>9.6415319875966354E-2</v>
      </c>
      <c r="J200" s="352"/>
      <c r="K200" s="214"/>
      <c r="L200" s="25" t="str">
        <f>'Programe Budget 2073-74'!Q197</f>
        <v>वि</v>
      </c>
    </row>
    <row r="201" spans="1:12">
      <c r="A201" s="25"/>
      <c r="B201" s="25"/>
      <c r="C201" s="29">
        <f>'Programe Budget 2073-74'!C198</f>
        <v>17</v>
      </c>
      <c r="D201" s="392" t="str">
        <f>'Programe Budget 2073-74'!D198</f>
        <v>जिल्ला कृषि विकास कार्यालय, तेह्रथुम</v>
      </c>
      <c r="E201" s="34">
        <f>'Programe Budget 2073-74'!K198</f>
        <v>93</v>
      </c>
      <c r="F201" s="422">
        <f t="shared" si="13"/>
        <v>93</v>
      </c>
      <c r="G201" s="34">
        <f t="shared" si="15"/>
        <v>9.6415319875966354E-2</v>
      </c>
      <c r="H201" s="714">
        <v>100</v>
      </c>
      <c r="I201" s="34">
        <f t="shared" si="14"/>
        <v>9.6415319875966354E-2</v>
      </c>
      <c r="J201" s="352"/>
      <c r="K201" s="214"/>
      <c r="L201" s="25" t="str">
        <f>'Programe Budget 2073-74'!Q198</f>
        <v>वि</v>
      </c>
    </row>
    <row r="202" spans="1:12">
      <c r="A202" s="25"/>
      <c r="B202" s="25"/>
      <c r="C202" s="29">
        <f>'Programe Budget 2073-74'!C199</f>
        <v>18</v>
      </c>
      <c r="D202" s="392" t="str">
        <f>'Programe Budget 2073-74'!D199</f>
        <v>जिल्ला कृषि विकास कार्यालय, भोजपुर</v>
      </c>
      <c r="E202" s="34">
        <f>'Programe Budget 2073-74'!K199</f>
        <v>93</v>
      </c>
      <c r="F202" s="422">
        <f t="shared" si="13"/>
        <v>93</v>
      </c>
      <c r="G202" s="34">
        <f t="shared" si="15"/>
        <v>9.6415319875966354E-2</v>
      </c>
      <c r="H202" s="714">
        <v>100</v>
      </c>
      <c r="I202" s="34">
        <f t="shared" si="14"/>
        <v>9.6415319875966354E-2</v>
      </c>
      <c r="J202" s="352"/>
      <c r="K202" s="214"/>
      <c r="L202" s="25" t="str">
        <f>'Programe Budget 2073-74'!Q199</f>
        <v>वि</v>
      </c>
    </row>
    <row r="203" spans="1:12">
      <c r="A203" s="25"/>
      <c r="B203" s="25"/>
      <c r="C203" s="29">
        <f>'Programe Budget 2073-74'!C200</f>
        <v>19</v>
      </c>
      <c r="D203" s="392" t="str">
        <f>'Programe Budget 2073-74'!D200</f>
        <v>जिल्ला कृषि विकास कार्यालय, धनकुटा</v>
      </c>
      <c r="E203" s="34">
        <f>'Programe Budget 2073-74'!K200</f>
        <v>93</v>
      </c>
      <c r="F203" s="422">
        <f t="shared" si="13"/>
        <v>93</v>
      </c>
      <c r="G203" s="34">
        <f t="shared" si="15"/>
        <v>9.6415319875966354E-2</v>
      </c>
      <c r="H203" s="714">
        <v>100</v>
      </c>
      <c r="I203" s="34">
        <f t="shared" si="14"/>
        <v>9.6415319875966354E-2</v>
      </c>
      <c r="J203" s="352"/>
      <c r="K203" s="214"/>
      <c r="L203" s="25" t="str">
        <f>'Programe Budget 2073-74'!Q200</f>
        <v>वि</v>
      </c>
    </row>
    <row r="204" spans="1:12">
      <c r="A204" s="25"/>
      <c r="B204" s="25"/>
      <c r="C204" s="29">
        <f>'Programe Budget 2073-74'!C201</f>
        <v>20</v>
      </c>
      <c r="D204" s="392" t="str">
        <f>'Programe Budget 2073-74'!D201</f>
        <v>जिल्ला कृषि विकास कार्यालय, सोलुखुम्बु</v>
      </c>
      <c r="E204" s="34">
        <f>'Programe Budget 2073-74'!K201</f>
        <v>93</v>
      </c>
      <c r="F204" s="422">
        <f t="shared" si="13"/>
        <v>93</v>
      </c>
      <c r="G204" s="34">
        <f t="shared" si="15"/>
        <v>9.6415319875966354E-2</v>
      </c>
      <c r="H204" s="714">
        <v>100</v>
      </c>
      <c r="I204" s="34">
        <f t="shared" si="14"/>
        <v>9.6415319875966354E-2</v>
      </c>
      <c r="J204" s="352"/>
      <c r="K204" s="214"/>
      <c r="L204" s="25" t="str">
        <f>'Programe Budget 2073-74'!Q201</f>
        <v>वि</v>
      </c>
    </row>
    <row r="205" spans="1:12">
      <c r="A205" s="25"/>
      <c r="B205" s="25"/>
      <c r="C205" s="29">
        <f>'Programe Budget 2073-74'!C202</f>
        <v>21</v>
      </c>
      <c r="D205" s="392" t="str">
        <f>'Programe Budget 2073-74'!D202</f>
        <v>जिल्ला कृषि विकास कार्यालय, खोटाङ्ग</v>
      </c>
      <c r="E205" s="34">
        <f>'Programe Budget 2073-74'!K202</f>
        <v>93</v>
      </c>
      <c r="F205" s="422">
        <f t="shared" si="13"/>
        <v>93</v>
      </c>
      <c r="G205" s="34">
        <f t="shared" si="15"/>
        <v>9.6415319875966354E-2</v>
      </c>
      <c r="H205" s="714">
        <v>100</v>
      </c>
      <c r="I205" s="34">
        <f t="shared" si="14"/>
        <v>9.6415319875966354E-2</v>
      </c>
      <c r="J205" s="352"/>
      <c r="K205" s="214"/>
      <c r="L205" s="25" t="str">
        <f>'Programe Budget 2073-74'!Q202</f>
        <v>वि</v>
      </c>
    </row>
    <row r="206" spans="1:12">
      <c r="A206" s="25"/>
      <c r="B206" s="25"/>
      <c r="C206" s="29">
        <f>'Programe Budget 2073-74'!C203</f>
        <v>22</v>
      </c>
      <c r="D206" s="392" t="str">
        <f>'Programe Budget 2073-74'!D203</f>
        <v>जिल्ला कृषि विकास कार्यालय, सिन्धुपालाञ्चोक</v>
      </c>
      <c r="E206" s="34">
        <f>'Programe Budget 2073-74'!K203</f>
        <v>93</v>
      </c>
      <c r="F206" s="422">
        <f t="shared" si="13"/>
        <v>93</v>
      </c>
      <c r="G206" s="34">
        <f t="shared" si="15"/>
        <v>9.6415319875966354E-2</v>
      </c>
      <c r="H206" s="714">
        <v>100</v>
      </c>
      <c r="I206" s="34">
        <f t="shared" si="14"/>
        <v>9.6415319875966354E-2</v>
      </c>
      <c r="J206" s="352"/>
      <c r="K206" s="214"/>
      <c r="L206" s="25" t="str">
        <f>'Programe Budget 2073-74'!Q203</f>
        <v>वि</v>
      </c>
    </row>
    <row r="207" spans="1:12">
      <c r="A207" s="25"/>
      <c r="B207" s="25"/>
      <c r="C207" s="29">
        <f>'Programe Budget 2073-74'!C204</f>
        <v>23</v>
      </c>
      <c r="D207" s="392" t="str">
        <f>'Programe Budget 2073-74'!D204</f>
        <v>जिल्ला कृषि विकास कार्यालय, लमजुङ्ग</v>
      </c>
      <c r="E207" s="34">
        <f>'Programe Budget 2073-74'!K204</f>
        <v>93</v>
      </c>
      <c r="F207" s="422">
        <f t="shared" si="13"/>
        <v>93</v>
      </c>
      <c r="G207" s="34">
        <f t="shared" si="15"/>
        <v>9.6415319875966354E-2</v>
      </c>
      <c r="H207" s="714">
        <v>100</v>
      </c>
      <c r="I207" s="34">
        <f t="shared" si="14"/>
        <v>9.6415319875966354E-2</v>
      </c>
      <c r="J207" s="352"/>
      <c r="K207" s="214"/>
      <c r="L207" s="25" t="str">
        <f>'Programe Budget 2073-74'!Q204</f>
        <v>वि</v>
      </c>
    </row>
    <row r="208" spans="1:12">
      <c r="A208" s="25"/>
      <c r="B208" s="25"/>
      <c r="C208" s="29">
        <f>'Programe Budget 2073-74'!C205</f>
        <v>24</v>
      </c>
      <c r="D208" s="392" t="str">
        <f>'Programe Budget 2073-74'!D205</f>
        <v>जिल्ला कृषि विकास कार्यालय, गोरखा</v>
      </c>
      <c r="E208" s="34">
        <f>'Programe Budget 2073-74'!K205</f>
        <v>93</v>
      </c>
      <c r="F208" s="422">
        <f t="shared" si="13"/>
        <v>93</v>
      </c>
      <c r="G208" s="34">
        <f t="shared" si="15"/>
        <v>9.6415319875966354E-2</v>
      </c>
      <c r="H208" s="714">
        <v>91.4</v>
      </c>
      <c r="I208" s="34">
        <f t="shared" si="14"/>
        <v>8.8123602366633247E-2</v>
      </c>
      <c r="J208" s="352"/>
      <c r="K208" s="214"/>
      <c r="L208" s="25" t="str">
        <f>'Programe Budget 2073-74'!Q205</f>
        <v>का</v>
      </c>
    </row>
    <row r="209" spans="1:12">
      <c r="A209" s="25"/>
      <c r="B209" s="25"/>
      <c r="C209" s="29">
        <f>'Programe Budget 2073-74'!C206</f>
        <v>25</v>
      </c>
      <c r="D209" s="392" t="str">
        <f>'Programe Budget 2073-74'!D206</f>
        <v>जिल्ला कृषि विकास कार्यालय, रोल्पा</v>
      </c>
      <c r="E209" s="34">
        <f>'Programe Budget 2073-74'!K206</f>
        <v>93</v>
      </c>
      <c r="F209" s="422">
        <f t="shared" si="13"/>
        <v>93</v>
      </c>
      <c r="G209" s="34">
        <f t="shared" si="15"/>
        <v>9.6415319875966354E-2</v>
      </c>
      <c r="H209" s="714">
        <v>100</v>
      </c>
      <c r="I209" s="34">
        <f t="shared" si="14"/>
        <v>9.6415319875966354E-2</v>
      </c>
      <c r="J209" s="352"/>
      <c r="K209" s="214"/>
      <c r="L209" s="25" t="str">
        <f>'Programe Budget 2073-74'!Q206</f>
        <v>का</v>
      </c>
    </row>
    <row r="210" spans="1:12">
      <c r="A210" s="25"/>
      <c r="B210" s="25"/>
      <c r="C210" s="29">
        <f>'Programe Budget 2073-74'!C207</f>
        <v>26</v>
      </c>
      <c r="D210" s="392" t="str">
        <f>'Programe Budget 2073-74'!D207</f>
        <v>शितोष्ण प्रदेशीय फलफूल रुटस्टक विकास केन्द्र, बोच, दोलखा</v>
      </c>
      <c r="E210" s="34">
        <f>'Programe Budget 2073-74'!K207</f>
        <v>450</v>
      </c>
      <c r="F210" s="422">
        <f t="shared" si="13"/>
        <v>450</v>
      </c>
      <c r="G210" s="34">
        <f t="shared" si="15"/>
        <v>0.46652574133532099</v>
      </c>
      <c r="H210" s="714">
        <v>100</v>
      </c>
      <c r="I210" s="34">
        <f t="shared" si="14"/>
        <v>0.46652574133532099</v>
      </c>
      <c r="J210" s="352"/>
      <c r="K210" s="214"/>
      <c r="L210" s="25" t="str">
        <f>'Programe Budget 2073-74'!Q207</f>
        <v>का</v>
      </c>
    </row>
    <row r="211" spans="1:12">
      <c r="A211" s="25"/>
      <c r="B211" s="25"/>
      <c r="C211" s="60" t="str">
        <f>'Programe Budget 2073-74'!C208</f>
        <v xml:space="preserve">ग </v>
      </c>
      <c r="D211" s="387" t="str">
        <f>'Programe Budget 2073-74'!D208</f>
        <v xml:space="preserve">वगर खेति कार्यक्रम </v>
      </c>
      <c r="E211" s="34"/>
      <c r="F211" s="422"/>
      <c r="G211" s="34"/>
      <c r="H211" s="714"/>
      <c r="I211" s="34"/>
      <c r="J211" s="352"/>
      <c r="K211" s="214"/>
      <c r="L211" s="25" t="str">
        <f>'Programe Budget 2073-74'!Q208</f>
        <v>प</v>
      </c>
    </row>
    <row r="212" spans="1:12">
      <c r="A212" s="25"/>
      <c r="B212" s="25"/>
      <c r="C212" s="29">
        <f>'Programe Budget 2073-74'!C209</f>
        <v>27</v>
      </c>
      <c r="D212" s="392" t="str">
        <f>'Programe Budget 2073-74'!D209</f>
        <v xml:space="preserve">जि.कृ.वि.का.झापा </v>
      </c>
      <c r="E212" s="34">
        <f>'Programe Budget 2073-74'!K209</f>
        <v>484</v>
      </c>
      <c r="F212" s="422">
        <f t="shared" si="13"/>
        <v>484</v>
      </c>
      <c r="G212" s="34">
        <f t="shared" si="15"/>
        <v>0.50177435290287864</v>
      </c>
      <c r="H212" s="714">
        <v>100</v>
      </c>
      <c r="I212" s="34">
        <f t="shared" si="14"/>
        <v>0.50177435290287864</v>
      </c>
      <c r="J212" s="352"/>
      <c r="K212" s="214"/>
      <c r="L212" s="25" t="str">
        <f>'Programe Budget 2073-74'!Q209</f>
        <v>प</v>
      </c>
    </row>
    <row r="213" spans="1:12">
      <c r="A213" s="25"/>
      <c r="B213" s="25"/>
      <c r="C213" s="29">
        <f>'Programe Budget 2073-74'!C210</f>
        <v>28</v>
      </c>
      <c r="D213" s="392" t="str">
        <f>'Programe Budget 2073-74'!D210</f>
        <v>जि.कृ.वि.का. सुनसरी</v>
      </c>
      <c r="E213" s="34">
        <f>'Programe Budget 2073-74'!K210</f>
        <v>484</v>
      </c>
      <c r="F213" s="422">
        <f t="shared" si="13"/>
        <v>484</v>
      </c>
      <c r="G213" s="34">
        <f t="shared" si="15"/>
        <v>0.50177435290287864</v>
      </c>
      <c r="H213" s="714">
        <v>80</v>
      </c>
      <c r="I213" s="34">
        <f t="shared" si="14"/>
        <v>0.4014194823223029</v>
      </c>
      <c r="J213" s="352"/>
      <c r="K213" s="214"/>
      <c r="L213" s="25" t="str">
        <f>'Programe Budget 2073-74'!Q210</f>
        <v>प</v>
      </c>
    </row>
    <row r="214" spans="1:12">
      <c r="A214" s="25"/>
      <c r="B214" s="25"/>
      <c r="C214" s="29">
        <f>'Programe Budget 2073-74'!C211</f>
        <v>29</v>
      </c>
      <c r="D214" s="392" t="str">
        <f>'Programe Budget 2073-74'!D211</f>
        <v>जि.कृ.वि.का. धनुषा</v>
      </c>
      <c r="E214" s="34">
        <f>'Programe Budget 2073-74'!K211</f>
        <v>484</v>
      </c>
      <c r="F214" s="422">
        <f t="shared" si="13"/>
        <v>484</v>
      </c>
      <c r="G214" s="34">
        <f t="shared" si="15"/>
        <v>0.50177435290287864</v>
      </c>
      <c r="H214" s="714">
        <v>7</v>
      </c>
      <c r="I214" s="34">
        <f t="shared" si="14"/>
        <v>3.5124204703201503E-2</v>
      </c>
      <c r="J214" s="352"/>
      <c r="K214" s="214"/>
      <c r="L214" s="25" t="str">
        <f>'Programe Budget 2073-74'!Q211</f>
        <v>सु</v>
      </c>
    </row>
    <row r="215" spans="1:12">
      <c r="A215" s="25"/>
      <c r="B215" s="25"/>
      <c r="C215" s="29">
        <f>'Programe Budget 2073-74'!C212</f>
        <v>30</v>
      </c>
      <c r="D215" s="392" t="str">
        <f>'Programe Budget 2073-74'!D212</f>
        <v>जि.कृ.वि.का. कपिलबस्तु</v>
      </c>
      <c r="E215" s="34">
        <f>'Programe Budget 2073-74'!K212</f>
        <v>484</v>
      </c>
      <c r="F215" s="422">
        <f t="shared" si="13"/>
        <v>484</v>
      </c>
      <c r="G215" s="34">
        <f t="shared" si="15"/>
        <v>0.50177435290287864</v>
      </c>
      <c r="H215" s="714">
        <v>100</v>
      </c>
      <c r="I215" s="34">
        <f t="shared" si="14"/>
        <v>0.50177435290287864</v>
      </c>
      <c r="J215" s="352"/>
      <c r="K215" s="214"/>
      <c r="L215" s="25"/>
    </row>
    <row r="216" spans="1:12">
      <c r="A216" s="25"/>
      <c r="B216" s="25"/>
      <c r="C216" s="29">
        <f>'Programe Budget 2073-74'!C213</f>
        <v>31</v>
      </c>
      <c r="D216" s="392" t="str">
        <f>'Programe Budget 2073-74'!D213</f>
        <v>जि.कृ.वि.का. दाङ्ग</v>
      </c>
      <c r="E216" s="34">
        <f>'Programe Budget 2073-74'!K213</f>
        <v>484</v>
      </c>
      <c r="F216" s="422">
        <f t="shared" si="13"/>
        <v>484</v>
      </c>
      <c r="G216" s="34">
        <f t="shared" si="15"/>
        <v>0.50177435290287864</v>
      </c>
      <c r="H216" s="714">
        <v>7</v>
      </c>
      <c r="I216" s="34">
        <f t="shared" si="14"/>
        <v>3.5124204703201503E-2</v>
      </c>
      <c r="J216" s="352"/>
      <c r="K216" s="214"/>
      <c r="L216" s="25"/>
    </row>
    <row r="217" spans="1:12">
      <c r="A217" s="25"/>
      <c r="B217" s="25"/>
      <c r="C217" s="60" t="str">
        <f>'Programe Budget 2073-74'!C214</f>
        <v xml:space="preserve">घ </v>
      </c>
      <c r="D217" s="387" t="str">
        <f>'Programe Budget 2073-74'!D214</f>
        <v xml:space="preserve">व्यावसायिक तरकारी उत्पदान कार्यक्रम </v>
      </c>
      <c r="E217" s="34"/>
      <c r="F217" s="422"/>
      <c r="G217" s="34"/>
      <c r="H217" s="714"/>
      <c r="I217" s="34"/>
      <c r="J217" s="352"/>
      <c r="K217" s="214"/>
      <c r="L217" s="25"/>
    </row>
    <row r="218" spans="1:12">
      <c r="A218" s="25"/>
      <c r="B218" s="25"/>
      <c r="C218" s="29">
        <f>'Programe Budget 2073-74'!C215</f>
        <v>32</v>
      </c>
      <c r="D218" s="392" t="str">
        <f>'Programe Budget 2073-74'!D215</f>
        <v>जिल्ला कृषि विकास कार्यालय, सिन्धुली</v>
      </c>
      <c r="E218" s="34">
        <f>'Programe Budget 2073-74'!K215</f>
        <v>4621</v>
      </c>
      <c r="F218" s="422">
        <f t="shared" si="13"/>
        <v>4621</v>
      </c>
      <c r="G218" s="34">
        <f t="shared" si="15"/>
        <v>4.7907010015789302</v>
      </c>
      <c r="H218" s="714">
        <v>74.2</v>
      </c>
      <c r="I218" s="34">
        <f t="shared" si="14"/>
        <v>3.5547001431715666</v>
      </c>
      <c r="J218" s="352"/>
      <c r="K218" s="214"/>
      <c r="L218" s="25"/>
    </row>
    <row r="219" spans="1:12">
      <c r="A219" s="25"/>
      <c r="B219" s="25"/>
      <c r="C219" s="60" t="str">
        <f>'Programe Budget 2073-74'!C216</f>
        <v>ङ</v>
      </c>
      <c r="D219" s="387" t="str">
        <f>'Programe Budget 2073-74'!D216</f>
        <v xml:space="preserve">द्वन्द पिडित लक्षित कृषि विशेष कार्यक्रम </v>
      </c>
      <c r="E219" s="34"/>
      <c r="F219" s="422"/>
      <c r="G219" s="34"/>
      <c r="H219" s="714"/>
      <c r="I219" s="34"/>
      <c r="J219" s="352"/>
      <c r="K219" s="214"/>
      <c r="L219" s="25"/>
    </row>
    <row r="220" spans="1:12">
      <c r="A220" s="25"/>
      <c r="B220" s="25"/>
      <c r="C220" s="29">
        <f>'Programe Budget 2073-74'!C217</f>
        <v>1</v>
      </c>
      <c r="D220" s="392" t="str">
        <f>'Programe Budget 2073-74'!D217</f>
        <v>जि.कृ.वि.का. रुकुम</v>
      </c>
      <c r="E220" s="34">
        <f>'Programe Budget 2073-74'!K217</f>
        <v>525</v>
      </c>
      <c r="F220" s="422">
        <f t="shared" ref="F220:F234" si="16">E220</f>
        <v>525</v>
      </c>
      <c r="G220" s="34">
        <f t="shared" ref="G220:G234" si="17">F220/$F$235*100</f>
        <v>0.54428003155787452</v>
      </c>
      <c r="H220" s="714">
        <v>16.190000000000001</v>
      </c>
      <c r="I220" s="34">
        <f t="shared" si="14"/>
        <v>8.8118937109219891E-2</v>
      </c>
      <c r="J220" s="352"/>
      <c r="K220" s="214"/>
      <c r="L220" s="25"/>
    </row>
    <row r="221" spans="1:12">
      <c r="A221" s="25"/>
      <c r="B221" s="25"/>
      <c r="C221" s="29">
        <f>'Programe Budget 2073-74'!C218</f>
        <v>2</v>
      </c>
      <c r="D221" s="392" t="str">
        <f>'Programe Budget 2073-74'!D218</f>
        <v>जि.कृ.वि.का. रोल्पा</v>
      </c>
      <c r="E221" s="34">
        <f>'Programe Budget 2073-74'!K218</f>
        <v>525</v>
      </c>
      <c r="F221" s="422">
        <f t="shared" si="16"/>
        <v>525</v>
      </c>
      <c r="G221" s="34">
        <f t="shared" si="17"/>
        <v>0.54428003155787452</v>
      </c>
      <c r="H221" s="714">
        <v>16.190000000000001</v>
      </c>
      <c r="I221" s="34">
        <f t="shared" si="14"/>
        <v>8.8118937109219891E-2</v>
      </c>
      <c r="J221" s="352"/>
      <c r="K221" s="214"/>
      <c r="L221" s="25"/>
    </row>
    <row r="222" spans="1:12">
      <c r="A222" s="25"/>
      <c r="B222" s="25"/>
      <c r="C222" s="29">
        <f>'Programe Budget 2073-74'!C219</f>
        <v>3</v>
      </c>
      <c r="D222" s="392" t="str">
        <f>'Programe Budget 2073-74'!D219</f>
        <v>जि.कृ.वि.का. अछाम</v>
      </c>
      <c r="E222" s="34">
        <f>'Programe Budget 2073-74'!K219</f>
        <v>525</v>
      </c>
      <c r="F222" s="422">
        <f t="shared" si="16"/>
        <v>525</v>
      </c>
      <c r="G222" s="34">
        <f t="shared" si="17"/>
        <v>0.54428003155787452</v>
      </c>
      <c r="H222" s="714">
        <v>30</v>
      </c>
      <c r="I222" s="34">
        <f t="shared" si="14"/>
        <v>0.16328400946736235</v>
      </c>
      <c r="J222" s="352"/>
      <c r="K222" s="214"/>
      <c r="L222" s="25"/>
    </row>
    <row r="223" spans="1:12">
      <c r="A223" s="25"/>
      <c r="B223" s="25"/>
      <c r="C223" s="29">
        <f>'Programe Budget 2073-74'!C220</f>
        <v>4</v>
      </c>
      <c r="D223" s="392" t="str">
        <f>'Programe Budget 2073-74'!D220</f>
        <v>जि.कृ.वि.का. सल्यान</v>
      </c>
      <c r="E223" s="34">
        <f>'Programe Budget 2073-74'!K220</f>
        <v>525</v>
      </c>
      <c r="F223" s="422">
        <f t="shared" si="16"/>
        <v>525</v>
      </c>
      <c r="G223" s="34">
        <f t="shared" si="17"/>
        <v>0.54428003155787452</v>
      </c>
      <c r="H223" s="714">
        <v>30</v>
      </c>
      <c r="I223" s="34">
        <f t="shared" si="14"/>
        <v>0.16328400946736235</v>
      </c>
      <c r="J223" s="352"/>
      <c r="K223" s="214"/>
      <c r="L223" s="25"/>
    </row>
    <row r="224" spans="1:12">
      <c r="A224" s="25"/>
      <c r="B224" s="25"/>
      <c r="C224" s="29">
        <f>'Programe Budget 2073-74'!C221</f>
        <v>5</v>
      </c>
      <c r="D224" s="392" t="str">
        <f>'Programe Budget 2073-74'!D221</f>
        <v>जि.कृ.वि.का. जुम्ला</v>
      </c>
      <c r="E224" s="34">
        <f>'Programe Budget 2073-74'!K221</f>
        <v>525</v>
      </c>
      <c r="F224" s="422">
        <f t="shared" si="16"/>
        <v>525</v>
      </c>
      <c r="G224" s="34">
        <f t="shared" si="17"/>
        <v>0.54428003155787452</v>
      </c>
      <c r="H224" s="714">
        <v>16.190000000000001</v>
      </c>
      <c r="I224" s="34">
        <f t="shared" si="14"/>
        <v>8.8118937109219891E-2</v>
      </c>
      <c r="J224" s="352"/>
      <c r="K224" s="214"/>
      <c r="L224" s="25"/>
    </row>
    <row r="225" spans="1:12">
      <c r="A225" s="25"/>
      <c r="B225" s="25"/>
      <c r="C225" s="29">
        <f>'Programe Budget 2073-74'!C222</f>
        <v>6</v>
      </c>
      <c r="D225" s="392" t="str">
        <f>'Programe Budget 2073-74'!D222</f>
        <v>जि.कृ.वि.का. डोटी</v>
      </c>
      <c r="E225" s="34">
        <f>'Programe Budget 2073-74'!K222</f>
        <v>525</v>
      </c>
      <c r="F225" s="422">
        <f t="shared" si="16"/>
        <v>525</v>
      </c>
      <c r="G225" s="34">
        <f t="shared" si="17"/>
        <v>0.54428003155787452</v>
      </c>
      <c r="H225" s="714">
        <v>16.190000000000001</v>
      </c>
      <c r="I225" s="34">
        <f t="shared" si="14"/>
        <v>8.8118937109219891E-2</v>
      </c>
      <c r="J225" s="352"/>
      <c r="K225" s="214"/>
      <c r="L225" s="25"/>
    </row>
    <row r="226" spans="1:12">
      <c r="A226" s="25"/>
      <c r="B226" s="25"/>
      <c r="C226" s="29">
        <f>'Programe Budget 2073-74'!C223</f>
        <v>7</v>
      </c>
      <c r="D226" s="392" t="str">
        <f>'Programe Budget 2073-74'!D223</f>
        <v>जि.कृ.वि.का. लमजुङ्ग</v>
      </c>
      <c r="E226" s="34">
        <f>'Programe Budget 2073-74'!K223</f>
        <v>525</v>
      </c>
      <c r="F226" s="422">
        <f t="shared" si="16"/>
        <v>525</v>
      </c>
      <c r="G226" s="34">
        <f t="shared" si="17"/>
        <v>0.54428003155787452</v>
      </c>
      <c r="H226" s="714">
        <v>30</v>
      </c>
      <c r="I226" s="34">
        <f t="shared" si="14"/>
        <v>0.16328400946736235</v>
      </c>
      <c r="J226" s="352"/>
      <c r="K226" s="214"/>
      <c r="L226" s="25"/>
    </row>
    <row r="227" spans="1:12">
      <c r="A227" s="25"/>
      <c r="B227" s="25"/>
      <c r="C227" s="29">
        <f>'Programe Budget 2073-74'!C224</f>
        <v>8</v>
      </c>
      <c r="D227" s="392" t="str">
        <f>'Programe Budget 2073-74'!D224</f>
        <v>जि.कृ.वि.का. कन्चनपुर</v>
      </c>
      <c r="E227" s="34">
        <f>'Programe Budget 2073-74'!K224</f>
        <v>525</v>
      </c>
      <c r="F227" s="422">
        <f t="shared" si="16"/>
        <v>525</v>
      </c>
      <c r="G227" s="34">
        <f t="shared" si="17"/>
        <v>0.54428003155787452</v>
      </c>
      <c r="H227" s="714">
        <v>16.190000000000001</v>
      </c>
      <c r="I227" s="34">
        <f t="shared" si="14"/>
        <v>8.8118937109219891E-2</v>
      </c>
      <c r="J227" s="352"/>
      <c r="K227" s="214"/>
      <c r="L227" s="25"/>
    </row>
    <row r="228" spans="1:12">
      <c r="A228" s="25"/>
      <c r="B228" s="25"/>
      <c r="C228" s="29">
        <f>'Programe Budget 2073-74'!C225</f>
        <v>9</v>
      </c>
      <c r="D228" s="392" t="str">
        <f>'Programe Budget 2073-74'!D225</f>
        <v>जि.कृ.वि.का. सिन्धुली</v>
      </c>
      <c r="E228" s="34">
        <f>'Programe Budget 2073-74'!K225</f>
        <v>525</v>
      </c>
      <c r="F228" s="422">
        <f t="shared" si="16"/>
        <v>525</v>
      </c>
      <c r="G228" s="34">
        <f t="shared" si="17"/>
        <v>0.54428003155787452</v>
      </c>
      <c r="H228" s="714">
        <v>100</v>
      </c>
      <c r="I228" s="34">
        <f t="shared" si="14"/>
        <v>0.54428003155787452</v>
      </c>
      <c r="J228" s="352"/>
      <c r="K228" s="214"/>
      <c r="L228" s="25"/>
    </row>
    <row r="229" spans="1:12">
      <c r="A229" s="25"/>
      <c r="B229" s="25"/>
      <c r="C229" s="29">
        <f>'Programe Budget 2073-74'!C226</f>
        <v>10</v>
      </c>
      <c r="D229" s="392" t="str">
        <f>'Programe Budget 2073-74'!D226</f>
        <v>जि.कृ.वि.का. कैलाली</v>
      </c>
      <c r="E229" s="34">
        <f>'Programe Budget 2073-74'!K226</f>
        <v>525</v>
      </c>
      <c r="F229" s="422">
        <f t="shared" si="16"/>
        <v>525</v>
      </c>
      <c r="G229" s="34">
        <f t="shared" si="17"/>
        <v>0.54428003155787452</v>
      </c>
      <c r="H229" s="714">
        <v>30</v>
      </c>
      <c r="I229" s="34">
        <f t="shared" si="14"/>
        <v>0.16328400946736235</v>
      </c>
      <c r="J229" s="352"/>
      <c r="K229" s="214"/>
      <c r="L229" s="25"/>
    </row>
    <row r="230" spans="1:12">
      <c r="A230" s="25"/>
      <c r="B230" s="25"/>
      <c r="C230" s="60" t="str">
        <f>'Programe Budget 2073-74'!C227</f>
        <v xml:space="preserve">च </v>
      </c>
      <c r="D230" s="387" t="str">
        <f>'Programe Budget 2073-74'!D227</f>
        <v xml:space="preserve">राउटे र अन्य सिमान्तकृत समुदाय लक्षित कृषि विशेष कार्यक्रम </v>
      </c>
      <c r="E230" s="34"/>
      <c r="F230" s="422"/>
      <c r="G230" s="34"/>
      <c r="H230" s="714"/>
      <c r="I230" s="34"/>
      <c r="J230" s="352"/>
      <c r="K230" s="214"/>
      <c r="L230" s="25" t="e">
        <f>'Programe Budget 2073-74'!#REF!</f>
        <v>#REF!</v>
      </c>
    </row>
    <row r="231" spans="1:12">
      <c r="A231" s="25"/>
      <c r="B231" s="25"/>
      <c r="C231" s="29">
        <f>'Programe Budget 2073-74'!C228</f>
        <v>1</v>
      </c>
      <c r="D231" s="392" t="str">
        <f>'Programe Budget 2073-74'!D228</f>
        <v>जि.कृ.वि.का. झापा</v>
      </c>
      <c r="E231" s="34">
        <f>'Programe Budget 2073-74'!K228</f>
        <v>265</v>
      </c>
      <c r="F231" s="422">
        <f t="shared" si="16"/>
        <v>265</v>
      </c>
      <c r="G231" s="34">
        <f t="shared" si="17"/>
        <v>0.27473182545302238</v>
      </c>
      <c r="H231" s="714">
        <v>100</v>
      </c>
      <c r="I231" s="34">
        <f t="shared" si="14"/>
        <v>0.27473182545302238</v>
      </c>
      <c r="J231" s="352"/>
      <c r="K231" s="214"/>
      <c r="L231" s="25"/>
    </row>
    <row r="232" spans="1:12">
      <c r="A232" s="25"/>
      <c r="B232" s="25"/>
      <c r="C232" s="29">
        <f>'Programe Budget 2073-74'!C229</f>
        <v>2</v>
      </c>
      <c r="D232" s="392" t="str">
        <f>'Programe Budget 2073-74'!D229</f>
        <v>जि.कृ.वि.का. रामेछाप</v>
      </c>
      <c r="E232" s="34">
        <f>'Programe Budget 2073-74'!K229</f>
        <v>265</v>
      </c>
      <c r="F232" s="422">
        <f t="shared" si="16"/>
        <v>265</v>
      </c>
      <c r="G232" s="34">
        <f t="shared" si="17"/>
        <v>0.27473182545302238</v>
      </c>
      <c r="H232" s="714">
        <v>100</v>
      </c>
      <c r="I232" s="34">
        <f t="shared" si="14"/>
        <v>0.27473182545302238</v>
      </c>
      <c r="J232" s="352"/>
      <c r="K232" s="214"/>
      <c r="L232" s="25"/>
    </row>
    <row r="233" spans="1:12">
      <c r="A233" s="25"/>
      <c r="B233" s="25"/>
      <c r="C233" s="29">
        <f>'Programe Budget 2073-74'!C230</f>
        <v>3</v>
      </c>
      <c r="D233" s="392" t="str">
        <f>'Programe Budget 2073-74'!D230</f>
        <v>जि.कृ.वि.का. मकवानपुर</v>
      </c>
      <c r="E233" s="34">
        <f>'Programe Budget 2073-74'!K230</f>
        <v>265</v>
      </c>
      <c r="F233" s="422">
        <f t="shared" si="16"/>
        <v>265</v>
      </c>
      <c r="G233" s="34">
        <f t="shared" si="17"/>
        <v>0.27473182545302238</v>
      </c>
      <c r="H233" s="714">
        <v>100</v>
      </c>
      <c r="I233" s="34">
        <f t="shared" si="14"/>
        <v>0.27473182545302238</v>
      </c>
      <c r="J233" s="352"/>
      <c r="K233" s="214"/>
      <c r="L233" s="25"/>
    </row>
    <row r="234" spans="1:12">
      <c r="A234" s="25"/>
      <c r="B234" s="25"/>
      <c r="C234" s="29">
        <f>'Programe Budget 2073-74'!C231</f>
        <v>4</v>
      </c>
      <c r="D234" s="392" t="str">
        <f>'Programe Budget 2073-74'!D231</f>
        <v>जि.कृ.वि.का. दैलेख</v>
      </c>
      <c r="E234" s="34">
        <f>'Programe Budget 2073-74'!K231</f>
        <v>265</v>
      </c>
      <c r="F234" s="422">
        <f t="shared" si="16"/>
        <v>265</v>
      </c>
      <c r="G234" s="34">
        <f t="shared" si="17"/>
        <v>0.27473182545302238</v>
      </c>
      <c r="H234" s="714">
        <v>6</v>
      </c>
      <c r="I234" s="34">
        <f t="shared" si="14"/>
        <v>1.6483909527181342E-2</v>
      </c>
      <c r="J234" s="352"/>
      <c r="K234" s="214"/>
      <c r="L234" s="25"/>
    </row>
    <row r="235" spans="1:12" s="102" customFormat="1">
      <c r="A235" s="52"/>
      <c r="B235" s="52"/>
      <c r="C235" s="60">
        <f>'Programe Budget 2073-74'!C232</f>
        <v>32</v>
      </c>
      <c r="D235" s="387" t="s">
        <v>437</v>
      </c>
      <c r="E235" s="57">
        <f>SUM(E184:E230)</f>
        <v>96457.700000000012</v>
      </c>
      <c r="F235" s="423">
        <f>SUM(F184:F230)</f>
        <v>96457.700000000012</v>
      </c>
      <c r="G235" s="57">
        <f>SUM(G184:G230)</f>
        <v>100.0000000000001</v>
      </c>
      <c r="H235" s="714"/>
      <c r="I235" s="57">
        <f>SUM(I184:I230)</f>
        <v>79.382632858542152</v>
      </c>
      <c r="J235" s="57"/>
      <c r="K235" s="361"/>
      <c r="L235" s="52"/>
    </row>
    <row r="236" spans="1:12">
      <c r="A236" s="264"/>
      <c r="B236" s="264"/>
      <c r="C236" s="54"/>
      <c r="D236" s="390" t="s">
        <v>321</v>
      </c>
      <c r="E236" s="57" t="e">
        <f>E692</f>
        <v>#REF!</v>
      </c>
      <c r="F236" s="425">
        <f>F692</f>
        <v>2016521.8999999997</v>
      </c>
      <c r="G236" s="58">
        <f>F235/F236*100</f>
        <v>4.7833698210765787</v>
      </c>
      <c r="H236" s="714"/>
      <c r="I236" s="86">
        <f>I235*G236/100</f>
        <v>3.7971649033315256</v>
      </c>
      <c r="J236" s="86">
        <f>I236</f>
        <v>3.7971649033315256</v>
      </c>
      <c r="K236" s="356"/>
      <c r="L236" s="264"/>
    </row>
    <row r="237" spans="1:12">
      <c r="A237" s="1">
        <f>'Programe Budget 2073-74'!A233</f>
        <v>5</v>
      </c>
      <c r="B237" s="1" t="str">
        <f>'Programe Budget 2073-74'!B233</f>
        <v>312110-3/4</v>
      </c>
      <c r="C237" s="56"/>
      <c r="D237" s="380" t="str">
        <f>'Programe Budget 2073-74'!D233</f>
        <v xml:space="preserve">मत्स्य विकास कार्यक्रम </v>
      </c>
      <c r="E237" s="34"/>
      <c r="F237" s="422"/>
      <c r="G237" s="34"/>
      <c r="H237" s="714"/>
      <c r="I237" s="34"/>
      <c r="J237" s="34"/>
      <c r="K237" s="214"/>
      <c r="L237" s="25" t="str">
        <f>'Programe Budget 2073-74'!Q233</f>
        <v>ना</v>
      </c>
    </row>
    <row r="238" spans="1:12">
      <c r="A238" s="79"/>
      <c r="B238" s="325"/>
      <c r="C238" s="326">
        <f>'Programe Budget 2073-74'!C234</f>
        <v>1</v>
      </c>
      <c r="D238" s="395" t="str">
        <f>'Programe Budget 2073-74'!D234</f>
        <v>मत्स्य विकास निर्देशनालय, बालाजु</v>
      </c>
      <c r="E238" s="34">
        <f>'Programe Budget 2073-74'!K234</f>
        <v>55945.2</v>
      </c>
      <c r="F238" s="418">
        <f>E238</f>
        <v>55945.2</v>
      </c>
      <c r="G238" s="30">
        <f t="shared" ref="G238:G250" si="18">SUM(F238/$F$251*100)</f>
        <v>44.538739688337408</v>
      </c>
      <c r="H238" s="714">
        <v>100</v>
      </c>
      <c r="I238" s="30">
        <f t="shared" ref="I238:I250" si="19">SUM(G238*H238/100)</f>
        <v>44.538739688337408</v>
      </c>
      <c r="J238" s="30"/>
      <c r="K238" s="355"/>
      <c r="L238" s="79" t="str">
        <f>'Programe Budget 2073-74'!Q234</f>
        <v>नि</v>
      </c>
    </row>
    <row r="239" spans="1:12">
      <c r="A239" s="25"/>
      <c r="B239" s="11"/>
      <c r="C239" s="107">
        <f>'Programe Budget 2073-74'!C235</f>
        <v>2</v>
      </c>
      <c r="D239" s="396" t="str">
        <f>'Programe Budget 2073-74'!D235</f>
        <v>राष्ट्रिय प्राकृतिक तथा कृत्रिम जलाशय मत्स्य विकास कार्यक्रम, बालाजु</v>
      </c>
      <c r="E239" s="34">
        <f>'Programe Budget 2073-74'!K235</f>
        <v>10658.4</v>
      </c>
      <c r="F239" s="422">
        <f t="shared" ref="F239:F250" si="20">E239</f>
        <v>10658.4</v>
      </c>
      <c r="G239" s="34">
        <f t="shared" si="18"/>
        <v>8.4852981684608419</v>
      </c>
      <c r="H239" s="714">
        <v>18.07</v>
      </c>
      <c r="I239" s="34">
        <f t="shared" si="19"/>
        <v>1.5332933790408743</v>
      </c>
      <c r="J239" s="57"/>
      <c r="K239" s="214"/>
      <c r="L239" s="25" t="str">
        <f>'Programe Budget 2073-74'!Q235</f>
        <v>नि</v>
      </c>
    </row>
    <row r="240" spans="1:12">
      <c r="A240" s="25"/>
      <c r="B240" s="11"/>
      <c r="C240" s="107">
        <f>'Programe Budget 2073-74'!C236</f>
        <v>3</v>
      </c>
      <c r="D240" s="396" t="str">
        <f>'Programe Budget 2073-74'!D236</f>
        <v>केन्द्रीय मत्स्य प्रयोगशाला, बालाजु</v>
      </c>
      <c r="E240" s="34">
        <f>'Programe Budget 2073-74'!K236</f>
        <v>10658.6</v>
      </c>
      <c r="F240" s="422">
        <f t="shared" si="20"/>
        <v>10658.6</v>
      </c>
      <c r="G240" s="34">
        <f t="shared" si="18"/>
        <v>8.4854573911991231</v>
      </c>
      <c r="H240" s="714">
        <v>78.349999999999994</v>
      </c>
      <c r="I240" s="34">
        <f t="shared" si="19"/>
        <v>6.648355866004513</v>
      </c>
      <c r="J240" s="59"/>
      <c r="K240" s="214"/>
      <c r="L240" s="25" t="str">
        <f>'Programe Budget 2073-74'!Q236</f>
        <v>नि</v>
      </c>
    </row>
    <row r="241" spans="1:12">
      <c r="A241" s="25"/>
      <c r="B241" s="25"/>
      <c r="C241" s="107">
        <f>'Programe Budget 2073-74'!C237</f>
        <v>4</v>
      </c>
      <c r="D241" s="396" t="str">
        <f>'Programe Budget 2073-74'!D237</f>
        <v>मत्स्य विकास तथा तालिम केन्द्र, जनकपुर</v>
      </c>
      <c r="E241" s="34">
        <f>'Programe Budget 2073-74'!K237</f>
        <v>8902.2000000000007</v>
      </c>
      <c r="F241" s="422">
        <f t="shared" si="20"/>
        <v>8902.2000000000007</v>
      </c>
      <c r="G241" s="34">
        <f t="shared" si="18"/>
        <v>7.0871633036170643</v>
      </c>
      <c r="H241" s="714">
        <v>88.36</v>
      </c>
      <c r="I241" s="34">
        <f t="shared" si="19"/>
        <v>6.2622174950760385</v>
      </c>
      <c r="J241" s="59"/>
      <c r="K241" s="214"/>
      <c r="L241" s="25" t="str">
        <f>'Programe Budget 2073-74'!Q237</f>
        <v>नि</v>
      </c>
    </row>
    <row r="242" spans="1:12">
      <c r="A242" s="25"/>
      <c r="B242" s="25"/>
      <c r="C242" s="107">
        <f>'Programe Budget 2073-74'!C238</f>
        <v>5</v>
      </c>
      <c r="D242" s="396" t="str">
        <f>'Programe Budget 2073-74'!D238</f>
        <v>मत्स्य विकास केन्द्र, फत्तेपुर, सप्तरी</v>
      </c>
      <c r="E242" s="34">
        <f>'Programe Budget 2073-74'!K238</f>
        <v>4617</v>
      </c>
      <c r="F242" s="422">
        <f t="shared" si="20"/>
        <v>4617</v>
      </c>
      <c r="G242" s="34">
        <f t="shared" si="18"/>
        <v>3.6756569132124621</v>
      </c>
      <c r="H242" s="714">
        <v>100</v>
      </c>
      <c r="I242" s="34">
        <f t="shared" si="19"/>
        <v>3.6756569132124621</v>
      </c>
      <c r="J242" s="59"/>
      <c r="K242" s="214"/>
      <c r="L242" s="25" t="str">
        <f>'Programe Budget 2073-74'!Q238</f>
        <v>नि</v>
      </c>
    </row>
    <row r="243" spans="1:12">
      <c r="A243" s="25"/>
      <c r="B243" s="25"/>
      <c r="C243" s="107">
        <f>'Programe Budget 2073-74'!C239</f>
        <v>6</v>
      </c>
      <c r="D243" s="396" t="str">
        <f>'Programe Budget 2073-74'!D239</f>
        <v>मत्स्य विकास केन्द्र, लाहान, सिराहा</v>
      </c>
      <c r="E243" s="34">
        <f>'Programe Budget 2073-74'!K239</f>
        <v>4981.8</v>
      </c>
      <c r="F243" s="422">
        <f t="shared" si="20"/>
        <v>4981.8</v>
      </c>
      <c r="G243" s="34">
        <f t="shared" si="18"/>
        <v>3.9660791878366566</v>
      </c>
      <c r="H243" s="714">
        <v>92</v>
      </c>
      <c r="I243" s="34">
        <f t="shared" si="19"/>
        <v>3.648792852809724</v>
      </c>
      <c r="J243" s="59"/>
      <c r="K243" s="214"/>
      <c r="L243" s="25" t="str">
        <f>'Programe Budget 2073-74'!Q239</f>
        <v>नि</v>
      </c>
    </row>
    <row r="244" spans="1:12">
      <c r="A244" s="25"/>
      <c r="B244" s="25"/>
      <c r="C244" s="107">
        <f>'Programe Budget 2073-74'!C240</f>
        <v>7</v>
      </c>
      <c r="D244" s="396" t="str">
        <f>'Programe Budget 2073-74'!D240</f>
        <v>मत्स्य विकास केन्द्र, हेटौंडा</v>
      </c>
      <c r="E244" s="34">
        <f>'Programe Budget 2073-74'!K240</f>
        <v>7867.8</v>
      </c>
      <c r="F244" s="422">
        <f t="shared" si="20"/>
        <v>7867.8</v>
      </c>
      <c r="G244" s="34">
        <f t="shared" si="18"/>
        <v>6.2636633012287222</v>
      </c>
      <c r="H244" s="714">
        <v>85.54</v>
      </c>
      <c r="I244" s="34">
        <f t="shared" si="19"/>
        <v>5.3579375878710493</v>
      </c>
      <c r="J244" s="59"/>
      <c r="K244" s="214"/>
      <c r="L244" s="25" t="str">
        <f>'Programe Budget 2073-74'!Q240</f>
        <v>नि</v>
      </c>
    </row>
    <row r="245" spans="1:12">
      <c r="A245" s="25"/>
      <c r="B245" s="25"/>
      <c r="C245" s="107">
        <f>'Programe Budget 2073-74'!C241</f>
        <v>8</v>
      </c>
      <c r="D245" s="396" t="str">
        <f>'Programe Budget 2073-74'!D241</f>
        <v>मत्स्य विकास केन्द्र, भण्डारा, चितवन</v>
      </c>
      <c r="E245" s="34">
        <f>'Programe Budget 2073-74'!K241</f>
        <v>3947</v>
      </c>
      <c r="F245" s="422">
        <f t="shared" si="20"/>
        <v>3947</v>
      </c>
      <c r="G245" s="34">
        <f t="shared" si="18"/>
        <v>3.1422607399717544</v>
      </c>
      <c r="H245" s="714">
        <v>100</v>
      </c>
      <c r="I245" s="34">
        <f t="shared" si="19"/>
        <v>3.1422607399717544</v>
      </c>
      <c r="J245" s="59"/>
      <c r="K245" s="214"/>
      <c r="L245" s="25" t="str">
        <f>'Programe Budget 2073-74'!Q241</f>
        <v>नि</v>
      </c>
    </row>
    <row r="246" spans="1:12">
      <c r="A246" s="25"/>
      <c r="B246" s="25"/>
      <c r="C246" s="107">
        <f>'Programe Budget 2073-74'!C242</f>
        <v>9</v>
      </c>
      <c r="D246" s="396" t="str">
        <f>'Programe Budget 2073-74'!D242</f>
        <v>रिजरभ्वायर मत्स्य विकास केन्द्र, कुलेखानी, मकवानपुर</v>
      </c>
      <c r="E246" s="34">
        <f>'Programe Budget 2073-74'!K242</f>
        <v>2554.6</v>
      </c>
      <c r="F246" s="422">
        <f t="shared" si="20"/>
        <v>2554.6</v>
      </c>
      <c r="G246" s="34">
        <f t="shared" si="18"/>
        <v>2.0337520360607657</v>
      </c>
      <c r="H246" s="714">
        <v>100</v>
      </c>
      <c r="I246" s="34">
        <f t="shared" si="19"/>
        <v>2.0337520360607657</v>
      </c>
      <c r="J246" s="59"/>
      <c r="K246" s="214"/>
      <c r="L246" s="25" t="str">
        <f>'Programe Budget 2073-74'!Q242</f>
        <v>नि</v>
      </c>
    </row>
    <row r="247" spans="1:12">
      <c r="A247" s="25"/>
      <c r="B247" s="25"/>
      <c r="C247" s="107">
        <f>'Programe Budget 2073-74'!C243</f>
        <v>10</v>
      </c>
      <c r="D247" s="396" t="str">
        <f>'Programe Budget 2073-74'!D243</f>
        <v>मत्स्य विकास केन्द्र, रुपन्देही भैरहवा</v>
      </c>
      <c r="E247" s="34">
        <f>'Programe Budget 2073-74'!K243</f>
        <v>6001.6</v>
      </c>
      <c r="F247" s="422">
        <f t="shared" si="20"/>
        <v>6001.6</v>
      </c>
      <c r="G247" s="34">
        <f t="shared" si="18"/>
        <v>4.7779559303304993</v>
      </c>
      <c r="H247" s="714">
        <v>96.89</v>
      </c>
      <c r="I247" s="34">
        <f t="shared" si="19"/>
        <v>4.6293615008972209</v>
      </c>
      <c r="J247" s="59"/>
      <c r="K247" s="214"/>
      <c r="L247" s="25" t="str">
        <f>'Programe Budget 2073-74'!Q243</f>
        <v>नि</v>
      </c>
    </row>
    <row r="248" spans="1:12">
      <c r="A248" s="25"/>
      <c r="B248" s="25"/>
      <c r="C248" s="107">
        <f>'Programe Budget 2073-74'!C244</f>
        <v>11</v>
      </c>
      <c r="D248" s="396" t="str">
        <f>'Programe Budget 2073-74'!D244</f>
        <v>चिसो पानी मत्स्य विकास केन्द्र, बेलटारी, स्याङ्गजा</v>
      </c>
      <c r="E248" s="34">
        <f>'Programe Budget 2073-74'!K244</f>
        <v>1601.2</v>
      </c>
      <c r="F248" s="422">
        <f t="shared" si="20"/>
        <v>1601.2</v>
      </c>
      <c r="G248" s="34">
        <f t="shared" si="18"/>
        <v>1.2747372426761521</v>
      </c>
      <c r="H248" s="714">
        <v>100</v>
      </c>
      <c r="I248" s="34">
        <f t="shared" si="19"/>
        <v>1.2747372426761521</v>
      </c>
      <c r="J248" s="59"/>
      <c r="K248" s="214"/>
      <c r="L248" s="25" t="str">
        <f>'Programe Budget 2073-74'!Q244</f>
        <v>नि</v>
      </c>
    </row>
    <row r="249" spans="1:12">
      <c r="A249" s="25"/>
      <c r="B249" s="25"/>
      <c r="C249" s="107">
        <f>'Programe Budget 2073-74'!C245</f>
        <v>12</v>
      </c>
      <c r="D249" s="396" t="str">
        <f>'Programe Budget 2073-74'!D245</f>
        <v>मत्स्य विकास केन्द्र, महादेबपुरी, बाँके</v>
      </c>
      <c r="E249" s="34">
        <f>'Programe Budget 2073-74'!K245</f>
        <v>2832.4</v>
      </c>
      <c r="F249" s="422">
        <f t="shared" si="20"/>
        <v>2832.4</v>
      </c>
      <c r="G249" s="34">
        <f t="shared" si="18"/>
        <v>2.2549124195328085</v>
      </c>
      <c r="H249" s="714">
        <v>100</v>
      </c>
      <c r="I249" s="34">
        <f t="shared" si="19"/>
        <v>2.2549124195328085</v>
      </c>
      <c r="J249" s="57"/>
      <c r="K249" s="214"/>
      <c r="L249" s="25" t="str">
        <f>'Programe Budget 2073-74'!Q245</f>
        <v>नि</v>
      </c>
    </row>
    <row r="250" spans="1:12">
      <c r="A250" s="25"/>
      <c r="B250" s="25"/>
      <c r="C250" s="107">
        <f>'Programe Budget 2073-74'!C246</f>
        <v>13</v>
      </c>
      <c r="D250" s="396" t="str">
        <f>'Programe Budget 2073-74'!D246</f>
        <v>मत्स्य विकास केन्द्र, गेटा, धनगढी</v>
      </c>
      <c r="E250" s="34">
        <f>'Programe Budget 2073-74'!K246</f>
        <v>5042.3999999999996</v>
      </c>
      <c r="F250" s="422">
        <f t="shared" si="20"/>
        <v>5042.3999999999996</v>
      </c>
      <c r="G250" s="34">
        <f t="shared" si="18"/>
        <v>4.0143236775357414</v>
      </c>
      <c r="H250" s="714">
        <v>100</v>
      </c>
      <c r="I250" s="34">
        <f t="shared" si="19"/>
        <v>4.0143236775357414</v>
      </c>
      <c r="J250" s="59"/>
      <c r="K250" s="214"/>
      <c r="L250" s="25" t="str">
        <f>'Programe Budget 2073-74'!Q246</f>
        <v>नि</v>
      </c>
    </row>
    <row r="251" spans="1:12" s="102" customFormat="1">
      <c r="A251" s="52"/>
      <c r="B251" s="52"/>
      <c r="C251" s="347">
        <f>'Programe Budget 2073-74'!C247</f>
        <v>13</v>
      </c>
      <c r="D251" s="397" t="str">
        <f>'Programe Budget 2073-74'!D247</f>
        <v>मत्स्य विकास कार्यक्रमको जम्मा</v>
      </c>
      <c r="E251" s="423">
        <f>SUM(E238:E250)</f>
        <v>125610.2</v>
      </c>
      <c r="F251" s="423">
        <f>SUM(F238:F250)</f>
        <v>125610.2</v>
      </c>
      <c r="G251" s="57">
        <f>SUM(G238:G250)</f>
        <v>100.00000000000001</v>
      </c>
      <c r="H251" s="714"/>
      <c r="I251" s="57">
        <f>SUM(I238:I250)</f>
        <v>89.01434139902652</v>
      </c>
      <c r="J251" s="57"/>
      <c r="K251" s="361"/>
      <c r="L251" s="52"/>
    </row>
    <row r="252" spans="1:12">
      <c r="A252" s="264"/>
      <c r="B252" s="264"/>
      <c r="C252" s="54"/>
      <c r="D252" s="390" t="s">
        <v>321</v>
      </c>
      <c r="E252" s="57" t="e">
        <f>E692</f>
        <v>#REF!</v>
      </c>
      <c r="F252" s="425">
        <f>F692</f>
        <v>2016521.8999999997</v>
      </c>
      <c r="G252" s="58">
        <f>F251/F252*100</f>
        <v>6.22905211195574</v>
      </c>
      <c r="H252" s="714"/>
      <c r="I252" s="86">
        <f>I251*G252/100</f>
        <v>5.5447497128595549</v>
      </c>
      <c r="J252" s="86">
        <f>I252</f>
        <v>5.5447497128595549</v>
      </c>
      <c r="K252" s="356"/>
      <c r="L252" s="264"/>
    </row>
    <row r="253" spans="1:12">
      <c r="A253" s="1">
        <f>'Programe Budget 2073-74'!A248</f>
        <v>6</v>
      </c>
      <c r="B253" s="1" t="str">
        <f>'Programe Budget 2073-74'!B248</f>
        <v>312112-3/4</v>
      </c>
      <c r="C253" s="56"/>
      <c r="D253" s="380" t="str">
        <f>'Programe Budget 2073-74'!D248</f>
        <v xml:space="preserve">बाली संरक्षण कार्यक्रम </v>
      </c>
      <c r="E253" s="34"/>
      <c r="F253" s="422"/>
      <c r="G253" s="34"/>
      <c r="H253" s="714"/>
      <c r="I253" s="34"/>
      <c r="J253" s="34"/>
      <c r="K253" s="214"/>
      <c r="L253" s="25" t="str">
        <f>'Programe Budget 2073-74'!Q248</f>
        <v>ना</v>
      </c>
    </row>
    <row r="254" spans="1:12">
      <c r="A254" s="79"/>
      <c r="B254" s="321"/>
      <c r="C254" s="31">
        <f>'Programe Budget 2073-74'!C249</f>
        <v>1</v>
      </c>
      <c r="D254" s="395" t="str">
        <f>'Programe Budget 2073-74'!D249</f>
        <v>वाली संरक्षण निर्देशनालय, हरिहरभवन</v>
      </c>
      <c r="E254" s="34">
        <f>'Programe Budget 2073-74'!K249</f>
        <v>16506.3</v>
      </c>
      <c r="F254" s="418">
        <f>E254</f>
        <v>16506.3</v>
      </c>
      <c r="G254" s="30">
        <f t="shared" ref="G254:G277" si="21">SUM(F254/$F$289*100)</f>
        <v>20.031431275939909</v>
      </c>
      <c r="H254" s="714">
        <v>95.58</v>
      </c>
      <c r="I254" s="30">
        <f t="shared" ref="I254:I279" si="22">SUM(G254*H254/100)</f>
        <v>19.146042013543365</v>
      </c>
      <c r="J254" s="30"/>
      <c r="K254" s="27"/>
      <c r="L254" s="25" t="str">
        <f>'Programe Budget 2073-74'!Q249</f>
        <v>नि</v>
      </c>
    </row>
    <row r="255" spans="1:12">
      <c r="A255" s="25"/>
      <c r="B255" s="11"/>
      <c r="C255" s="33">
        <f>'Programe Budget 2073-74'!C250</f>
        <v>2</v>
      </c>
      <c r="D255" s="396" t="str">
        <f>'Programe Budget 2073-74'!D250</f>
        <v>पोष्ट हार्भेष्ट व्यवस्थापन निर्देशनालय, श्रीमहल, पुल्चोक</v>
      </c>
      <c r="E255" s="34">
        <f>'Programe Budget 2073-74'!K250</f>
        <v>26159</v>
      </c>
      <c r="F255" s="422">
        <f t="shared" ref="F255:F277" si="23">E255</f>
        <v>26159</v>
      </c>
      <c r="G255" s="30">
        <f t="shared" si="21"/>
        <v>31.745588699303429</v>
      </c>
      <c r="H255" s="714">
        <v>40</v>
      </c>
      <c r="I255" s="34">
        <f>SUM(G255*H255/100)</f>
        <v>12.698235479721372</v>
      </c>
      <c r="J255" s="34"/>
      <c r="K255" s="214"/>
      <c r="L255" s="25" t="str">
        <f>'Programe Budget 2073-74'!Q250</f>
        <v>नि</v>
      </c>
    </row>
    <row r="256" spans="1:12">
      <c r="A256" s="25"/>
      <c r="B256" s="25"/>
      <c r="C256" s="33">
        <f>'Programe Budget 2073-74'!C251</f>
        <v>3</v>
      </c>
      <c r="D256" s="396" t="str">
        <f>'Programe Budget 2073-74'!D251</f>
        <v>विषादी पञ्जीकरण तथा व्यवस्थापन शाखा, हरिहरभवन</v>
      </c>
      <c r="E256" s="34">
        <f>'Programe Budget 2073-74'!K251</f>
        <v>2165.8000000000002</v>
      </c>
      <c r="F256" s="422">
        <f t="shared" si="23"/>
        <v>2165.8000000000002</v>
      </c>
      <c r="G256" s="30">
        <f t="shared" si="21"/>
        <v>2.6283342637314639</v>
      </c>
      <c r="H256" s="714">
        <v>91.72</v>
      </c>
      <c r="I256" s="34">
        <f>SUM(G256*H256/100)</f>
        <v>2.4107081866944986</v>
      </c>
      <c r="J256" s="34"/>
      <c r="K256" s="214"/>
      <c r="L256" s="25" t="str">
        <f>'Programe Budget 2073-74'!Q251</f>
        <v>नि</v>
      </c>
    </row>
    <row r="257" spans="1:12">
      <c r="A257" s="25"/>
      <c r="B257" s="25"/>
      <c r="C257" s="33">
        <f>'Programe Budget 2073-74'!C252</f>
        <v>4</v>
      </c>
      <c r="D257" s="396" t="str">
        <f>'Programe Budget 2073-74'!D252</f>
        <v>क्षेत्रीय वाली संरक्षण प्रयोगशाला, बिराटनगर</v>
      </c>
      <c r="E257" s="34">
        <f>'Programe Budget 2073-74'!K252</f>
        <v>2554.9</v>
      </c>
      <c r="F257" s="422">
        <f t="shared" si="23"/>
        <v>2554.9</v>
      </c>
      <c r="G257" s="30">
        <f t="shared" si="21"/>
        <v>3.1005315404965912</v>
      </c>
      <c r="H257" s="714">
        <v>64.900000000000006</v>
      </c>
      <c r="I257" s="34">
        <f t="shared" si="22"/>
        <v>2.0122449697822877</v>
      </c>
      <c r="J257" s="34"/>
      <c r="K257" s="214"/>
      <c r="L257" s="25" t="str">
        <f>'Programe Budget 2073-74'!Q252</f>
        <v>नि</v>
      </c>
    </row>
    <row r="258" spans="1:12">
      <c r="A258" s="25"/>
      <c r="B258" s="25"/>
      <c r="C258" s="33">
        <f>'Programe Budget 2073-74'!C253</f>
        <v>5</v>
      </c>
      <c r="D258" s="396" t="str">
        <f>'Programe Budget 2073-74'!D253</f>
        <v>क्षेत्रीय वाली संरक्षण प्रयोगशाला, हरिहरभवन</v>
      </c>
      <c r="E258" s="34">
        <f>'Programe Budget 2073-74'!K253</f>
        <v>2352.3000000000002</v>
      </c>
      <c r="F258" s="422">
        <f t="shared" si="23"/>
        <v>2352.3000000000002</v>
      </c>
      <c r="G258" s="30">
        <f t="shared" si="21"/>
        <v>2.8546637217543274</v>
      </c>
      <c r="H258" s="714">
        <v>100</v>
      </c>
      <c r="I258" s="34">
        <f t="shared" si="22"/>
        <v>2.8546637217543274</v>
      </c>
      <c r="J258" s="34"/>
      <c r="K258" s="214"/>
      <c r="L258" s="25" t="str">
        <f>'Programe Budget 2073-74'!Q253</f>
        <v>नि</v>
      </c>
    </row>
    <row r="259" spans="1:12">
      <c r="A259" s="25"/>
      <c r="B259" s="25"/>
      <c r="C259" s="33">
        <f>'Programe Budget 2073-74'!C254</f>
        <v>6</v>
      </c>
      <c r="D259" s="396" t="str">
        <f>'Programe Budget 2073-74'!D254</f>
        <v>क्षेत्रीय वाली संरक्षण प्रयोगशाला, पोखरा</v>
      </c>
      <c r="E259" s="34">
        <f>'Programe Budget 2073-74'!K254</f>
        <v>3041.1</v>
      </c>
      <c r="F259" s="422">
        <f t="shared" si="23"/>
        <v>3041.1</v>
      </c>
      <c r="G259" s="30">
        <f t="shared" si="21"/>
        <v>3.6905657629669193</v>
      </c>
      <c r="H259" s="714">
        <v>100</v>
      </c>
      <c r="I259" s="34">
        <f t="shared" si="22"/>
        <v>3.6905657629669189</v>
      </c>
      <c r="J259" s="34"/>
      <c r="K259" s="214"/>
      <c r="L259" s="25" t="str">
        <f>'Programe Budget 2073-74'!Q254</f>
        <v>नि</v>
      </c>
    </row>
    <row r="260" spans="1:12">
      <c r="A260" s="25"/>
      <c r="B260" s="25"/>
      <c r="C260" s="33">
        <f>'Programe Budget 2073-74'!C255</f>
        <v>7</v>
      </c>
      <c r="D260" s="396" t="str">
        <f>'Programe Budget 2073-74'!D255</f>
        <v>क्षेत्रीय वाली संरक्षण प्रयोगशाला, खजुरा, बाँके</v>
      </c>
      <c r="E260" s="34">
        <f>'Programe Budget 2073-74'!K255</f>
        <v>3464.5</v>
      </c>
      <c r="F260" s="422">
        <f t="shared" si="23"/>
        <v>3464.5</v>
      </c>
      <c r="G260" s="30">
        <f t="shared" si="21"/>
        <v>4.2043882430038124</v>
      </c>
      <c r="H260" s="714">
        <v>100</v>
      </c>
      <c r="I260" s="34">
        <f t="shared" si="22"/>
        <v>4.2043882430038124</v>
      </c>
      <c r="J260" s="34"/>
      <c r="K260" s="214"/>
      <c r="L260" s="25" t="str">
        <f>'Programe Budget 2073-74'!Q255</f>
        <v>नि</v>
      </c>
    </row>
    <row r="261" spans="1:12">
      <c r="A261" s="25"/>
      <c r="B261" s="25"/>
      <c r="C261" s="33">
        <f>'Programe Budget 2073-74'!C256</f>
        <v>8</v>
      </c>
      <c r="D261" s="396" t="str">
        <f>'Programe Budget 2073-74'!D256</f>
        <v>क्षेत्रीय वाली संरक्षण प्रयोगशाला, सुन्दरपुर, कन्चनपुर</v>
      </c>
      <c r="E261" s="34">
        <f>'Programe Budget 2073-74'!K256</f>
        <v>2296.6999999999998</v>
      </c>
      <c r="F261" s="422">
        <f t="shared" si="23"/>
        <v>2296.6999999999998</v>
      </c>
      <c r="G261" s="30">
        <f t="shared" si="21"/>
        <v>2.7871896313196287</v>
      </c>
      <c r="H261" s="714">
        <v>68.62</v>
      </c>
      <c r="I261" s="34">
        <f t="shared" si="22"/>
        <v>1.9125695250115293</v>
      </c>
      <c r="J261" s="34"/>
      <c r="K261" s="214"/>
      <c r="L261" s="25" t="str">
        <f>'Programe Budget 2073-74'!Q256</f>
        <v>नि</v>
      </c>
    </row>
    <row r="262" spans="1:12">
      <c r="A262" s="25"/>
      <c r="B262" s="25"/>
      <c r="C262" s="33">
        <f>'Programe Budget 2073-74'!C257</f>
        <v>9</v>
      </c>
      <c r="D262" s="396" t="str">
        <f>'Programe Budget 2073-74'!D257</f>
        <v>राष्ट्रिय प्लाण्ट क्वारेन्टीन कार्यक्रम, हरिहरभवन</v>
      </c>
      <c r="E262" s="34">
        <f>'Programe Budget 2073-74'!K257</f>
        <v>5150</v>
      </c>
      <c r="F262" s="422">
        <f t="shared" si="23"/>
        <v>5150</v>
      </c>
      <c r="G262" s="30">
        <f t="shared" si="21"/>
        <v>6.2498483046528017</v>
      </c>
      <c r="H262" s="714">
        <v>87.5</v>
      </c>
      <c r="I262" s="34">
        <f t="shared" si="22"/>
        <v>5.4686172665712016</v>
      </c>
      <c r="J262" s="34"/>
      <c r="K262" s="214"/>
      <c r="L262" s="25" t="str">
        <f>'Programe Budget 2073-74'!Q257</f>
        <v>नि</v>
      </c>
    </row>
    <row r="263" spans="1:12">
      <c r="A263" s="25"/>
      <c r="B263" s="25"/>
      <c r="C263" s="33">
        <f>'Programe Budget 2073-74'!C258</f>
        <v>10</v>
      </c>
      <c r="D263" s="396" t="str">
        <f>'Programe Budget 2073-74'!D258</f>
        <v>क्षेत्रीय प्लाण्ट क्वारेन्टीन कार्यालय, काकडभिट्टा</v>
      </c>
      <c r="E263" s="34">
        <f>'Programe Budget 2073-74'!K258</f>
        <v>1059.8</v>
      </c>
      <c r="F263" s="422">
        <f t="shared" si="23"/>
        <v>1059.8</v>
      </c>
      <c r="G263" s="30">
        <f t="shared" si="21"/>
        <v>1.2861338317031143</v>
      </c>
      <c r="H263" s="714">
        <v>100</v>
      </c>
      <c r="I263" s="34">
        <f t="shared" si="22"/>
        <v>1.2861338317031143</v>
      </c>
      <c r="J263" s="34"/>
      <c r="K263" s="214"/>
      <c r="L263" s="25" t="str">
        <f>'Programe Budget 2073-74'!Q258</f>
        <v>नि</v>
      </c>
    </row>
    <row r="264" spans="1:12">
      <c r="A264" s="25"/>
      <c r="B264" s="25"/>
      <c r="C264" s="33">
        <f>'Programe Budget 2073-74'!C259</f>
        <v>11</v>
      </c>
      <c r="D264" s="396" t="str">
        <f>'Programe Budget 2073-74'!D259</f>
        <v>क्षेत्रीय प्लाण्ट क्वारेन्टीन कार्यालय, बिरगन्ज</v>
      </c>
      <c r="E264" s="34">
        <f>'Programe Budget 2073-74'!K259</f>
        <v>1896.4</v>
      </c>
      <c r="F264" s="422">
        <f t="shared" si="23"/>
        <v>1896.4</v>
      </c>
      <c r="G264" s="30">
        <f t="shared" si="21"/>
        <v>2.3014004514453545</v>
      </c>
      <c r="H264" s="714">
        <v>100</v>
      </c>
      <c r="I264" s="34">
        <f t="shared" si="22"/>
        <v>2.3014004514453545</v>
      </c>
      <c r="J264" s="34"/>
      <c r="K264" s="214"/>
      <c r="L264" s="25" t="str">
        <f>'Programe Budget 2073-74'!Q259</f>
        <v>नि</v>
      </c>
    </row>
    <row r="265" spans="1:12">
      <c r="A265" s="25"/>
      <c r="B265" s="25"/>
      <c r="C265" s="33">
        <f>'Programe Budget 2073-74'!C260</f>
        <v>12</v>
      </c>
      <c r="D265" s="396" t="str">
        <f>'Programe Budget 2073-74'!D260</f>
        <v>क्षेत्रीय प्लाण्ट क्वारेन्टीन कार्यालय, रुपन्देही</v>
      </c>
      <c r="E265" s="34">
        <f>'Programe Budget 2073-74'!K260</f>
        <v>2736.8</v>
      </c>
      <c r="F265" s="422">
        <f t="shared" si="23"/>
        <v>2736.8</v>
      </c>
      <c r="G265" s="30">
        <f t="shared" si="21"/>
        <v>3.3212786097424831</v>
      </c>
      <c r="H265" s="714">
        <v>100</v>
      </c>
      <c r="I265" s="34">
        <f t="shared" si="22"/>
        <v>3.3212786097424836</v>
      </c>
      <c r="J265" s="34"/>
      <c r="K265" s="214"/>
      <c r="L265" s="25" t="str">
        <f>'Programe Budget 2073-74'!Q260</f>
        <v>नि</v>
      </c>
    </row>
    <row r="266" spans="1:12">
      <c r="A266" s="25"/>
      <c r="B266" s="25"/>
      <c r="C266" s="33">
        <f>'Programe Budget 2073-74'!C261</f>
        <v>13</v>
      </c>
      <c r="D266" s="396" t="str">
        <f>'Programe Budget 2073-74'!D261</f>
        <v>क्षेत्रीय प्लाण्ट क्वारेन्टीन कार्यालय, नेपालगन्ज</v>
      </c>
      <c r="E266" s="34">
        <f>'Programe Budget 2073-74'!K261</f>
        <v>1544.4</v>
      </c>
      <c r="F266" s="422">
        <f t="shared" si="23"/>
        <v>1544.4</v>
      </c>
      <c r="G266" s="30">
        <f t="shared" si="21"/>
        <v>1.8742263537292791</v>
      </c>
      <c r="H266" s="714">
        <v>100</v>
      </c>
      <c r="I266" s="34">
        <f t="shared" si="22"/>
        <v>1.8742263537292791</v>
      </c>
      <c r="J266" s="34"/>
      <c r="K266" s="214"/>
      <c r="L266" s="25" t="str">
        <f>'Programe Budget 2073-74'!Q261</f>
        <v>नि</v>
      </c>
    </row>
    <row r="267" spans="1:12">
      <c r="A267" s="25"/>
      <c r="B267" s="25"/>
      <c r="C267" s="33">
        <f>'Programe Budget 2073-74'!C262</f>
        <v>14</v>
      </c>
      <c r="D267" s="396" t="str">
        <f>'Programe Budget 2073-74'!D262</f>
        <v>क्षेत्रीय प्लाण्ट क्वारेन्टीन कार्यालय, गड्डाचौकी, कन्चनपुर</v>
      </c>
      <c r="E267" s="34">
        <f>'Programe Budget 2073-74'!K262</f>
        <v>1159.2</v>
      </c>
      <c r="F267" s="422">
        <f t="shared" si="23"/>
        <v>1159.2</v>
      </c>
      <c r="G267" s="30">
        <f t="shared" si="21"/>
        <v>1.4067619717968016</v>
      </c>
      <c r="H267" s="714">
        <v>100</v>
      </c>
      <c r="I267" s="34">
        <f t="shared" si="22"/>
        <v>1.4067619717968016</v>
      </c>
      <c r="J267" s="34"/>
      <c r="K267" s="214"/>
      <c r="L267" s="25" t="str">
        <f>'Programe Budget 2073-74'!Q262</f>
        <v>नि</v>
      </c>
    </row>
    <row r="268" spans="1:12">
      <c r="A268" s="25"/>
      <c r="B268" s="25"/>
      <c r="C268" s="33">
        <f>'Programe Budget 2073-74'!C263</f>
        <v>15</v>
      </c>
      <c r="D268" s="396" t="str">
        <f>'Programe Budget 2073-74'!D263</f>
        <v>प्लान्ट क्वारेन्टीन चेकपोष्ट, बिराटनगर</v>
      </c>
      <c r="E268" s="34">
        <f>'Programe Budget 2073-74'!K263</f>
        <v>1733.2</v>
      </c>
      <c r="F268" s="422">
        <f t="shared" si="23"/>
        <v>1733.2</v>
      </c>
      <c r="G268" s="30">
        <f t="shared" si="21"/>
        <v>2.1033470061406283</v>
      </c>
      <c r="H268" s="714">
        <v>100</v>
      </c>
      <c r="I268" s="34">
        <f t="shared" si="22"/>
        <v>2.1033470061406283</v>
      </c>
      <c r="J268" s="34"/>
      <c r="K268" s="214"/>
      <c r="L268" s="25" t="str">
        <f>'Programe Budget 2073-74'!Q263</f>
        <v>नि</v>
      </c>
    </row>
    <row r="269" spans="1:12">
      <c r="A269" s="25"/>
      <c r="B269" s="25"/>
      <c r="C269" s="33">
        <f>'Programe Budget 2073-74'!C264</f>
        <v>16</v>
      </c>
      <c r="D269" s="396" t="str">
        <f>'Programe Budget 2073-74'!D264</f>
        <v>प्लान्ट क्वारेन्टीन चेकपोष्ट, भण्टाबारी, सुनसरी</v>
      </c>
      <c r="E269" s="34">
        <f>'Programe Budget 2073-74'!K264</f>
        <v>556.6</v>
      </c>
      <c r="F269" s="422">
        <f t="shared" si="23"/>
        <v>556.6</v>
      </c>
      <c r="G269" s="30">
        <f t="shared" si="21"/>
        <v>0.67546904201354363</v>
      </c>
      <c r="H269" s="714">
        <v>100</v>
      </c>
      <c r="I269" s="34">
        <f t="shared" si="22"/>
        <v>0.67546904201354363</v>
      </c>
      <c r="J269" s="34"/>
      <c r="K269" s="214"/>
      <c r="L269" s="25" t="str">
        <f>'Programe Budget 2073-74'!Q264</f>
        <v>नि</v>
      </c>
    </row>
    <row r="270" spans="1:12">
      <c r="A270" s="25"/>
      <c r="B270" s="25"/>
      <c r="C270" s="33">
        <f>'Programe Budget 2073-74'!C265</f>
        <v>17</v>
      </c>
      <c r="D270" s="396" t="str">
        <f>'Programe Budget 2073-74'!D265</f>
        <v>प्लान्ट क्वारेन्टीन चेकपोष्ट, जलेश्वर, महोतरी</v>
      </c>
      <c r="E270" s="34">
        <f>'Programe Budget 2073-74'!K265</f>
        <v>918.8</v>
      </c>
      <c r="F270" s="422">
        <f t="shared" si="23"/>
        <v>918.8</v>
      </c>
      <c r="G270" s="30">
        <f t="shared" si="21"/>
        <v>1.115021480061164</v>
      </c>
      <c r="H270" s="714">
        <v>100</v>
      </c>
      <c r="I270" s="34">
        <f t="shared" si="22"/>
        <v>1.115021480061164</v>
      </c>
      <c r="J270" s="34"/>
      <c r="K270" s="214"/>
      <c r="L270" s="25" t="str">
        <f>'Programe Budget 2073-74'!Q265</f>
        <v>नि</v>
      </c>
    </row>
    <row r="271" spans="1:12">
      <c r="A271" s="25"/>
      <c r="B271" s="25"/>
      <c r="C271" s="33">
        <f>'Programe Budget 2073-74'!C266</f>
        <v>18</v>
      </c>
      <c r="D271" s="396" t="str">
        <f>'Programe Budget 2073-74'!D266</f>
        <v>प्लान्ट क्वारेन्टीन चेकपोष्ट, मलङ्गवा, र्सलाही</v>
      </c>
      <c r="E271" s="34">
        <f>'Programe Budget 2073-74'!K266</f>
        <v>889.2</v>
      </c>
      <c r="F271" s="422">
        <f t="shared" si="23"/>
        <v>889.2</v>
      </c>
      <c r="G271" s="30">
        <f t="shared" si="21"/>
        <v>1.0791000218441305</v>
      </c>
      <c r="H271" s="714">
        <v>100</v>
      </c>
      <c r="I271" s="34">
        <f t="shared" si="22"/>
        <v>1.0791000218441305</v>
      </c>
      <c r="J271" s="34"/>
      <c r="K271" s="214"/>
      <c r="L271" s="25" t="str">
        <f>'Programe Budget 2073-74'!Q266</f>
        <v>नि</v>
      </c>
    </row>
    <row r="272" spans="1:12">
      <c r="A272" s="25"/>
      <c r="B272" s="25"/>
      <c r="C272" s="33">
        <f>'Programe Budget 2073-74'!C267</f>
        <v>19</v>
      </c>
      <c r="D272" s="396" t="str">
        <f>'Programe Budget 2073-74'!D267</f>
        <v>प्लान्ट क्वारेन्टीन चेकपोष्ट, तातोपानी, सिन्धुपाल्चोक</v>
      </c>
      <c r="E272" s="34">
        <f>'Programe Budget 2073-74'!K267</f>
        <v>956.4</v>
      </c>
      <c r="F272" s="422">
        <f t="shared" si="23"/>
        <v>956.4</v>
      </c>
      <c r="G272" s="30">
        <f t="shared" si="21"/>
        <v>1.1606514404990174</v>
      </c>
      <c r="H272" s="714">
        <v>80</v>
      </c>
      <c r="I272" s="34">
        <f t="shared" si="22"/>
        <v>0.92852115239921384</v>
      </c>
      <c r="J272" s="34"/>
      <c r="K272" s="214"/>
      <c r="L272" s="25" t="str">
        <f>'Programe Budget 2073-74'!Q267</f>
        <v>नि</v>
      </c>
    </row>
    <row r="273" spans="1:12">
      <c r="A273" s="25"/>
      <c r="B273" s="25"/>
      <c r="C273" s="33">
        <f>'Programe Budget 2073-74'!C268</f>
        <v>20</v>
      </c>
      <c r="D273" s="396" t="str">
        <f>'Programe Budget 2073-74'!D268</f>
        <v>प्लान्ट क्वारेन्टीन चेकपोष्ट, एयरपोर्ट, काठमाण्डौ</v>
      </c>
      <c r="E273" s="34">
        <f>'Programe Budget 2073-74'!K268</f>
        <v>1266.2</v>
      </c>
      <c r="F273" s="422">
        <f t="shared" si="23"/>
        <v>1266.2</v>
      </c>
      <c r="G273" s="30">
        <f t="shared" si="21"/>
        <v>1.5366131890002677</v>
      </c>
      <c r="H273" s="714">
        <v>100</v>
      </c>
      <c r="I273" s="34">
        <f t="shared" si="22"/>
        <v>1.5366131890002677</v>
      </c>
      <c r="J273" s="34"/>
      <c r="K273" s="214"/>
      <c r="L273" s="25" t="str">
        <f>'Programe Budget 2073-74'!Q268</f>
        <v>नि</v>
      </c>
    </row>
    <row r="274" spans="1:12">
      <c r="A274" s="25"/>
      <c r="B274" s="25"/>
      <c r="C274" s="33">
        <f>'Programe Budget 2073-74'!C269</f>
        <v>21</v>
      </c>
      <c r="D274" s="396" t="str">
        <f>'Programe Budget 2073-74'!D269</f>
        <v>प्लान्ट क्वारेन्टीन चेकपोष्ट, टिमुरे, रसुवा</v>
      </c>
      <c r="E274" s="34">
        <f>'Programe Budget 2073-74'!K269</f>
        <v>721.4</v>
      </c>
      <c r="F274" s="422">
        <f t="shared" si="23"/>
        <v>721.4</v>
      </c>
      <c r="G274" s="30">
        <f t="shared" si="21"/>
        <v>0.87546418776243329</v>
      </c>
      <c r="H274" s="714">
        <v>100</v>
      </c>
      <c r="I274" s="34">
        <f t="shared" si="22"/>
        <v>0.87546418776243329</v>
      </c>
      <c r="J274" s="34"/>
      <c r="K274" s="214"/>
      <c r="L274" s="25" t="str">
        <f>'Programe Budget 2073-74'!Q269</f>
        <v>नि</v>
      </c>
    </row>
    <row r="275" spans="1:12">
      <c r="A275" s="25"/>
      <c r="B275" s="25"/>
      <c r="C275" s="33">
        <f>'Programe Budget 2073-74'!C270</f>
        <v>22</v>
      </c>
      <c r="D275" s="396" t="str">
        <f>'Programe Budget 2073-74'!D270</f>
        <v>प्लान्ट क्वारेन्टीन चेकपोष्ट, कृष्णनगर, कपिलवस्तु</v>
      </c>
      <c r="E275" s="34">
        <f>'Programe Budget 2073-74'!K270</f>
        <v>776.4</v>
      </c>
      <c r="F275" s="422">
        <f t="shared" si="23"/>
        <v>776.4</v>
      </c>
      <c r="G275" s="30">
        <f t="shared" si="21"/>
        <v>0.94221014053056995</v>
      </c>
      <c r="H275" s="714">
        <v>100</v>
      </c>
      <c r="I275" s="34">
        <f t="shared" si="22"/>
        <v>0.94221014053056995</v>
      </c>
      <c r="J275" s="34"/>
      <c r="K275" s="214"/>
      <c r="L275" s="25" t="str">
        <f>'Programe Budget 2073-74'!Q270</f>
        <v>नि</v>
      </c>
    </row>
    <row r="276" spans="1:12">
      <c r="A276" s="25"/>
      <c r="B276" s="25"/>
      <c r="C276" s="33">
        <f>'Programe Budget 2073-74'!C271</f>
        <v>23</v>
      </c>
      <c r="D276" s="396" t="str">
        <f>'Programe Budget 2073-74'!D271</f>
        <v>प्लान्ट क्वारेन्टीन उप-चेकपोष्ट, लोमानथान, मुस्ताङ्ग</v>
      </c>
      <c r="E276" s="34">
        <f>'Programe Budget 2073-74'!K271</f>
        <v>377.4</v>
      </c>
      <c r="F276" s="422">
        <f t="shared" si="23"/>
        <v>377.4</v>
      </c>
      <c r="G276" s="30">
        <f t="shared" si="21"/>
        <v>0.4579985922671781</v>
      </c>
      <c r="H276" s="714">
        <v>100</v>
      </c>
      <c r="I276" s="34">
        <f t="shared" si="22"/>
        <v>0.4579985922671781</v>
      </c>
      <c r="J276" s="34"/>
      <c r="K276" s="214"/>
      <c r="L276" s="25" t="str">
        <f>'Programe Budget 2073-74'!Q271</f>
        <v>नि</v>
      </c>
    </row>
    <row r="277" spans="1:12">
      <c r="A277" s="25"/>
      <c r="B277" s="25"/>
      <c r="C277" s="33">
        <f>'Programe Budget 2073-74'!C272</f>
        <v>24</v>
      </c>
      <c r="D277" s="396" t="str">
        <f>'Programe Budget 2073-74'!D272</f>
        <v>प्लान्ट क्वारेन्टीन उप-चेकपोष्ट, झुलाघाट, बैतडी</v>
      </c>
      <c r="E277" s="34">
        <f>'Programe Budget 2073-74'!K272</f>
        <v>479.2</v>
      </c>
      <c r="F277" s="422">
        <f t="shared" si="23"/>
        <v>479.2</v>
      </c>
      <c r="G277" s="30">
        <f t="shared" si="21"/>
        <v>0.58153928302711122</v>
      </c>
      <c r="H277" s="714">
        <v>100</v>
      </c>
      <c r="I277" s="34">
        <f t="shared" si="22"/>
        <v>0.58153928302711122</v>
      </c>
      <c r="J277" s="34"/>
      <c r="K277" s="214"/>
      <c r="L277" s="25" t="str">
        <f>'Programe Budget 2073-74'!Q272</f>
        <v>नि</v>
      </c>
    </row>
    <row r="278" spans="1:12">
      <c r="A278" s="25"/>
      <c r="B278" s="25"/>
      <c r="C278" s="33">
        <f>'Programe Budget 2073-74'!C273</f>
        <v>0</v>
      </c>
      <c r="D278" s="397" t="str">
        <f>'Programe Budget 2073-74'!D273</f>
        <v>बाली संरक्षण (राष्ट्रिय आई.पि.एम्) कार्यक्रम (९)</v>
      </c>
      <c r="E278" s="34">
        <f>'Programe Budget 2073-74'!K273</f>
        <v>0</v>
      </c>
      <c r="F278" s="422"/>
      <c r="G278" s="30"/>
      <c r="H278" s="714"/>
      <c r="I278" s="34"/>
      <c r="J278" s="59"/>
      <c r="K278" s="214"/>
      <c r="L278" s="25">
        <f>'Programe Budget 2073-74'!Q273</f>
        <v>0</v>
      </c>
    </row>
    <row r="279" spans="1:12">
      <c r="A279" s="25"/>
      <c r="B279" s="25"/>
      <c r="C279" s="33">
        <f>'Programe Budget 2073-74'!C274</f>
        <v>25</v>
      </c>
      <c r="D279" s="392" t="str">
        <f>'Programe Budget 2073-74'!D274</f>
        <v>जिल्ला कृषि विकास कार्यालय, झापा</v>
      </c>
      <c r="E279" s="34">
        <f>'Programe Budget 2073-74'!K274</f>
        <v>149</v>
      </c>
      <c r="F279" s="422">
        <f t="shared" ref="F279:F287" si="24">E279</f>
        <v>149</v>
      </c>
      <c r="G279" s="30">
        <f t="shared" ref="G279:G288" si="25">SUM(F279/$F$289*100)</f>
        <v>0.18082085386277039</v>
      </c>
      <c r="H279" s="714">
        <v>100</v>
      </c>
      <c r="I279" s="34">
        <f t="shared" si="22"/>
        <v>0.18082085386277039</v>
      </c>
      <c r="J279" s="59"/>
      <c r="K279" s="214"/>
      <c r="L279" s="25" t="str">
        <f>'Programe Budget 2073-74'!Q274</f>
        <v>वि</v>
      </c>
    </row>
    <row r="280" spans="1:12">
      <c r="A280" s="264"/>
      <c r="B280" s="264"/>
      <c r="C280" s="54">
        <f>'Programe Budget 2073-74'!C275</f>
        <v>26</v>
      </c>
      <c r="D280" s="394" t="str">
        <f>'Programe Budget 2073-74'!D275</f>
        <v xml:space="preserve">जिल्ला कृषि विकास कार्यालय, कपिलबस्तु </v>
      </c>
      <c r="E280" s="34">
        <f>'Programe Budget 2073-74'!K275</f>
        <v>179</v>
      </c>
      <c r="F280" s="424">
        <f t="shared" si="24"/>
        <v>179</v>
      </c>
      <c r="G280" s="30">
        <f t="shared" si="25"/>
        <v>0.21722773719084496</v>
      </c>
      <c r="H280" s="714">
        <v>100</v>
      </c>
      <c r="I280" s="85">
        <f t="shared" ref="I280:I287" si="26">H280*G280/100</f>
        <v>0.21722773719084498</v>
      </c>
      <c r="J280" s="58"/>
      <c r="K280" s="356"/>
      <c r="L280" s="25" t="str">
        <f>'Programe Budget 2073-74'!Q275</f>
        <v>प</v>
      </c>
    </row>
    <row r="281" spans="1:12">
      <c r="A281" s="25"/>
      <c r="B281" s="25"/>
      <c r="C281" s="33">
        <f>'Programe Budget 2073-74'!C276</f>
        <v>27</v>
      </c>
      <c r="D281" s="392" t="str">
        <f>'Programe Budget 2073-74'!D276</f>
        <v>जिल्ला कृषि विकास कार्यालय, बाँके</v>
      </c>
      <c r="E281" s="34">
        <f>'Programe Budget 2073-74'!K276</f>
        <v>149</v>
      </c>
      <c r="F281" s="422">
        <f t="shared" si="24"/>
        <v>149</v>
      </c>
      <c r="G281" s="30">
        <f t="shared" si="25"/>
        <v>0.18082085386277039</v>
      </c>
      <c r="H281" s="714">
        <v>100</v>
      </c>
      <c r="I281" s="34">
        <f t="shared" si="26"/>
        <v>0.18082085386277039</v>
      </c>
      <c r="J281" s="59"/>
      <c r="K281" s="214"/>
      <c r="L281" s="25" t="str">
        <f>'Programe Budget 2073-74'!Q276</f>
        <v>सु</v>
      </c>
    </row>
    <row r="282" spans="1:12">
      <c r="A282" s="73"/>
      <c r="B282" s="73"/>
      <c r="C282" s="106">
        <f>'Programe Budget 2073-74'!C277</f>
        <v>28</v>
      </c>
      <c r="D282" s="391" t="str">
        <f>'Programe Budget 2073-74'!D277</f>
        <v>जिल्ला कृषि विकास कार्यालय, कैलाली</v>
      </c>
      <c r="E282" s="34">
        <f>'Programe Budget 2073-74'!K277</f>
        <v>149</v>
      </c>
      <c r="F282" s="421">
        <f t="shared" si="24"/>
        <v>149</v>
      </c>
      <c r="G282" s="30">
        <f t="shared" si="25"/>
        <v>0.18082085386277039</v>
      </c>
      <c r="H282" s="714">
        <v>100</v>
      </c>
      <c r="I282" s="87">
        <f t="shared" si="26"/>
        <v>0.18082085386277039</v>
      </c>
      <c r="J282" s="353"/>
      <c r="K282" s="357"/>
      <c r="L282" s="25" t="str">
        <f>'Programe Budget 2073-74'!Q277</f>
        <v>दि</v>
      </c>
    </row>
    <row r="283" spans="1:12">
      <c r="A283" s="25"/>
      <c r="B283" s="25"/>
      <c r="C283" s="33">
        <f>'Programe Budget 2073-74'!C278</f>
        <v>29</v>
      </c>
      <c r="D283" s="392" t="str">
        <f>'Programe Budget 2073-74'!D278</f>
        <v>जिल्ला कृषि विकास कार्यालय, काभ्रेपलाञ्चोक</v>
      </c>
      <c r="E283" s="34">
        <f>'Programe Budget 2073-74'!K278</f>
        <v>179</v>
      </c>
      <c r="F283" s="422">
        <f t="shared" si="24"/>
        <v>179</v>
      </c>
      <c r="G283" s="30">
        <f t="shared" si="25"/>
        <v>0.21722773719084496</v>
      </c>
      <c r="H283" s="714">
        <v>100</v>
      </c>
      <c r="I283" s="34">
        <f t="shared" si="26"/>
        <v>0.21722773719084498</v>
      </c>
      <c r="J283" s="59"/>
      <c r="K283" s="214"/>
      <c r="L283" s="25" t="str">
        <f>'Programe Budget 2073-74'!Q278</f>
        <v>का</v>
      </c>
    </row>
    <row r="284" spans="1:12">
      <c r="A284" s="25"/>
      <c r="B284" s="25"/>
      <c r="C284" s="33">
        <f>'Programe Budget 2073-74'!C279</f>
        <v>30</v>
      </c>
      <c r="D284" s="392" t="str">
        <f>'Programe Budget 2073-74'!D279</f>
        <v>जिल्ला कृषि विकास कार्यालय, धादिङ्ग</v>
      </c>
      <c r="E284" s="34">
        <f>'Programe Budget 2073-74'!K279</f>
        <v>179</v>
      </c>
      <c r="F284" s="422">
        <f t="shared" si="24"/>
        <v>179</v>
      </c>
      <c r="G284" s="30">
        <f t="shared" si="25"/>
        <v>0.21722773719084496</v>
      </c>
      <c r="H284" s="714">
        <v>100</v>
      </c>
      <c r="I284" s="34">
        <f t="shared" si="26"/>
        <v>0.21722773719084498</v>
      </c>
      <c r="J284" s="59"/>
      <c r="K284" s="214"/>
      <c r="L284" s="25" t="str">
        <f>'Programe Budget 2073-74'!Q279</f>
        <v>का</v>
      </c>
    </row>
    <row r="285" spans="1:12">
      <c r="A285" s="25"/>
      <c r="B285" s="25"/>
      <c r="C285" s="33">
        <f>'Programe Budget 2073-74'!C280</f>
        <v>31</v>
      </c>
      <c r="D285" s="392" t="str">
        <f>'Programe Budget 2073-74'!D280</f>
        <v>जिल्ला कृषि विकास कार्यालय, तनहुँ</v>
      </c>
      <c r="E285" s="34">
        <f>'Programe Budget 2073-74'!K280</f>
        <v>149</v>
      </c>
      <c r="F285" s="422">
        <f t="shared" si="24"/>
        <v>149</v>
      </c>
      <c r="G285" s="30">
        <f t="shared" si="25"/>
        <v>0.18082085386277039</v>
      </c>
      <c r="H285" s="714">
        <v>100</v>
      </c>
      <c r="I285" s="34">
        <f t="shared" si="26"/>
        <v>0.18082085386277039</v>
      </c>
      <c r="J285" s="59"/>
      <c r="K285" s="214"/>
      <c r="L285" s="25" t="str">
        <f>'Programe Budget 2073-74'!Q280</f>
        <v>प</v>
      </c>
    </row>
    <row r="286" spans="1:12">
      <c r="A286" s="264"/>
      <c r="B286" s="264"/>
      <c r="C286" s="54">
        <f>'Programe Budget 2073-74'!C281</f>
        <v>32</v>
      </c>
      <c r="D286" s="394" t="str">
        <f>'Programe Budget 2073-74'!D281</f>
        <v>जिल्ला कृषि विकास कार्यालय, चितवन</v>
      </c>
      <c r="E286" s="34">
        <f>'Programe Budget 2073-74'!K281</f>
        <v>179</v>
      </c>
      <c r="F286" s="424">
        <f t="shared" si="24"/>
        <v>179</v>
      </c>
      <c r="G286" s="30">
        <f t="shared" si="25"/>
        <v>0.21722773719084496</v>
      </c>
      <c r="H286" s="714">
        <v>100</v>
      </c>
      <c r="I286" s="85">
        <f t="shared" si="26"/>
        <v>0.21722773719084498</v>
      </c>
      <c r="J286" s="58"/>
      <c r="K286" s="356"/>
      <c r="L286" s="25" t="str">
        <f>'Programe Budget 2073-74'!Q281</f>
        <v>का</v>
      </c>
    </row>
    <row r="287" spans="1:12">
      <c r="A287" s="25"/>
      <c r="B287" s="25"/>
      <c r="C287" s="33">
        <f>'Programe Budget 2073-74'!C282</f>
        <v>33</v>
      </c>
      <c r="D287" s="392" t="str">
        <f>'Programe Budget 2073-74'!D282</f>
        <v>जिल्ला कृषि विकास कार्यालय, बारा</v>
      </c>
      <c r="E287" s="34">
        <f>'Programe Budget 2073-74'!K282</f>
        <v>179</v>
      </c>
      <c r="F287" s="422">
        <f t="shared" si="24"/>
        <v>179</v>
      </c>
      <c r="G287" s="30">
        <f t="shared" si="25"/>
        <v>0.21722773719084496</v>
      </c>
      <c r="H287" s="714">
        <v>100</v>
      </c>
      <c r="I287" s="34">
        <f t="shared" si="26"/>
        <v>0.21722773719084498</v>
      </c>
      <c r="J287" s="59"/>
      <c r="K287" s="214"/>
      <c r="L287" s="25" t="str">
        <f>'Programe Budget 2073-74'!Q282</f>
        <v>प</v>
      </c>
    </row>
    <row r="288" spans="1:12">
      <c r="A288" s="79"/>
      <c r="B288" s="79"/>
      <c r="C288" s="31">
        <f>'Programe Budget 2073-74'!C283</f>
        <v>34</v>
      </c>
      <c r="D288" s="388" t="str">
        <f>'Programe Budget 2073-74'!D283</f>
        <v>जिल्ला कृषि विकास कार्यालय, गोरखा</v>
      </c>
      <c r="E288" s="34">
        <f>'Programe Budget 2073-74'!K283</f>
        <v>149</v>
      </c>
      <c r="F288" s="418">
        <f>E288</f>
        <v>149</v>
      </c>
      <c r="G288" s="30">
        <f t="shared" si="25"/>
        <v>0.18082085386277039</v>
      </c>
      <c r="H288" s="714">
        <v>100</v>
      </c>
      <c r="I288" s="30">
        <f>H288*G288/100</f>
        <v>0.18082085386277039</v>
      </c>
      <c r="J288" s="351"/>
      <c r="K288" s="355"/>
      <c r="L288" s="25" t="str">
        <f>'Programe Budget 2073-74'!Q283</f>
        <v>प</v>
      </c>
    </row>
    <row r="289" spans="1:12">
      <c r="A289" s="25"/>
      <c r="B289" s="25"/>
      <c r="C289" s="33"/>
      <c r="D289" s="387" t="s">
        <v>344</v>
      </c>
      <c r="E289" s="57">
        <f>SUM(E254:E288)</f>
        <v>82401.999999999971</v>
      </c>
      <c r="F289" s="423">
        <f>SUM(F254:F288)</f>
        <v>82401.999999999971</v>
      </c>
      <c r="G289" s="57">
        <f>SUM(G254:G288)</f>
        <v>99.999999999999986</v>
      </c>
      <c r="H289" s="714">
        <v>100</v>
      </c>
      <c r="I289" s="57">
        <f>SUM(I254:I288)</f>
        <v>76.873363437780611</v>
      </c>
      <c r="J289" s="59"/>
      <c r="K289" s="214"/>
      <c r="L289" s="25"/>
    </row>
    <row r="290" spans="1:12">
      <c r="A290" s="264"/>
      <c r="B290" s="264"/>
      <c r="C290" s="54"/>
      <c r="D290" s="390" t="s">
        <v>321</v>
      </c>
      <c r="E290" s="57" t="e">
        <f>E692</f>
        <v>#REF!</v>
      </c>
      <c r="F290" s="425">
        <f>F692</f>
        <v>2016521.8999999997</v>
      </c>
      <c r="G290" s="58">
        <f>F289/F290*100</f>
        <v>4.0863429254103307</v>
      </c>
      <c r="H290" s="714"/>
      <c r="I290" s="86">
        <f>I289*G290/100</f>
        <v>3.14130924836472</v>
      </c>
      <c r="J290" s="58">
        <f>I290</f>
        <v>3.14130924836472</v>
      </c>
      <c r="K290" s="356"/>
      <c r="L290" s="264"/>
    </row>
    <row r="291" spans="1:12">
      <c r="A291" s="1">
        <f>'Programe Budget 2073-74'!A285</f>
        <v>7</v>
      </c>
      <c r="B291" s="11" t="str">
        <f>'Programe Budget 2073-74'!B285</f>
        <v>312114-3/4</v>
      </c>
      <c r="C291" s="33"/>
      <c r="D291" s="380" t="str">
        <f>'Programe Budget 2073-74'!D285</f>
        <v xml:space="preserve">बाली विकास कार्यक्रम </v>
      </c>
      <c r="E291" s="57"/>
      <c r="F291" s="423"/>
      <c r="G291" s="34"/>
      <c r="H291" s="714"/>
      <c r="I291" s="34"/>
      <c r="J291" s="34"/>
      <c r="K291" s="214"/>
      <c r="L291" s="25" t="str">
        <f>'Programe Budget 2073-74'!Q285</f>
        <v>ना</v>
      </c>
    </row>
    <row r="292" spans="1:12">
      <c r="A292" s="79"/>
      <c r="B292" s="79"/>
      <c r="C292" s="322">
        <f>'Programe Budget 2073-74'!C286</f>
        <v>1</v>
      </c>
      <c r="D292" s="388" t="str">
        <f>'Programe Budget 2073-74'!D286</f>
        <v>बाली विकास निर्देशनालय, हरिहरभवन</v>
      </c>
      <c r="E292" s="34">
        <f>'Programe Budget 2073-74'!K286</f>
        <v>12389.400000000001</v>
      </c>
      <c r="F292" s="418">
        <f t="shared" ref="F292:F355" si="27">E292</f>
        <v>12389.400000000001</v>
      </c>
      <c r="G292" s="30">
        <f t="shared" ref="G292:G355" si="28">F292/$F$370*100</f>
        <v>8.3601898037183382</v>
      </c>
      <c r="H292" s="714">
        <v>92.98</v>
      </c>
      <c r="I292" s="30">
        <f t="shared" ref="I292:I355" si="29">H292*G292/100</f>
        <v>7.7733044794973116</v>
      </c>
      <c r="J292" s="30"/>
      <c r="K292" s="355"/>
      <c r="L292" s="79" t="str">
        <f>'Programe Budget 2073-74'!Q286</f>
        <v>नि</v>
      </c>
    </row>
    <row r="293" spans="1:12">
      <c r="A293" s="25"/>
      <c r="B293" s="25"/>
      <c r="C293" s="29">
        <f>'Programe Budget 2073-74'!C287</f>
        <v>2</v>
      </c>
      <c r="D293" s="392" t="str">
        <f>'Programe Budget 2073-74'!D287</f>
        <v>राष्ट्रिय औद्योगिक वाली विकास कार्यक्रम, हरिहरभवन</v>
      </c>
      <c r="E293" s="34">
        <f>'Programe Budget 2073-74'!K287</f>
        <v>7024.4</v>
      </c>
      <c r="F293" s="422">
        <f t="shared" si="27"/>
        <v>7024.4</v>
      </c>
      <c r="G293" s="34">
        <f t="shared" si="28"/>
        <v>4.7399645872470897</v>
      </c>
      <c r="H293" s="714">
        <v>81.08</v>
      </c>
      <c r="I293" s="34">
        <f t="shared" si="29"/>
        <v>3.8431632873399399</v>
      </c>
      <c r="J293" s="34"/>
      <c r="K293" s="214"/>
      <c r="L293" s="25" t="str">
        <f>'Programe Budget 2073-74'!Q287</f>
        <v>नि</v>
      </c>
    </row>
    <row r="294" spans="1:12">
      <c r="A294" s="25"/>
      <c r="B294" s="25"/>
      <c r="C294" s="29">
        <f>'Programe Budget 2073-74'!C288</f>
        <v>3</v>
      </c>
      <c r="D294" s="392" t="str">
        <f>'Programe Budget 2073-74'!D288</f>
        <v>क्षेत्रीय वीउ विजन प्रयोगशाला, झुम्का, सुनसरी</v>
      </c>
      <c r="E294" s="34">
        <f>'Programe Budget 2073-74'!K288</f>
        <v>3119.8</v>
      </c>
      <c r="F294" s="422">
        <f t="shared" si="27"/>
        <v>3119.8</v>
      </c>
      <c r="G294" s="34">
        <f t="shared" si="28"/>
        <v>2.1051963896266548</v>
      </c>
      <c r="H294" s="714">
        <v>81</v>
      </c>
      <c r="I294" s="34">
        <f t="shared" si="29"/>
        <v>1.7052090755975902</v>
      </c>
      <c r="J294" s="34"/>
      <c r="K294" s="214"/>
      <c r="L294" s="25" t="str">
        <f>'Programe Budget 2073-74'!Q288</f>
        <v>नि</v>
      </c>
    </row>
    <row r="295" spans="1:12">
      <c r="A295" s="25"/>
      <c r="B295" s="25"/>
      <c r="C295" s="29">
        <f>'Programe Budget 2073-74'!C289</f>
        <v>4</v>
      </c>
      <c r="D295" s="392" t="str">
        <f>'Programe Budget 2073-74'!D289</f>
        <v>क्षेत्रीय वीउ विजन प्रयोगशाला, हेटौंडा, मकवानपुर</v>
      </c>
      <c r="E295" s="34">
        <f>'Programe Budget 2073-74'!K289</f>
        <v>8414.4000000000015</v>
      </c>
      <c r="F295" s="422">
        <f t="shared" si="27"/>
        <v>8414.4000000000015</v>
      </c>
      <c r="G295" s="34">
        <f t="shared" si="28"/>
        <v>5.6779166936580951</v>
      </c>
      <c r="H295" s="714">
        <v>87</v>
      </c>
      <c r="I295" s="34">
        <f t="shared" si="29"/>
        <v>4.9397875234825426</v>
      </c>
      <c r="J295" s="34"/>
      <c r="K295" s="214"/>
      <c r="L295" s="25" t="str">
        <f>'Programe Budget 2073-74'!Q289</f>
        <v>नि</v>
      </c>
    </row>
    <row r="296" spans="1:12">
      <c r="A296" s="25"/>
      <c r="B296" s="25"/>
      <c r="C296" s="29">
        <f>'Programe Budget 2073-74'!C290</f>
        <v>5</v>
      </c>
      <c r="D296" s="392" t="str">
        <f>'Programe Budget 2073-74'!D290</f>
        <v>क्षेत्रीय वीउ विजन प्रयोगशाला, भैरहवा</v>
      </c>
      <c r="E296" s="34">
        <f>'Programe Budget 2073-74'!K290</f>
        <v>2600.4</v>
      </c>
      <c r="F296" s="422">
        <f t="shared" si="27"/>
        <v>2600.4</v>
      </c>
      <c r="G296" s="34">
        <f t="shared" si="28"/>
        <v>1.7547127032454493</v>
      </c>
      <c r="H296" s="714">
        <v>80</v>
      </c>
      <c r="I296" s="34">
        <f t="shared" si="29"/>
        <v>1.4037701625963594</v>
      </c>
      <c r="J296" s="34"/>
      <c r="K296" s="214"/>
      <c r="L296" s="25" t="str">
        <f>'Programe Budget 2073-74'!Q290</f>
        <v>नि</v>
      </c>
    </row>
    <row r="297" spans="1:12">
      <c r="A297" s="25"/>
      <c r="B297" s="25"/>
      <c r="C297" s="29">
        <f>'Programe Budget 2073-74'!C291</f>
        <v>6</v>
      </c>
      <c r="D297" s="392" t="str">
        <f>'Programe Budget 2073-74'!D291</f>
        <v>क्षेत्रीय वीउ विजन प्रयोगशाला, बाँके</v>
      </c>
      <c r="E297" s="34">
        <f>'Programe Budget 2073-74'!K291</f>
        <v>3216.2999999999997</v>
      </c>
      <c r="F297" s="422">
        <f t="shared" si="27"/>
        <v>3216.2999999999997</v>
      </c>
      <c r="G297" s="34">
        <f t="shared" si="28"/>
        <v>2.1703132085249721</v>
      </c>
      <c r="H297" s="714">
        <v>86</v>
      </c>
      <c r="I297" s="34">
        <f t="shared" si="29"/>
        <v>1.8664693593314761</v>
      </c>
      <c r="J297" s="34"/>
      <c r="K297" s="214"/>
      <c r="L297" s="25" t="str">
        <f>'Programe Budget 2073-74'!Q291</f>
        <v>नि</v>
      </c>
    </row>
    <row r="298" spans="1:12">
      <c r="A298" s="25"/>
      <c r="B298" s="25"/>
      <c r="C298" s="29">
        <f>'Programe Budget 2073-74'!C292</f>
        <v>7</v>
      </c>
      <c r="D298" s="392" t="str">
        <f>'Programe Budget 2073-74'!D292</f>
        <v>क्षेत्रीय वीउ विजन प्रयोगशाला, सुन्दरपुर</v>
      </c>
      <c r="E298" s="34">
        <f>'Programe Budget 2073-74'!K292</f>
        <v>3660</v>
      </c>
      <c r="F298" s="422">
        <f t="shared" si="27"/>
        <v>3660</v>
      </c>
      <c r="G298" s="34">
        <f t="shared" si="28"/>
        <v>2.4697156183196216</v>
      </c>
      <c r="H298" s="714">
        <v>94.6</v>
      </c>
      <c r="I298" s="34">
        <f t="shared" si="29"/>
        <v>2.3363509749303621</v>
      </c>
      <c r="J298" s="34"/>
      <c r="K298" s="214"/>
      <c r="L298" s="25" t="str">
        <f>'Programe Budget 2073-74'!Q292</f>
        <v>नि</v>
      </c>
    </row>
    <row r="299" spans="1:12">
      <c r="A299" s="39"/>
      <c r="B299" s="26"/>
      <c r="C299" s="29">
        <f>'Programe Budget 2073-74'!C293</f>
        <v>8</v>
      </c>
      <c r="D299" s="392" t="str">
        <f>'Programe Budget 2073-74'!D293</f>
        <v>चन्द्रडाँगी बीउ बिजन तथा दुग्ध विकास समिति</v>
      </c>
      <c r="E299" s="34">
        <f>'Programe Budget 2073-74'!K293</f>
        <v>2000</v>
      </c>
      <c r="F299" s="422">
        <f t="shared" si="27"/>
        <v>2000</v>
      </c>
      <c r="G299" s="34">
        <f t="shared" si="28"/>
        <v>1.3495713761309407</v>
      </c>
      <c r="H299" s="714">
        <v>100</v>
      </c>
      <c r="I299" s="34">
        <f t="shared" si="29"/>
        <v>1.3495713761309407</v>
      </c>
      <c r="J299" s="214"/>
      <c r="K299" s="214"/>
      <c r="L299" s="25" t="str">
        <f>'Programe Budget 2073-74'!Q293</f>
        <v>नि</v>
      </c>
    </row>
    <row r="300" spans="1:12">
      <c r="A300" s="1"/>
      <c r="B300" s="272"/>
      <c r="C300" s="29">
        <f>'Programe Budget 2073-74'!C294</f>
        <v>9</v>
      </c>
      <c r="D300" s="392" t="str">
        <f>'Programe Budget 2073-74'!D294</f>
        <v>क्षेत्रीय कृषि निर्देशनालय, बिराटनगर</v>
      </c>
      <c r="E300" s="34">
        <f>'Programe Budget 2073-74'!K294</f>
        <v>72</v>
      </c>
      <c r="F300" s="422">
        <f t="shared" si="27"/>
        <v>72</v>
      </c>
      <c r="G300" s="34">
        <f t="shared" si="28"/>
        <v>4.8584569540713864E-2</v>
      </c>
      <c r="H300" s="714">
        <v>50</v>
      </c>
      <c r="I300" s="34">
        <f t="shared" si="29"/>
        <v>2.4292284770356932E-2</v>
      </c>
      <c r="J300" s="214"/>
      <c r="K300" s="214"/>
      <c r="L300" s="25" t="str">
        <f>'Programe Budget 2073-74'!Q294</f>
        <v>वि</v>
      </c>
    </row>
    <row r="301" spans="1:12">
      <c r="A301" s="25"/>
      <c r="B301" s="26"/>
      <c r="C301" s="29">
        <f>'Programe Budget 2073-74'!C295</f>
        <v>10</v>
      </c>
      <c r="D301" s="392" t="str">
        <f>'Programe Budget 2073-74'!D295</f>
        <v>क्षेत्रीय कृषि निर्देशनालय, हरिहरभवन</v>
      </c>
      <c r="E301" s="34">
        <f>'Programe Budget 2073-74'!K295</f>
        <v>48</v>
      </c>
      <c r="F301" s="422">
        <f t="shared" si="27"/>
        <v>48</v>
      </c>
      <c r="G301" s="34">
        <f t="shared" si="28"/>
        <v>3.238971302714258E-2</v>
      </c>
      <c r="H301" s="714">
        <v>9.6199999999999992</v>
      </c>
      <c r="I301" s="34">
        <f t="shared" si="29"/>
        <v>3.1158903932111161E-3</v>
      </c>
      <c r="J301" s="214"/>
      <c r="K301" s="214"/>
      <c r="L301" s="25" t="str">
        <f>'Programe Budget 2073-74'!Q295</f>
        <v>का</v>
      </c>
    </row>
    <row r="302" spans="1:12">
      <c r="A302" s="264"/>
      <c r="B302" s="264"/>
      <c r="C302" s="323">
        <f>'Programe Budget 2073-74'!C296</f>
        <v>11</v>
      </c>
      <c r="D302" s="394" t="str">
        <f>'Programe Budget 2073-74'!D296</f>
        <v>क्षेत्रीय कृषि निर्देशनालय, पोखरा</v>
      </c>
      <c r="E302" s="34">
        <f>'Programe Budget 2073-74'!K296</f>
        <v>48</v>
      </c>
      <c r="F302" s="424">
        <f t="shared" si="27"/>
        <v>48</v>
      </c>
      <c r="G302" s="85">
        <f t="shared" si="28"/>
        <v>3.238971302714258E-2</v>
      </c>
      <c r="H302" s="714">
        <v>100</v>
      </c>
      <c r="I302" s="85">
        <f t="shared" si="29"/>
        <v>3.238971302714258E-2</v>
      </c>
      <c r="J302" s="58"/>
      <c r="K302" s="356"/>
      <c r="L302" s="264" t="str">
        <f>'Programe Budget 2073-74'!Q296</f>
        <v>प</v>
      </c>
    </row>
    <row r="303" spans="1:12">
      <c r="A303" s="25"/>
      <c r="B303" s="25"/>
      <c r="C303" s="29">
        <f>'Programe Budget 2073-74'!C297</f>
        <v>12</v>
      </c>
      <c r="D303" s="392" t="str">
        <f>'Programe Budget 2073-74'!D297</f>
        <v>क्षेत्रीय कृषि निर्देशनालय, सुर्खेत</v>
      </c>
      <c r="E303" s="34">
        <f>'Programe Budget 2073-74'!K297</f>
        <v>45</v>
      </c>
      <c r="F303" s="422">
        <f t="shared" si="27"/>
        <v>45</v>
      </c>
      <c r="G303" s="34">
        <f t="shared" si="28"/>
        <v>3.0365355962946167E-2</v>
      </c>
      <c r="H303" s="714">
        <v>100</v>
      </c>
      <c r="I303" s="34">
        <f t="shared" si="29"/>
        <v>3.0365355962946164E-2</v>
      </c>
      <c r="J303" s="59"/>
      <c r="K303" s="214"/>
      <c r="L303" s="25" t="str">
        <f>'Programe Budget 2073-74'!Q297</f>
        <v>सु</v>
      </c>
    </row>
    <row r="304" spans="1:12">
      <c r="A304" s="79"/>
      <c r="B304" s="79"/>
      <c r="C304" s="322">
        <f>'Programe Budget 2073-74'!C298</f>
        <v>13</v>
      </c>
      <c r="D304" s="388" t="str">
        <f>'Programe Budget 2073-74'!D298</f>
        <v>क्षेत्रीय कृषि निर्देशनालय, डोटी</v>
      </c>
      <c r="E304" s="34">
        <f>'Programe Budget 2073-74'!K298</f>
        <v>42</v>
      </c>
      <c r="F304" s="418">
        <f t="shared" si="27"/>
        <v>42</v>
      </c>
      <c r="G304" s="30">
        <f t="shared" si="28"/>
        <v>2.8340998898749758E-2</v>
      </c>
      <c r="H304" s="714">
        <v>97</v>
      </c>
      <c r="I304" s="30">
        <f t="shared" si="29"/>
        <v>2.7490768931787268E-2</v>
      </c>
      <c r="J304" s="351"/>
      <c r="K304" s="355"/>
      <c r="L304" s="79" t="str">
        <f>'Programe Budget 2073-74'!Q298</f>
        <v>दि</v>
      </c>
    </row>
    <row r="305" spans="1:12">
      <c r="A305" s="25"/>
      <c r="B305" s="25"/>
      <c r="C305" s="29">
        <f>'Programe Budget 2073-74'!C299</f>
        <v>14</v>
      </c>
      <c r="D305" s="392" t="str">
        <f>'Programe Budget 2073-74'!D299</f>
        <v>जिल्ला कृषि बिकास कार्यालय, पाँचधर</v>
      </c>
      <c r="E305" s="34">
        <f>'Programe Budget 2073-74'!K299</f>
        <v>1727</v>
      </c>
      <c r="F305" s="422">
        <f t="shared" si="27"/>
        <v>1727</v>
      </c>
      <c r="G305" s="34">
        <f t="shared" si="28"/>
        <v>1.1653548832890672</v>
      </c>
      <c r="H305" s="714">
        <v>98.5</v>
      </c>
      <c r="I305" s="34">
        <f t="shared" si="29"/>
        <v>1.1478745600397311</v>
      </c>
      <c r="J305" s="59"/>
      <c r="K305" s="214"/>
      <c r="L305" s="25" t="str">
        <f>'Programe Budget 2073-74'!Q299</f>
        <v>वि</v>
      </c>
    </row>
    <row r="306" spans="1:12">
      <c r="A306" s="25"/>
      <c r="B306" s="25"/>
      <c r="C306" s="29">
        <f>'Programe Budget 2073-74'!C300</f>
        <v>15</v>
      </c>
      <c r="D306" s="392" t="str">
        <f>'Programe Budget 2073-74'!D300</f>
        <v>जिल्ला कृषि बिकास कार्यालय, झापा</v>
      </c>
      <c r="E306" s="34">
        <f>'Programe Budget 2073-74'!K300</f>
        <v>957</v>
      </c>
      <c r="F306" s="422">
        <f t="shared" si="27"/>
        <v>957</v>
      </c>
      <c r="G306" s="34">
        <f t="shared" si="28"/>
        <v>0.64576990347865515</v>
      </c>
      <c r="H306" s="714">
        <v>80.78</v>
      </c>
      <c r="I306" s="34">
        <f t="shared" si="29"/>
        <v>0.52165292803005758</v>
      </c>
      <c r="J306" s="59"/>
      <c r="K306" s="214"/>
      <c r="L306" s="25" t="str">
        <f>'Programe Budget 2073-74'!Q300</f>
        <v>वि</v>
      </c>
    </row>
    <row r="307" spans="1:12">
      <c r="A307" s="25"/>
      <c r="B307" s="25"/>
      <c r="C307" s="29">
        <f>'Programe Budget 2073-74'!C301</f>
        <v>16</v>
      </c>
      <c r="D307" s="392" t="str">
        <f>'Programe Budget 2073-74'!D301</f>
        <v>जिल्ला कृषि बिकास कार्यालय, ईलाम</v>
      </c>
      <c r="E307" s="34">
        <f>'Programe Budget 2073-74'!K301</f>
        <v>1635.0000000000002</v>
      </c>
      <c r="F307" s="422">
        <f t="shared" si="27"/>
        <v>1635.0000000000002</v>
      </c>
      <c r="G307" s="34">
        <f t="shared" si="28"/>
        <v>1.1032745999870441</v>
      </c>
      <c r="H307" s="714">
        <v>100</v>
      </c>
      <c r="I307" s="34">
        <f t="shared" si="29"/>
        <v>1.1032745999870441</v>
      </c>
      <c r="J307" s="59"/>
      <c r="K307" s="214"/>
      <c r="L307" s="25" t="str">
        <f>'Programe Budget 2073-74'!Q301</f>
        <v>वि</v>
      </c>
    </row>
    <row r="308" spans="1:12">
      <c r="A308" s="25"/>
      <c r="B308" s="25"/>
      <c r="C308" s="29">
        <f>'Programe Budget 2073-74'!C302</f>
        <v>17</v>
      </c>
      <c r="D308" s="392" t="str">
        <f>'Programe Budget 2073-74'!D302</f>
        <v>जिल्ला कृषि बिकास कार्यालय, सखुवासभा</v>
      </c>
      <c r="E308" s="34">
        <f>'Programe Budget 2073-74'!K302</f>
        <v>78</v>
      </c>
      <c r="F308" s="422">
        <f t="shared" si="27"/>
        <v>78</v>
      </c>
      <c r="G308" s="34">
        <f t="shared" si="28"/>
        <v>5.263328366910669E-2</v>
      </c>
      <c r="H308" s="714">
        <v>0</v>
      </c>
      <c r="I308" s="34">
        <f t="shared" si="29"/>
        <v>0</v>
      </c>
      <c r="J308" s="59"/>
      <c r="K308" s="214"/>
      <c r="L308" s="25" t="str">
        <f>'Programe Budget 2073-74'!Q302</f>
        <v>वि</v>
      </c>
    </row>
    <row r="309" spans="1:12">
      <c r="A309" s="25"/>
      <c r="B309" s="25"/>
      <c r="C309" s="29">
        <f>'Programe Budget 2073-74'!C303</f>
        <v>18</v>
      </c>
      <c r="D309" s="392" t="str">
        <f>'Programe Budget 2073-74'!D303</f>
        <v>जिल्ला कृषि बिकास कार्यालय, तेह्रथुम</v>
      </c>
      <c r="E309" s="34">
        <f>'Programe Budget 2073-74'!K303</f>
        <v>1788</v>
      </c>
      <c r="F309" s="422">
        <f t="shared" si="27"/>
        <v>1788</v>
      </c>
      <c r="G309" s="34">
        <f t="shared" si="28"/>
        <v>1.2065168102610611</v>
      </c>
      <c r="H309" s="714">
        <v>79.98</v>
      </c>
      <c r="I309" s="34">
        <f t="shared" si="29"/>
        <v>0.96497214484679672</v>
      </c>
      <c r="J309" s="59"/>
      <c r="K309" s="214"/>
      <c r="L309" s="25" t="str">
        <f>'Programe Budget 2073-74'!Q303</f>
        <v>वि</v>
      </c>
    </row>
    <row r="310" spans="1:12">
      <c r="A310" s="25"/>
      <c r="B310" s="25"/>
      <c r="C310" s="29">
        <f>'Programe Budget 2073-74'!C304</f>
        <v>19</v>
      </c>
      <c r="D310" s="392" t="str">
        <f>'Programe Budget 2073-74'!D304</f>
        <v>जिल्ला कृषि बिकास कार्यालय, भोजपुर</v>
      </c>
      <c r="E310" s="34">
        <f>'Programe Budget 2073-74'!K304</f>
        <v>1296</v>
      </c>
      <c r="F310" s="422">
        <f t="shared" si="27"/>
        <v>1296</v>
      </c>
      <c r="G310" s="34">
        <f t="shared" si="28"/>
        <v>0.8745222517328497</v>
      </c>
      <c r="H310" s="714">
        <v>100</v>
      </c>
      <c r="I310" s="34">
        <f t="shared" si="29"/>
        <v>0.8745222517328497</v>
      </c>
      <c r="J310" s="59"/>
      <c r="K310" s="214"/>
      <c r="L310" s="25" t="str">
        <f>'Programe Budget 2073-74'!Q304</f>
        <v>वि</v>
      </c>
    </row>
    <row r="311" spans="1:12">
      <c r="A311" s="25"/>
      <c r="B311" s="25"/>
      <c r="C311" s="29">
        <f>'Programe Budget 2073-74'!C305</f>
        <v>20</v>
      </c>
      <c r="D311" s="392" t="str">
        <f>'Programe Budget 2073-74'!D305</f>
        <v>जिल्ला कृषि बिकास कार्यालय, मोरङ्ग</v>
      </c>
      <c r="E311" s="34">
        <f>'Programe Budget 2073-74'!K305</f>
        <v>2122</v>
      </c>
      <c r="F311" s="422">
        <f t="shared" si="27"/>
        <v>2122</v>
      </c>
      <c r="G311" s="34">
        <f t="shared" si="28"/>
        <v>1.4318952300749281</v>
      </c>
      <c r="H311" s="714">
        <v>100</v>
      </c>
      <c r="I311" s="34">
        <f t="shared" si="29"/>
        <v>1.4318952300749281</v>
      </c>
      <c r="J311" s="59"/>
      <c r="K311" s="214"/>
      <c r="L311" s="25" t="str">
        <f>'Programe Budget 2073-74'!Q305</f>
        <v>वि</v>
      </c>
    </row>
    <row r="312" spans="1:12">
      <c r="A312" s="25"/>
      <c r="B312" s="25"/>
      <c r="C312" s="29">
        <f>'Programe Budget 2073-74'!C306</f>
        <v>21</v>
      </c>
      <c r="D312" s="392" t="str">
        <f>'Programe Budget 2073-74'!D306</f>
        <v>जिल्ला कृषि बिकास कार्यालय, सुनसरी</v>
      </c>
      <c r="E312" s="34">
        <f>'Programe Budget 2073-74'!K306</f>
        <v>781</v>
      </c>
      <c r="F312" s="422">
        <f t="shared" si="27"/>
        <v>781</v>
      </c>
      <c r="G312" s="34">
        <f t="shared" si="28"/>
        <v>0.52700762237913235</v>
      </c>
      <c r="H312" s="714">
        <v>2.5</v>
      </c>
      <c r="I312" s="34">
        <f t="shared" si="29"/>
        <v>1.3175190559478309E-2</v>
      </c>
      <c r="J312" s="59"/>
      <c r="K312" s="214"/>
      <c r="L312" s="25" t="str">
        <f>'Programe Budget 2073-74'!Q306</f>
        <v>वि</v>
      </c>
    </row>
    <row r="313" spans="1:12">
      <c r="A313" s="25"/>
      <c r="B313" s="25"/>
      <c r="C313" s="29">
        <f>'Programe Budget 2073-74'!C307</f>
        <v>22</v>
      </c>
      <c r="D313" s="392" t="str">
        <f>'Programe Budget 2073-74'!D307</f>
        <v>जिल्ला कृषि बिकास कार्यालय, धनकुटा</v>
      </c>
      <c r="E313" s="34">
        <f>'Programe Budget 2073-74'!K307</f>
        <v>1122</v>
      </c>
      <c r="F313" s="422">
        <f t="shared" si="27"/>
        <v>1122</v>
      </c>
      <c r="G313" s="34">
        <f t="shared" si="28"/>
        <v>0.75710954200945768</v>
      </c>
      <c r="H313" s="714">
        <v>100</v>
      </c>
      <c r="I313" s="34">
        <f t="shared" si="29"/>
        <v>0.75710954200945768</v>
      </c>
      <c r="J313" s="59"/>
      <c r="K313" s="214"/>
      <c r="L313" s="25" t="str">
        <f>'Programe Budget 2073-74'!Q307</f>
        <v>वि</v>
      </c>
    </row>
    <row r="314" spans="1:12">
      <c r="A314" s="25"/>
      <c r="B314" s="25"/>
      <c r="C314" s="29">
        <f>'Programe Budget 2073-74'!C308</f>
        <v>23</v>
      </c>
      <c r="D314" s="392" t="str">
        <f>'Programe Budget 2073-74'!D308</f>
        <v>जिल्ला कृषि बिकास कार्यालय, सोलुखुम्बु</v>
      </c>
      <c r="E314" s="34">
        <f>'Programe Budget 2073-74'!K308</f>
        <v>1394</v>
      </c>
      <c r="F314" s="422">
        <f t="shared" si="27"/>
        <v>1394</v>
      </c>
      <c r="G314" s="34">
        <f t="shared" si="28"/>
        <v>0.9406512491632657</v>
      </c>
      <c r="H314" s="714">
        <v>61.53</v>
      </c>
      <c r="I314" s="34">
        <f t="shared" si="29"/>
        <v>0.57878271361015743</v>
      </c>
      <c r="J314" s="59"/>
      <c r="K314" s="214"/>
      <c r="L314" s="25" t="str">
        <f>'Programe Budget 2073-74'!Q308</f>
        <v>वि</v>
      </c>
    </row>
    <row r="315" spans="1:12">
      <c r="A315" s="25"/>
      <c r="B315" s="25"/>
      <c r="C315" s="29">
        <f>'Programe Budget 2073-74'!C309</f>
        <v>24</v>
      </c>
      <c r="D315" s="392" t="str">
        <f>'Programe Budget 2073-74'!D309</f>
        <v>जिल्ला कृषि बिकास कार्यालय, खोटाङ्ग</v>
      </c>
      <c r="E315" s="34">
        <f>'Programe Budget 2073-74'!K309</f>
        <v>1555</v>
      </c>
      <c r="F315" s="422">
        <f t="shared" si="27"/>
        <v>1555</v>
      </c>
      <c r="G315" s="34">
        <f t="shared" si="28"/>
        <v>1.0492917449418064</v>
      </c>
      <c r="H315" s="714">
        <v>87.97</v>
      </c>
      <c r="I315" s="34">
        <f t="shared" si="29"/>
        <v>0.92306194802530717</v>
      </c>
      <c r="J315" s="57"/>
      <c r="K315" s="214"/>
      <c r="L315" s="25" t="str">
        <f>'Programe Budget 2073-74'!Q309</f>
        <v>वि</v>
      </c>
    </row>
    <row r="316" spans="1:12">
      <c r="A316" s="25"/>
      <c r="B316" s="25"/>
      <c r="C316" s="29">
        <f>'Programe Budget 2073-74'!C310</f>
        <v>25</v>
      </c>
      <c r="D316" s="392" t="str">
        <f>'Programe Budget 2073-74'!D310</f>
        <v xml:space="preserve">जिल्ला कृषि बिकास कार्यालय, उदयपुर                               </v>
      </c>
      <c r="E316" s="34">
        <f>'Programe Budget 2073-74'!K310</f>
        <v>1498</v>
      </c>
      <c r="F316" s="422">
        <f t="shared" si="27"/>
        <v>1498</v>
      </c>
      <c r="G316" s="34">
        <f t="shared" si="28"/>
        <v>1.0108289607220746</v>
      </c>
      <c r="H316" s="714">
        <v>100</v>
      </c>
      <c r="I316" s="34">
        <f t="shared" si="29"/>
        <v>1.0108289607220746</v>
      </c>
      <c r="J316" s="57"/>
      <c r="K316" s="214"/>
      <c r="L316" s="25" t="str">
        <f>'Programe Budget 2073-74'!Q310</f>
        <v>वि</v>
      </c>
    </row>
    <row r="317" spans="1:12">
      <c r="A317" s="25"/>
      <c r="B317" s="25"/>
      <c r="C317" s="29">
        <f>'Programe Budget 2073-74'!C311</f>
        <v>26</v>
      </c>
      <c r="D317" s="392" t="str">
        <f>'Programe Budget 2073-74'!D311</f>
        <v>जिल्ला कृषि बिकास कार्यालय, ओखलढुङगा</v>
      </c>
      <c r="E317" s="34">
        <f>'Programe Budget 2073-74'!K311</f>
        <v>4004.9999999999995</v>
      </c>
      <c r="F317" s="422">
        <f t="shared" si="27"/>
        <v>4004.9999999999995</v>
      </c>
      <c r="G317" s="34">
        <f t="shared" si="28"/>
        <v>2.7025166807022085</v>
      </c>
      <c r="H317" s="714">
        <v>53.68</v>
      </c>
      <c r="I317" s="34">
        <f t="shared" si="29"/>
        <v>1.4507109542009458</v>
      </c>
      <c r="J317" s="59"/>
      <c r="K317" s="214"/>
      <c r="L317" s="25" t="str">
        <f>'Programe Budget 2073-74'!Q311</f>
        <v>वि</v>
      </c>
    </row>
    <row r="318" spans="1:12">
      <c r="A318" s="39"/>
      <c r="B318" s="26"/>
      <c r="C318" s="29">
        <f>'Programe Budget 2073-74'!C312</f>
        <v>27</v>
      </c>
      <c r="D318" s="392" t="str">
        <f>'Programe Budget 2073-74'!D312</f>
        <v>जिल्ला कृषि बिकास कार्यालय, सिराहा</v>
      </c>
      <c r="E318" s="34">
        <f>'Programe Budget 2073-74'!K312</f>
        <v>254.99999999999997</v>
      </c>
      <c r="F318" s="422">
        <f t="shared" si="27"/>
        <v>254.99999999999997</v>
      </c>
      <c r="G318" s="34">
        <f t="shared" si="28"/>
        <v>0.17207035045669491</v>
      </c>
      <c r="H318" s="714">
        <v>100</v>
      </c>
      <c r="I318" s="34">
        <f t="shared" si="29"/>
        <v>0.17207035045669491</v>
      </c>
      <c r="J318" s="59"/>
      <c r="K318" s="214"/>
      <c r="L318" s="25" t="str">
        <f>'Programe Budget 2073-74'!Q312</f>
        <v>वि</v>
      </c>
    </row>
    <row r="319" spans="1:12">
      <c r="A319" s="25"/>
      <c r="B319" s="26"/>
      <c r="C319" s="29">
        <f>'Programe Budget 2073-74'!C313</f>
        <v>28</v>
      </c>
      <c r="D319" s="392" t="str">
        <f>'Programe Budget 2073-74'!D313</f>
        <v>जिल्ला कृषि बिकास कार्यालय, नुवाकोट</v>
      </c>
      <c r="E319" s="34">
        <f>'Programe Budget 2073-74'!K313</f>
        <v>2484</v>
      </c>
      <c r="F319" s="422">
        <f t="shared" si="27"/>
        <v>2484</v>
      </c>
      <c r="G319" s="34">
        <f t="shared" si="28"/>
        <v>1.6761676491546282</v>
      </c>
      <c r="H319" s="714">
        <v>100</v>
      </c>
      <c r="I319" s="34">
        <f t="shared" si="29"/>
        <v>1.6761676491546282</v>
      </c>
      <c r="J319" s="59"/>
      <c r="K319" s="214"/>
      <c r="L319" s="25" t="str">
        <f>'Programe Budget 2073-74'!Q313</f>
        <v>का</v>
      </c>
    </row>
    <row r="320" spans="1:12">
      <c r="A320" s="25"/>
      <c r="B320" s="25"/>
      <c r="C320" s="29">
        <f>'Programe Budget 2073-74'!C314</f>
        <v>29</v>
      </c>
      <c r="D320" s="392" t="str">
        <f>'Programe Budget 2073-74'!D314</f>
        <v>जिल्ला कृषि बिकास कार्यालय, सिन्धुपाल्चोक</v>
      </c>
      <c r="E320" s="34">
        <f>'Programe Budget 2073-74'!K314</f>
        <v>1937</v>
      </c>
      <c r="F320" s="422">
        <f t="shared" si="27"/>
        <v>1937</v>
      </c>
      <c r="G320" s="34">
        <f t="shared" si="28"/>
        <v>1.307059877782816</v>
      </c>
      <c r="H320" s="714">
        <v>100</v>
      </c>
      <c r="I320" s="34">
        <f t="shared" si="29"/>
        <v>1.3070598777828162</v>
      </c>
      <c r="J320" s="59"/>
      <c r="K320" s="214"/>
      <c r="L320" s="25" t="str">
        <f>'Programe Budget 2073-74'!Q314</f>
        <v>का</v>
      </c>
    </row>
    <row r="321" spans="1:12">
      <c r="A321" s="25"/>
      <c r="B321" s="25"/>
      <c r="C321" s="29">
        <f>'Programe Budget 2073-74'!C315</f>
        <v>30</v>
      </c>
      <c r="D321" s="392" t="str">
        <f>'Programe Budget 2073-74'!D315</f>
        <v>जिल्ला कृषि बिकास कार्यालय, धादिङ्ग</v>
      </c>
      <c r="E321" s="34">
        <f>'Programe Budget 2073-74'!K315</f>
        <v>1789.9999999999998</v>
      </c>
      <c r="F321" s="422">
        <f t="shared" si="27"/>
        <v>1789.9999999999998</v>
      </c>
      <c r="G321" s="34">
        <f t="shared" si="28"/>
        <v>1.2078663816371917</v>
      </c>
      <c r="H321" s="714">
        <v>100</v>
      </c>
      <c r="I321" s="34">
        <f t="shared" si="29"/>
        <v>1.2078663816371917</v>
      </c>
      <c r="J321" s="59"/>
      <c r="K321" s="214"/>
      <c r="L321" s="25" t="str">
        <f>'Programe Budget 2073-74'!Q315</f>
        <v>का</v>
      </c>
    </row>
    <row r="322" spans="1:12">
      <c r="A322" s="25"/>
      <c r="B322" s="25"/>
      <c r="C322" s="29">
        <f>'Programe Budget 2073-74'!C316</f>
        <v>31</v>
      </c>
      <c r="D322" s="392" t="str">
        <f>'Programe Budget 2073-74'!D316</f>
        <v>जिल्ला कृषि बिकास कार्यालय, रामेछाप</v>
      </c>
      <c r="E322" s="34">
        <f>'Programe Budget 2073-74'!K316</f>
        <v>1294</v>
      </c>
      <c r="F322" s="422">
        <f t="shared" si="27"/>
        <v>1294</v>
      </c>
      <c r="G322" s="34">
        <f t="shared" si="28"/>
        <v>0.87317268035671869</v>
      </c>
      <c r="H322" s="714">
        <v>100</v>
      </c>
      <c r="I322" s="34">
        <f t="shared" si="29"/>
        <v>0.87317268035671869</v>
      </c>
      <c r="J322" s="59"/>
      <c r="K322" s="214"/>
      <c r="L322" s="25" t="str">
        <f>'Programe Budget 2073-74'!Q316</f>
        <v>का</v>
      </c>
    </row>
    <row r="323" spans="1:12">
      <c r="A323" s="25"/>
      <c r="B323" s="25"/>
      <c r="C323" s="29">
        <f>'Programe Budget 2073-74'!C317</f>
        <v>32</v>
      </c>
      <c r="D323" s="392" t="str">
        <f>'Programe Budget 2073-74'!D317</f>
        <v>जिल्ला कृषि बिकास कार्यालय, सिन्धुली</v>
      </c>
      <c r="E323" s="34">
        <f>'Programe Budget 2073-74'!K317</f>
        <v>1579</v>
      </c>
      <c r="F323" s="422">
        <f t="shared" si="27"/>
        <v>1579</v>
      </c>
      <c r="G323" s="34">
        <f t="shared" si="28"/>
        <v>1.0654866014553777</v>
      </c>
      <c r="H323" s="714">
        <v>75.55</v>
      </c>
      <c r="I323" s="34">
        <f t="shared" si="29"/>
        <v>0.8049751273995378</v>
      </c>
      <c r="J323" s="59"/>
      <c r="K323" s="214"/>
      <c r="L323" s="25" t="str">
        <f>'Programe Budget 2073-74'!Q317</f>
        <v>का</v>
      </c>
    </row>
    <row r="324" spans="1:12">
      <c r="A324" s="25"/>
      <c r="B324" s="25"/>
      <c r="C324" s="29">
        <f>'Programe Budget 2073-74'!C318</f>
        <v>33</v>
      </c>
      <c r="D324" s="392" t="str">
        <f>'Programe Budget 2073-74'!D318</f>
        <v xml:space="preserve">जिल्ला कृषि बिकास कार्यालय, ललितपुर                            </v>
      </c>
      <c r="E324" s="34">
        <f>'Programe Budget 2073-74'!K318</f>
        <v>2278.5</v>
      </c>
      <c r="F324" s="422">
        <f t="shared" si="27"/>
        <v>2278.5</v>
      </c>
      <c r="G324" s="34">
        <f t="shared" si="28"/>
        <v>1.5374991902571742</v>
      </c>
      <c r="H324" s="714">
        <v>100</v>
      </c>
      <c r="I324" s="34">
        <f t="shared" si="29"/>
        <v>1.5374991902571742</v>
      </c>
      <c r="J324" s="59"/>
      <c r="K324" s="214"/>
      <c r="L324" s="25" t="str">
        <f>'Programe Budget 2073-74'!Q318</f>
        <v>का</v>
      </c>
    </row>
    <row r="325" spans="1:12">
      <c r="A325" s="25"/>
      <c r="B325" s="25"/>
      <c r="C325" s="29">
        <f>'Programe Budget 2073-74'!C319</f>
        <v>34</v>
      </c>
      <c r="D325" s="392" t="str">
        <f>'Programe Budget 2073-74'!D319</f>
        <v>जिल्ला कृषि बिकास कार्यालय, पर्सा</v>
      </c>
      <c r="E325" s="34">
        <f>'Programe Budget 2073-74'!K319</f>
        <v>225.99999999999997</v>
      </c>
      <c r="F325" s="422">
        <f t="shared" si="27"/>
        <v>225.99999999999997</v>
      </c>
      <c r="G325" s="34">
        <f t="shared" si="28"/>
        <v>0.15250156550279628</v>
      </c>
      <c r="H325" s="714">
        <v>55</v>
      </c>
      <c r="I325" s="34">
        <f t="shared" si="29"/>
        <v>8.3875861026537948E-2</v>
      </c>
      <c r="J325" s="59"/>
      <c r="K325" s="214"/>
      <c r="L325" s="25" t="str">
        <f>'Programe Budget 2073-74'!Q319</f>
        <v>का</v>
      </c>
    </row>
    <row r="326" spans="1:12">
      <c r="A326" s="25"/>
      <c r="B326" s="25"/>
      <c r="C326" s="29">
        <f>'Programe Budget 2073-74'!C320</f>
        <v>35</v>
      </c>
      <c r="D326" s="392" t="str">
        <f>'Programe Budget 2073-74'!D320</f>
        <v>जिल्ला कृषि बिकास कार्यालय, चितवन</v>
      </c>
      <c r="E326" s="34">
        <f>'Programe Budget 2073-74'!K320</f>
        <v>739</v>
      </c>
      <c r="F326" s="422">
        <f t="shared" si="27"/>
        <v>739</v>
      </c>
      <c r="G326" s="34">
        <f t="shared" si="28"/>
        <v>0.49866662348038254</v>
      </c>
      <c r="H326" s="714">
        <v>60.54</v>
      </c>
      <c r="I326" s="34">
        <f t="shared" si="29"/>
        <v>0.30189277385502356</v>
      </c>
      <c r="J326" s="59"/>
      <c r="K326" s="214"/>
      <c r="L326" s="25" t="str">
        <f>'Programe Budget 2073-74'!Q320</f>
        <v>का</v>
      </c>
    </row>
    <row r="327" spans="1:12">
      <c r="A327" s="25"/>
      <c r="B327" s="25"/>
      <c r="C327" s="29">
        <f>'Programe Budget 2073-74'!C321</f>
        <v>36</v>
      </c>
      <c r="D327" s="392" t="str">
        <f>'Programe Budget 2073-74'!D321</f>
        <v>जिल्ला कृषि बिकास कार्यालय, बारा</v>
      </c>
      <c r="E327" s="34">
        <f>'Programe Budget 2073-74'!K321</f>
        <v>787</v>
      </c>
      <c r="F327" s="422">
        <f t="shared" si="27"/>
        <v>787</v>
      </c>
      <c r="G327" s="34">
        <f t="shared" si="28"/>
        <v>0.53105633650752515</v>
      </c>
      <c r="H327" s="714">
        <v>100</v>
      </c>
      <c r="I327" s="34">
        <f t="shared" si="29"/>
        <v>0.53105633650752515</v>
      </c>
      <c r="J327" s="59"/>
      <c r="K327" s="214"/>
      <c r="L327" s="25" t="str">
        <f>'Programe Budget 2073-74'!Q321</f>
        <v>का</v>
      </c>
    </row>
    <row r="328" spans="1:12">
      <c r="A328" s="25"/>
      <c r="B328" s="25"/>
      <c r="C328" s="29">
        <f>'Programe Budget 2073-74'!C322</f>
        <v>37</v>
      </c>
      <c r="D328" s="392" t="str">
        <f>'Programe Budget 2073-74'!D322</f>
        <v>जिल्ला कृषि बिकास कार्यालय, रौतहट</v>
      </c>
      <c r="E328" s="34">
        <f>'Programe Budget 2073-74'!K322</f>
        <v>379</v>
      </c>
      <c r="F328" s="422">
        <f t="shared" si="27"/>
        <v>379</v>
      </c>
      <c r="G328" s="34">
        <f t="shared" si="28"/>
        <v>0.25574377577681329</v>
      </c>
      <c r="H328" s="714">
        <v>0</v>
      </c>
      <c r="I328" s="34">
        <f t="shared" si="29"/>
        <v>0</v>
      </c>
      <c r="J328" s="59"/>
      <c r="K328" s="214"/>
      <c r="L328" s="25" t="str">
        <f>'Programe Budget 2073-74'!Q322</f>
        <v>का</v>
      </c>
    </row>
    <row r="329" spans="1:12">
      <c r="A329" s="25"/>
      <c r="B329" s="25"/>
      <c r="C329" s="29">
        <f>'Programe Budget 2073-74'!C323</f>
        <v>38</v>
      </c>
      <c r="D329" s="392" t="str">
        <f>'Programe Budget 2073-74'!D323</f>
        <v>जिल्ला कृषि विकास कार्यालय, मकवानपुर</v>
      </c>
      <c r="E329" s="34">
        <f>'Programe Budget 2073-74'!K323</f>
        <v>2013</v>
      </c>
      <c r="F329" s="422">
        <f t="shared" si="27"/>
        <v>2013</v>
      </c>
      <c r="G329" s="34">
        <f t="shared" si="28"/>
        <v>1.3583435900757919</v>
      </c>
      <c r="H329" s="714">
        <v>100</v>
      </c>
      <c r="I329" s="34">
        <f t="shared" si="29"/>
        <v>1.3583435900757919</v>
      </c>
      <c r="J329" s="59"/>
      <c r="K329" s="214"/>
      <c r="L329" s="25" t="str">
        <f>'Programe Budget 2073-74'!Q323</f>
        <v>का</v>
      </c>
    </row>
    <row r="330" spans="1:12">
      <c r="A330" s="25"/>
      <c r="B330" s="25"/>
      <c r="C330" s="29">
        <f>'Programe Budget 2073-74'!C324</f>
        <v>39</v>
      </c>
      <c r="D330" s="392" t="str">
        <f>'Programe Budget 2073-74'!D324</f>
        <v>जिल्ला कृषि विकास कार्यालय, काभ्रेपलाञ्चोक</v>
      </c>
      <c r="E330" s="34">
        <f>'Programe Budget 2073-74'!K324</f>
        <v>1727</v>
      </c>
      <c r="F330" s="422">
        <f t="shared" si="27"/>
        <v>1727</v>
      </c>
      <c r="G330" s="34">
        <f t="shared" si="28"/>
        <v>1.1653548832890672</v>
      </c>
      <c r="H330" s="714">
        <v>100</v>
      </c>
      <c r="I330" s="34">
        <f t="shared" si="29"/>
        <v>1.1653548832890672</v>
      </c>
      <c r="J330" s="59"/>
      <c r="K330" s="214"/>
      <c r="L330" s="25" t="str">
        <f>'Programe Budget 2073-74'!Q324</f>
        <v>का</v>
      </c>
    </row>
    <row r="331" spans="1:12">
      <c r="A331" s="25"/>
      <c r="B331" s="25"/>
      <c r="C331" s="29">
        <f>'Programe Budget 2073-74'!C325</f>
        <v>40</v>
      </c>
      <c r="D331" s="392" t="str">
        <f>'Programe Budget 2073-74'!D325</f>
        <v>जिल्ला कृषि विकास कार्यालय, काठमाण्डौ</v>
      </c>
      <c r="E331" s="34">
        <f>'Programe Budget 2073-74'!K325</f>
        <v>69</v>
      </c>
      <c r="F331" s="422">
        <f t="shared" si="27"/>
        <v>69</v>
      </c>
      <c r="G331" s="34">
        <f t="shared" si="28"/>
        <v>4.6560212476517454E-2</v>
      </c>
      <c r="H331" s="714">
        <v>59.99</v>
      </c>
      <c r="I331" s="34">
        <f t="shared" si="29"/>
        <v>2.7931471464662821E-2</v>
      </c>
      <c r="J331" s="59"/>
      <c r="K331" s="214"/>
      <c r="L331" s="25" t="str">
        <f>'Programe Budget 2073-74'!Q325</f>
        <v>का</v>
      </c>
    </row>
    <row r="332" spans="1:12">
      <c r="A332" s="25"/>
      <c r="B332" s="25"/>
      <c r="C332" s="29">
        <f>'Programe Budget 2073-74'!C326</f>
        <v>41</v>
      </c>
      <c r="D332" s="392" t="str">
        <f>'Programe Budget 2073-74'!D326</f>
        <v>जिल्ला कृषि विकास कार्यालय, र्सलाही</v>
      </c>
      <c r="E332" s="34">
        <f>'Programe Budget 2073-74'!K326</f>
        <v>691</v>
      </c>
      <c r="F332" s="422">
        <f t="shared" si="27"/>
        <v>691</v>
      </c>
      <c r="G332" s="34">
        <f t="shared" si="28"/>
        <v>0.46627691045323999</v>
      </c>
      <c r="H332" s="714">
        <v>93.54</v>
      </c>
      <c r="I332" s="34">
        <f t="shared" si="29"/>
        <v>0.43615542203796076</v>
      </c>
      <c r="J332" s="59"/>
      <c r="K332" s="214"/>
      <c r="L332" s="25" t="str">
        <f>'Programe Budget 2073-74'!Q326</f>
        <v>का</v>
      </c>
    </row>
    <row r="333" spans="1:12">
      <c r="A333" s="25"/>
      <c r="B333" s="25"/>
      <c r="C333" s="29">
        <f>'Programe Budget 2073-74'!C327</f>
        <v>42</v>
      </c>
      <c r="D333" s="392" t="str">
        <f>'Programe Budget 2073-74'!D327</f>
        <v>जिल्ला कृषि विकास कार्यालय, धनुषा</v>
      </c>
      <c r="E333" s="34">
        <f>'Programe Budget 2073-74'!K327</f>
        <v>113.99999999999999</v>
      </c>
      <c r="F333" s="422">
        <f t="shared" si="27"/>
        <v>113.99999999999999</v>
      </c>
      <c r="G333" s="34">
        <f t="shared" si="28"/>
        <v>7.6925568439463604E-2</v>
      </c>
      <c r="H333" s="714">
        <v>100</v>
      </c>
      <c r="I333" s="34">
        <f t="shared" si="29"/>
        <v>7.6925568439463604E-2</v>
      </c>
      <c r="J333" s="59"/>
      <c r="K333" s="214"/>
      <c r="L333" s="25" t="str">
        <f>'Programe Budget 2073-74'!Q327</f>
        <v>का</v>
      </c>
    </row>
    <row r="334" spans="1:12">
      <c r="A334" s="25"/>
      <c r="B334" s="25"/>
      <c r="C334" s="29">
        <f>'Programe Budget 2073-74'!C328</f>
        <v>43</v>
      </c>
      <c r="D334" s="392" t="str">
        <f>'Programe Budget 2073-74'!D328</f>
        <v>जिल्ला कृषि विकास कार्यालय, दोलखा</v>
      </c>
      <c r="E334" s="34">
        <f>'Programe Budget 2073-74'!K328</f>
        <v>1518</v>
      </c>
      <c r="F334" s="422">
        <f t="shared" si="27"/>
        <v>1518</v>
      </c>
      <c r="G334" s="34">
        <f t="shared" si="28"/>
        <v>1.024324674483384</v>
      </c>
      <c r="H334" s="714">
        <v>100</v>
      </c>
      <c r="I334" s="34">
        <f t="shared" si="29"/>
        <v>1.024324674483384</v>
      </c>
      <c r="J334" s="59"/>
      <c r="K334" s="214"/>
      <c r="L334" s="25" t="str">
        <f>'Programe Budget 2073-74'!Q328</f>
        <v>का</v>
      </c>
    </row>
    <row r="335" spans="1:12">
      <c r="A335" s="25"/>
      <c r="B335" s="25"/>
      <c r="C335" s="29">
        <f>'Programe Budget 2073-74'!C329</f>
        <v>44</v>
      </c>
      <c r="D335" s="392" t="str">
        <f>'Programe Budget 2073-74'!D329</f>
        <v>जिल्ला कृषि विकास कार्यालय, म्याग्दी</v>
      </c>
      <c r="E335" s="34">
        <f>'Programe Budget 2073-74'!K329</f>
        <v>3736</v>
      </c>
      <c r="F335" s="422">
        <f t="shared" si="27"/>
        <v>3736</v>
      </c>
      <c r="G335" s="34">
        <f t="shared" si="28"/>
        <v>2.5209993306125971</v>
      </c>
      <c r="H335" s="714">
        <v>69.900000000000006</v>
      </c>
      <c r="I335" s="34">
        <f t="shared" si="29"/>
        <v>1.7621785320982055</v>
      </c>
      <c r="J335" s="59"/>
      <c r="K335" s="214"/>
      <c r="L335" s="25" t="str">
        <f>'Programe Budget 2073-74'!Q329</f>
        <v>प</v>
      </c>
    </row>
    <row r="336" spans="1:12">
      <c r="A336" s="25"/>
      <c r="B336" s="25"/>
      <c r="C336" s="29">
        <f>'Programe Budget 2073-74'!C330</f>
        <v>45</v>
      </c>
      <c r="D336" s="392" t="str">
        <f>'Programe Budget 2073-74'!D330</f>
        <v>जिल्ला कृषि विकास कार्यालय, बागलुङ्ग</v>
      </c>
      <c r="E336" s="34">
        <f>'Programe Budget 2073-74'!K330</f>
        <v>1487</v>
      </c>
      <c r="F336" s="422">
        <f t="shared" si="27"/>
        <v>1487</v>
      </c>
      <c r="G336" s="34">
        <f t="shared" si="28"/>
        <v>1.0034063181533543</v>
      </c>
      <c r="H336" s="714">
        <v>80.400000000000006</v>
      </c>
      <c r="I336" s="34">
        <f t="shared" si="29"/>
        <v>0.8067386797952969</v>
      </c>
      <c r="J336" s="59"/>
      <c r="K336" s="214"/>
      <c r="L336" s="25" t="str">
        <f>'Programe Budget 2073-74'!Q330</f>
        <v>प</v>
      </c>
    </row>
    <row r="337" spans="1:12">
      <c r="A337" s="25"/>
      <c r="B337" s="25"/>
      <c r="C337" s="29">
        <f>'Programe Budget 2073-74'!C331</f>
        <v>46</v>
      </c>
      <c r="D337" s="392" t="str">
        <f>'Programe Budget 2073-74'!D331</f>
        <v>जिल्ला कृषि विकास कार्यालय, पर्वत</v>
      </c>
      <c r="E337" s="34">
        <f>'Programe Budget 2073-74'!K331</f>
        <v>1723</v>
      </c>
      <c r="F337" s="422">
        <f t="shared" si="27"/>
        <v>1723</v>
      </c>
      <c r="G337" s="34">
        <f t="shared" si="28"/>
        <v>1.1626557405368054</v>
      </c>
      <c r="H337" s="714">
        <v>97</v>
      </c>
      <c r="I337" s="34">
        <f t="shared" si="29"/>
        <v>1.1277760683207012</v>
      </c>
      <c r="J337" s="59"/>
      <c r="K337" s="214"/>
      <c r="L337" s="25" t="str">
        <f>'Programe Budget 2073-74'!Q331</f>
        <v>प</v>
      </c>
    </row>
    <row r="338" spans="1:12">
      <c r="A338" s="25"/>
      <c r="B338" s="25"/>
      <c r="C338" s="29">
        <f>'Programe Budget 2073-74'!C332</f>
        <v>47</v>
      </c>
      <c r="D338" s="392" t="str">
        <f>'Programe Budget 2073-74'!D332</f>
        <v>जिल्ला कृषि विकास कार्यालय, कास्की</v>
      </c>
      <c r="E338" s="34">
        <f>'Programe Budget 2073-74'!K332</f>
        <v>1254</v>
      </c>
      <c r="F338" s="422">
        <f t="shared" si="27"/>
        <v>1254</v>
      </c>
      <c r="G338" s="34">
        <f t="shared" si="28"/>
        <v>0.84618125283409984</v>
      </c>
      <c r="H338" s="714">
        <v>100</v>
      </c>
      <c r="I338" s="34">
        <f t="shared" si="29"/>
        <v>0.84618125283409984</v>
      </c>
      <c r="J338" s="59"/>
      <c r="K338" s="214"/>
      <c r="L338" s="25" t="str">
        <f>'Programe Budget 2073-74'!Q332</f>
        <v>प</v>
      </c>
    </row>
    <row r="339" spans="1:12">
      <c r="A339" s="25"/>
      <c r="B339" s="25"/>
      <c r="C339" s="29">
        <f>'Programe Budget 2073-74'!C333</f>
        <v>48</v>
      </c>
      <c r="D339" s="392" t="str">
        <f>'Programe Budget 2073-74'!D333</f>
        <v>जिल्ला कृषि विकास कार्यालय, तनहुँ</v>
      </c>
      <c r="E339" s="34">
        <f>'Programe Budget 2073-74'!K333</f>
        <v>574</v>
      </c>
      <c r="F339" s="422">
        <f t="shared" si="27"/>
        <v>574</v>
      </c>
      <c r="G339" s="34">
        <f t="shared" si="28"/>
        <v>0.38732698494958001</v>
      </c>
      <c r="H339" s="714">
        <v>94.8</v>
      </c>
      <c r="I339" s="34">
        <f t="shared" si="29"/>
        <v>0.36718598173220185</v>
      </c>
      <c r="J339" s="59"/>
      <c r="K339" s="214"/>
      <c r="L339" s="25" t="str">
        <f>'Programe Budget 2073-74'!Q333</f>
        <v>प</v>
      </c>
    </row>
    <row r="340" spans="1:12">
      <c r="A340" s="25"/>
      <c r="B340" s="25"/>
      <c r="C340" s="29">
        <f>'Programe Budget 2073-74'!C334</f>
        <v>49</v>
      </c>
      <c r="D340" s="392" t="str">
        <f>'Programe Budget 2073-74'!D334</f>
        <v>जिल्ला कृषि विकास कार्यालय, गोरखा</v>
      </c>
      <c r="E340" s="34">
        <f>'Programe Budget 2073-74'!K334</f>
        <v>1644.0000000000002</v>
      </c>
      <c r="F340" s="422">
        <f t="shared" si="27"/>
        <v>1644.0000000000002</v>
      </c>
      <c r="G340" s="34">
        <f t="shared" si="28"/>
        <v>1.1093476711796333</v>
      </c>
      <c r="H340" s="714">
        <v>100</v>
      </c>
      <c r="I340" s="34">
        <f t="shared" si="29"/>
        <v>1.1093476711796333</v>
      </c>
      <c r="J340" s="59"/>
      <c r="K340" s="214"/>
      <c r="L340" s="25" t="str">
        <f>'Programe Budget 2073-74'!Q334</f>
        <v>प</v>
      </c>
    </row>
    <row r="341" spans="1:12">
      <c r="A341" s="25"/>
      <c r="B341" s="25"/>
      <c r="C341" s="29">
        <f>'Programe Budget 2073-74'!C335</f>
        <v>50</v>
      </c>
      <c r="D341" s="392" t="str">
        <f>'Programe Budget 2073-74'!D335</f>
        <v>जिल्ला कृषि विकास कार्यालय, लमजुङ्ग</v>
      </c>
      <c r="E341" s="34">
        <f>'Programe Budget 2073-74'!K335</f>
        <v>1752</v>
      </c>
      <c r="F341" s="422">
        <f t="shared" si="27"/>
        <v>1752</v>
      </c>
      <c r="G341" s="34">
        <f t="shared" si="28"/>
        <v>1.182224525490704</v>
      </c>
      <c r="H341" s="714">
        <v>95.5</v>
      </c>
      <c r="I341" s="34">
        <f t="shared" si="29"/>
        <v>1.1290244218436223</v>
      </c>
      <c r="J341" s="59"/>
      <c r="K341" s="214"/>
      <c r="L341" s="25" t="str">
        <f>'Programe Budget 2073-74'!Q335</f>
        <v>प</v>
      </c>
    </row>
    <row r="342" spans="1:12">
      <c r="A342" s="25"/>
      <c r="B342" s="25"/>
      <c r="C342" s="29">
        <f>'Programe Budget 2073-74'!C336</f>
        <v>51</v>
      </c>
      <c r="D342" s="392" t="str">
        <f>'Programe Budget 2073-74'!D336</f>
        <v>जिल्ला कृषि विकास कार्यालय, नवलपरासी</v>
      </c>
      <c r="E342" s="34">
        <f>'Programe Budget 2073-74'!K336</f>
        <v>580</v>
      </c>
      <c r="F342" s="422">
        <f t="shared" si="27"/>
        <v>580</v>
      </c>
      <c r="G342" s="34">
        <f t="shared" si="28"/>
        <v>0.39137569907797282</v>
      </c>
      <c r="H342" s="714">
        <v>83.6</v>
      </c>
      <c r="I342" s="34">
        <f t="shared" si="29"/>
        <v>0.32719008442918524</v>
      </c>
      <c r="J342" s="59"/>
      <c r="K342" s="214"/>
      <c r="L342" s="25" t="str">
        <f>'Programe Budget 2073-74'!Q336</f>
        <v>प</v>
      </c>
    </row>
    <row r="343" spans="1:12">
      <c r="A343" s="25"/>
      <c r="B343" s="25"/>
      <c r="C343" s="29">
        <f>'Programe Budget 2073-74'!C337</f>
        <v>52</v>
      </c>
      <c r="D343" s="392" t="str">
        <f>'Programe Budget 2073-74'!D337</f>
        <v>जिल्ला कृषि बिकास कार्यालय, कपिलवस्तु</v>
      </c>
      <c r="E343" s="34">
        <f>'Programe Budget 2073-74'!K337</f>
        <v>493</v>
      </c>
      <c r="F343" s="422">
        <f t="shared" si="27"/>
        <v>493</v>
      </c>
      <c r="G343" s="34">
        <f t="shared" si="28"/>
        <v>0.33266934421627692</v>
      </c>
      <c r="H343" s="714">
        <v>85</v>
      </c>
      <c r="I343" s="34">
        <f t="shared" si="29"/>
        <v>0.28276894258383539</v>
      </c>
      <c r="J343" s="59"/>
      <c r="K343" s="214"/>
      <c r="L343" s="25" t="str">
        <f>'Programe Budget 2073-74'!Q337</f>
        <v>प</v>
      </c>
    </row>
    <row r="344" spans="1:12">
      <c r="A344" s="25"/>
      <c r="B344" s="25"/>
      <c r="C344" s="29">
        <f>'Programe Budget 2073-74'!C338</f>
        <v>53</v>
      </c>
      <c r="D344" s="392" t="str">
        <f>'Programe Budget 2073-74'!D338</f>
        <v>जिल्ला कृषि बिकास कार्यालय, रुपन्देही</v>
      </c>
      <c r="E344" s="34">
        <f>'Programe Budget 2073-74'!K338</f>
        <v>533</v>
      </c>
      <c r="F344" s="422">
        <f t="shared" si="27"/>
        <v>533</v>
      </c>
      <c r="G344" s="34">
        <f t="shared" si="28"/>
        <v>0.35966077173889571</v>
      </c>
      <c r="H344" s="714">
        <v>90.6</v>
      </c>
      <c r="I344" s="34">
        <f t="shared" si="29"/>
        <v>0.32585265919543949</v>
      </c>
      <c r="J344" s="59"/>
      <c r="K344" s="214"/>
      <c r="L344" s="25" t="str">
        <f>'Programe Budget 2073-74'!Q338</f>
        <v>प</v>
      </c>
    </row>
    <row r="345" spans="1:12">
      <c r="A345" s="25"/>
      <c r="B345" s="25"/>
      <c r="C345" s="29">
        <f>'Programe Budget 2073-74'!C339</f>
        <v>54</v>
      </c>
      <c r="D345" s="392" t="str">
        <f>'Programe Budget 2073-74'!D339</f>
        <v>जिल्ला कृषि बिकास कार्यालय, गुल्मी</v>
      </c>
      <c r="E345" s="34">
        <f>'Programe Budget 2073-74'!K339</f>
        <v>2107</v>
      </c>
      <c r="F345" s="422">
        <f t="shared" si="27"/>
        <v>2107</v>
      </c>
      <c r="G345" s="34">
        <f t="shared" si="28"/>
        <v>1.4217734447539461</v>
      </c>
      <c r="H345" s="714">
        <v>81.3</v>
      </c>
      <c r="I345" s="34">
        <f t="shared" si="29"/>
        <v>1.1559018105849581</v>
      </c>
      <c r="J345" s="59"/>
      <c r="K345" s="214"/>
      <c r="L345" s="25" t="str">
        <f>'Programe Budget 2073-74'!Q339</f>
        <v>प</v>
      </c>
    </row>
    <row r="346" spans="1:12">
      <c r="A346" s="25"/>
      <c r="B346" s="25"/>
      <c r="C346" s="29">
        <f>'Programe Budget 2073-74'!C340</f>
        <v>55</v>
      </c>
      <c r="D346" s="392" t="str">
        <f>'Programe Budget 2073-74'!D340</f>
        <v>जिल्ला कृषि बिकास कार्यालय, अर्घाँखाँची</v>
      </c>
      <c r="E346" s="34">
        <f>'Programe Budget 2073-74'!K340</f>
        <v>1888</v>
      </c>
      <c r="F346" s="422">
        <f t="shared" si="27"/>
        <v>1888</v>
      </c>
      <c r="G346" s="34">
        <f t="shared" si="28"/>
        <v>1.273995379067608</v>
      </c>
      <c r="H346" s="714">
        <v>100</v>
      </c>
      <c r="I346" s="34">
        <f t="shared" si="29"/>
        <v>1.273995379067608</v>
      </c>
      <c r="J346" s="59"/>
      <c r="K346" s="214"/>
      <c r="L346" s="25" t="str">
        <f>'Programe Budget 2073-74'!Q340</f>
        <v>प</v>
      </c>
    </row>
    <row r="347" spans="1:12">
      <c r="A347" s="25"/>
      <c r="B347" s="25"/>
      <c r="C347" s="29">
        <f>'Programe Budget 2073-74'!C341</f>
        <v>56</v>
      </c>
      <c r="D347" s="392" t="str">
        <f>'Programe Budget 2073-74'!D341</f>
        <v>जिल्ला कृषि बिकास कार्यालय, पाल्पा</v>
      </c>
      <c r="E347" s="34">
        <f>'Programe Budget 2073-74'!K341</f>
        <v>1668</v>
      </c>
      <c r="F347" s="422">
        <f t="shared" si="27"/>
        <v>1668</v>
      </c>
      <c r="G347" s="34">
        <f t="shared" si="28"/>
        <v>1.1255425276932045</v>
      </c>
      <c r="H347" s="714">
        <v>100</v>
      </c>
      <c r="I347" s="34">
        <f t="shared" si="29"/>
        <v>1.1255425276932045</v>
      </c>
      <c r="J347" s="59"/>
      <c r="K347" s="214"/>
      <c r="L347" s="25" t="str">
        <f>'Programe Budget 2073-74'!Q341</f>
        <v>प</v>
      </c>
    </row>
    <row r="348" spans="1:12">
      <c r="A348" s="264"/>
      <c r="B348" s="264"/>
      <c r="C348" s="323">
        <f>'Programe Budget 2073-74'!C342</f>
        <v>57</v>
      </c>
      <c r="D348" s="394" t="str">
        <f>'Programe Budget 2073-74'!D342</f>
        <v>जिल्ला कृषि बिकास कार्यालय, स्याङ्गजा</v>
      </c>
      <c r="E348" s="34">
        <f>'Programe Budget 2073-74'!K342</f>
        <v>2702</v>
      </c>
      <c r="F348" s="424">
        <f t="shared" si="27"/>
        <v>2702</v>
      </c>
      <c r="G348" s="85">
        <f t="shared" si="28"/>
        <v>1.8232709291529008</v>
      </c>
      <c r="H348" s="714">
        <v>100</v>
      </c>
      <c r="I348" s="85">
        <f t="shared" si="29"/>
        <v>1.8232709291529008</v>
      </c>
      <c r="J348" s="58"/>
      <c r="K348" s="356"/>
      <c r="L348" s="264" t="str">
        <f>'Programe Budget 2073-74'!Q342</f>
        <v>प</v>
      </c>
    </row>
    <row r="349" spans="1:12">
      <c r="A349" s="25"/>
      <c r="B349" s="25"/>
      <c r="C349" s="29">
        <f>'Programe Budget 2073-74'!C343</f>
        <v>58</v>
      </c>
      <c r="D349" s="392" t="str">
        <f>'Programe Budget 2073-74'!D343</f>
        <v xml:space="preserve">जिल्ला कृषि बिकास कार्यालय, कालिकोट </v>
      </c>
      <c r="E349" s="34">
        <f>'Programe Budget 2073-74'!K343</f>
        <v>1180</v>
      </c>
      <c r="F349" s="422">
        <f t="shared" si="27"/>
        <v>1180</v>
      </c>
      <c r="G349" s="34">
        <f t="shared" si="28"/>
        <v>0.79624711191725506</v>
      </c>
      <c r="H349" s="714">
        <v>100</v>
      </c>
      <c r="I349" s="34">
        <f t="shared" si="29"/>
        <v>0.79624711191725506</v>
      </c>
      <c r="J349" s="59"/>
      <c r="K349" s="214"/>
      <c r="L349" s="25" t="str">
        <f>'Programe Budget 2073-74'!Q343</f>
        <v>सु</v>
      </c>
    </row>
    <row r="350" spans="1:12">
      <c r="A350" s="25"/>
      <c r="B350" s="25"/>
      <c r="C350" s="29">
        <f>'Programe Budget 2073-74'!C344</f>
        <v>59</v>
      </c>
      <c r="D350" s="392" t="str">
        <f>'Programe Budget 2073-74'!D344</f>
        <v>जिल्ला कृषि बिकास कार्यालय, जुम्ला</v>
      </c>
      <c r="E350" s="34">
        <f>'Programe Budget 2073-74'!K344</f>
        <v>56.999999999999993</v>
      </c>
      <c r="F350" s="422">
        <f t="shared" si="27"/>
        <v>56.999999999999993</v>
      </c>
      <c r="G350" s="34">
        <f t="shared" si="28"/>
        <v>3.8462784219731802E-2</v>
      </c>
      <c r="H350" s="714">
        <v>99</v>
      </c>
      <c r="I350" s="34">
        <f t="shared" si="29"/>
        <v>3.8078156377534485E-2</v>
      </c>
      <c r="J350" s="59"/>
      <c r="K350" s="214"/>
      <c r="L350" s="25" t="str">
        <f>'Programe Budget 2073-74'!Q344</f>
        <v>सु</v>
      </c>
    </row>
    <row r="351" spans="1:12">
      <c r="A351" s="25"/>
      <c r="B351" s="25"/>
      <c r="C351" s="29">
        <f>'Programe Budget 2073-74'!C345</f>
        <v>60</v>
      </c>
      <c r="D351" s="392" t="str">
        <f>'Programe Budget 2073-74'!D345</f>
        <v>जिल्ला कृषि बिकास कार्यालय, रुकुम</v>
      </c>
      <c r="E351" s="34">
        <f>'Programe Budget 2073-74'!K345</f>
        <v>1434</v>
      </c>
      <c r="F351" s="422">
        <f t="shared" si="27"/>
        <v>1434</v>
      </c>
      <c r="G351" s="34">
        <f t="shared" si="28"/>
        <v>0.96764267668588455</v>
      </c>
      <c r="H351" s="714">
        <v>83</v>
      </c>
      <c r="I351" s="34">
        <f t="shared" si="29"/>
        <v>0.80314342164928421</v>
      </c>
      <c r="J351" s="59"/>
      <c r="K351" s="214"/>
      <c r="L351" s="25" t="str">
        <f>'Programe Budget 2073-74'!Q345</f>
        <v>सु</v>
      </c>
    </row>
    <row r="352" spans="1:12">
      <c r="A352" s="25"/>
      <c r="B352" s="25"/>
      <c r="C352" s="29">
        <f>'Programe Budget 2073-74'!C346</f>
        <v>61</v>
      </c>
      <c r="D352" s="392" t="str">
        <f>'Programe Budget 2073-74'!D346</f>
        <v>जिल्ला कृषि बिकास कार्यालय, दाङ्ग</v>
      </c>
      <c r="E352" s="34">
        <f>'Programe Budget 2073-74'!K346</f>
        <v>1219</v>
      </c>
      <c r="F352" s="422">
        <f t="shared" si="27"/>
        <v>1219</v>
      </c>
      <c r="G352" s="34">
        <f t="shared" si="28"/>
        <v>0.82256375375180835</v>
      </c>
      <c r="H352" s="714">
        <v>83</v>
      </c>
      <c r="I352" s="34">
        <f t="shared" si="29"/>
        <v>0.68272791561400092</v>
      </c>
      <c r="J352" s="59"/>
      <c r="K352" s="214"/>
      <c r="L352" s="25" t="str">
        <f>'Programe Budget 2073-74'!Q346</f>
        <v>सु</v>
      </c>
    </row>
    <row r="353" spans="1:12">
      <c r="A353" s="25"/>
      <c r="B353" s="25"/>
      <c r="C353" s="29">
        <f>'Programe Budget 2073-74'!C347</f>
        <v>62</v>
      </c>
      <c r="D353" s="392" t="str">
        <f>'Programe Budget 2073-74'!D347</f>
        <v>जिल्ला कृषि बिकास कार्यालय, राल्पा</v>
      </c>
      <c r="E353" s="34">
        <f>'Programe Budget 2073-74'!K347</f>
        <v>3888.0000000000005</v>
      </c>
      <c r="F353" s="422">
        <f t="shared" si="27"/>
        <v>3888.0000000000005</v>
      </c>
      <c r="G353" s="34">
        <f t="shared" si="28"/>
        <v>2.6235667551985489</v>
      </c>
      <c r="H353" s="714">
        <v>72</v>
      </c>
      <c r="I353" s="34">
        <f t="shared" si="29"/>
        <v>1.8889680637429551</v>
      </c>
      <c r="J353" s="59"/>
      <c r="K353" s="214"/>
      <c r="L353" s="25" t="str">
        <f>'Programe Budget 2073-74'!Q347</f>
        <v>सु</v>
      </c>
    </row>
    <row r="354" spans="1:12">
      <c r="A354" s="25"/>
      <c r="B354" s="25"/>
      <c r="C354" s="29">
        <f>'Programe Budget 2073-74'!C348</f>
        <v>63</v>
      </c>
      <c r="D354" s="392" t="str">
        <f>'Programe Budget 2073-74'!D348</f>
        <v>जिल्ला कृषि बिकास कार्यालय, प्यूठान</v>
      </c>
      <c r="E354" s="34">
        <f>'Programe Budget 2073-74'!K348</f>
        <v>3777.0000000000005</v>
      </c>
      <c r="F354" s="422">
        <f t="shared" si="27"/>
        <v>3777.0000000000005</v>
      </c>
      <c r="G354" s="34">
        <f t="shared" si="28"/>
        <v>2.5486655438232817</v>
      </c>
      <c r="H354" s="714">
        <v>63</v>
      </c>
      <c r="I354" s="34">
        <f t="shared" si="29"/>
        <v>1.6056592926086675</v>
      </c>
      <c r="J354" s="59"/>
      <c r="K354" s="214"/>
      <c r="L354" s="25" t="str">
        <f>'Programe Budget 2073-74'!Q348</f>
        <v>सु</v>
      </c>
    </row>
    <row r="355" spans="1:12">
      <c r="A355" s="25"/>
      <c r="B355" s="25"/>
      <c r="C355" s="29">
        <f>'Programe Budget 2073-74'!C349</f>
        <v>64</v>
      </c>
      <c r="D355" s="392" t="str">
        <f>'Programe Budget 2073-74'!D349</f>
        <v>जिल्ला कृषि बिकास कार्यालय, सल्यान</v>
      </c>
      <c r="E355" s="34">
        <f>'Programe Budget 2073-74'!K349</f>
        <v>1843</v>
      </c>
      <c r="F355" s="422">
        <f t="shared" si="27"/>
        <v>1843</v>
      </c>
      <c r="G355" s="34">
        <f t="shared" si="28"/>
        <v>1.2436300231046618</v>
      </c>
      <c r="H355" s="714">
        <v>97</v>
      </c>
      <c r="I355" s="34">
        <f t="shared" si="29"/>
        <v>1.2063211224115218</v>
      </c>
      <c r="J355" s="59"/>
      <c r="K355" s="214"/>
      <c r="L355" s="25" t="str">
        <f>'Programe Budget 2073-74'!Q349</f>
        <v>सु</v>
      </c>
    </row>
    <row r="356" spans="1:12">
      <c r="A356" s="25"/>
      <c r="B356" s="25"/>
      <c r="C356" s="29">
        <f>'Programe Budget 2073-74'!C350</f>
        <v>65</v>
      </c>
      <c r="D356" s="392" t="str">
        <f>'Programe Budget 2073-74'!D350</f>
        <v>जिल्ला कृषि बिकास कार्यालय, बर्दिया</v>
      </c>
      <c r="E356" s="34">
        <f>'Programe Budget 2073-74'!K350</f>
        <v>931</v>
      </c>
      <c r="F356" s="422">
        <f t="shared" ref="F356:F369" si="30">E356</f>
        <v>931</v>
      </c>
      <c r="G356" s="34">
        <f t="shared" ref="G356:G369" si="31">F356/$F$370*100</f>
        <v>0.62822547558895292</v>
      </c>
      <c r="H356" s="714">
        <v>92</v>
      </c>
      <c r="I356" s="34">
        <f t="shared" ref="I356:I369" si="32">H356*G356/100</f>
        <v>0.57796743754183666</v>
      </c>
      <c r="J356" s="59"/>
      <c r="K356" s="214"/>
      <c r="L356" s="25" t="str">
        <f>'Programe Budget 2073-74'!Q350</f>
        <v>सु</v>
      </c>
    </row>
    <row r="357" spans="1:12">
      <c r="A357" s="25"/>
      <c r="B357" s="25"/>
      <c r="C357" s="29">
        <f>'Programe Budget 2073-74'!C351</f>
        <v>66</v>
      </c>
      <c r="D357" s="392" t="str">
        <f>'Programe Budget 2073-74'!D351</f>
        <v>जिल्ला कृषि बिकास कार्यालय, बाँके</v>
      </c>
      <c r="E357" s="34">
        <f>'Programe Budget 2073-74'!K351</f>
        <v>1059</v>
      </c>
      <c r="F357" s="422">
        <f t="shared" si="30"/>
        <v>1059</v>
      </c>
      <c r="G357" s="34">
        <f t="shared" si="31"/>
        <v>0.71459804366133306</v>
      </c>
      <c r="H357" s="714">
        <v>100</v>
      </c>
      <c r="I357" s="34">
        <f t="shared" si="32"/>
        <v>0.71459804366133317</v>
      </c>
      <c r="J357" s="59"/>
      <c r="K357" s="214"/>
      <c r="L357" s="25" t="str">
        <f>'Programe Budget 2073-74'!Q351</f>
        <v>सु</v>
      </c>
    </row>
    <row r="358" spans="1:12">
      <c r="A358" s="25"/>
      <c r="B358" s="25"/>
      <c r="C358" s="29">
        <f>'Programe Budget 2073-74'!C352</f>
        <v>67</v>
      </c>
      <c r="D358" s="392" t="str">
        <f>'Programe Budget 2073-74'!D352</f>
        <v>जिल्ला कृषि बिकास कार्यालय, जाजरकोट</v>
      </c>
      <c r="E358" s="34">
        <f>'Programe Budget 2073-74'!K352</f>
        <v>3425</v>
      </c>
      <c r="F358" s="422">
        <f t="shared" si="30"/>
        <v>3425</v>
      </c>
      <c r="G358" s="34">
        <f t="shared" si="31"/>
        <v>2.3111409816242361</v>
      </c>
      <c r="H358" s="714">
        <v>89</v>
      </c>
      <c r="I358" s="34">
        <f t="shared" si="32"/>
        <v>2.0569154736455699</v>
      </c>
      <c r="J358" s="59"/>
      <c r="K358" s="214"/>
      <c r="L358" s="25" t="str">
        <f>'Programe Budget 2073-74'!Q352</f>
        <v>सु</v>
      </c>
    </row>
    <row r="359" spans="1:12">
      <c r="A359" s="25"/>
      <c r="B359" s="25"/>
      <c r="C359" s="29">
        <f>'Programe Budget 2073-74'!C353</f>
        <v>68</v>
      </c>
      <c r="D359" s="392" t="str">
        <f>'Programe Budget 2073-74'!D353</f>
        <v>जिल्ला कृषि बिकास कार्यालय, सुर्खेत</v>
      </c>
      <c r="E359" s="34">
        <f>'Programe Budget 2073-74'!K353</f>
        <v>1877</v>
      </c>
      <c r="F359" s="422">
        <f t="shared" si="30"/>
        <v>1877</v>
      </c>
      <c r="G359" s="34">
        <f t="shared" si="31"/>
        <v>1.2665727364988879</v>
      </c>
      <c r="H359" s="714">
        <v>3</v>
      </c>
      <c r="I359" s="34">
        <f t="shared" si="32"/>
        <v>3.7997182094966636E-2</v>
      </c>
      <c r="J359" s="59"/>
      <c r="K359" s="214"/>
      <c r="L359" s="25" t="str">
        <f>'Programe Budget 2073-74'!Q353</f>
        <v>सु</v>
      </c>
    </row>
    <row r="360" spans="1:12">
      <c r="A360" s="25"/>
      <c r="B360" s="25"/>
      <c r="C360" s="29">
        <f>'Programe Budget 2073-74'!C354</f>
        <v>69</v>
      </c>
      <c r="D360" s="392" t="str">
        <f>'Programe Budget 2073-74'!D354</f>
        <v>जिल्ला कृषि बिकास कार्यालय, दैलेख</v>
      </c>
      <c r="E360" s="34">
        <f>'Programe Budget 2073-74'!K354</f>
        <v>3053</v>
      </c>
      <c r="F360" s="422">
        <f t="shared" si="30"/>
        <v>3053</v>
      </c>
      <c r="G360" s="34">
        <f t="shared" si="31"/>
        <v>2.0601207056638811</v>
      </c>
      <c r="H360" s="714">
        <v>100</v>
      </c>
      <c r="I360" s="34">
        <f t="shared" si="32"/>
        <v>2.0601207056638811</v>
      </c>
      <c r="J360" s="59"/>
      <c r="K360" s="214"/>
      <c r="L360" s="25" t="str">
        <f>'Programe Budget 2073-74'!Q354</f>
        <v>सु</v>
      </c>
    </row>
    <row r="361" spans="1:12">
      <c r="A361" s="79"/>
      <c r="B361" s="79"/>
      <c r="C361" s="322">
        <f>'Programe Budget 2073-74'!C355</f>
        <v>70</v>
      </c>
      <c r="D361" s="388" t="str">
        <f>'Programe Budget 2073-74'!D355</f>
        <v>जिल्ला कृषि बिकास कार्यालय, कैलाली</v>
      </c>
      <c r="E361" s="34">
        <f>'Programe Budget 2073-74'!K355</f>
        <v>1266</v>
      </c>
      <c r="F361" s="418">
        <f t="shared" si="30"/>
        <v>1266</v>
      </c>
      <c r="G361" s="30">
        <f t="shared" si="31"/>
        <v>0.85427868109088545</v>
      </c>
      <c r="H361" s="714">
        <v>97.64</v>
      </c>
      <c r="I361" s="30">
        <f t="shared" si="32"/>
        <v>0.83411770421714049</v>
      </c>
      <c r="J361" s="351"/>
      <c r="K361" s="355"/>
      <c r="L361" s="79" t="str">
        <f>'Programe Budget 2073-74'!Q355</f>
        <v>दि</v>
      </c>
    </row>
    <row r="362" spans="1:12">
      <c r="A362" s="25"/>
      <c r="B362" s="25"/>
      <c r="C362" s="29">
        <f>'Programe Budget 2073-74'!C356</f>
        <v>71</v>
      </c>
      <c r="D362" s="392" t="str">
        <f>'Programe Budget 2073-74'!D356</f>
        <v>जिल्ला कृषि बिकास कार्यालय, डोटी</v>
      </c>
      <c r="E362" s="34">
        <f>'Programe Budget 2073-74'!K356</f>
        <v>3731</v>
      </c>
      <c r="F362" s="422">
        <f t="shared" si="30"/>
        <v>3731</v>
      </c>
      <c r="G362" s="34">
        <f t="shared" si="31"/>
        <v>2.5176254021722699</v>
      </c>
      <c r="H362" s="714">
        <v>100</v>
      </c>
      <c r="I362" s="34">
        <f t="shared" si="32"/>
        <v>2.5176254021722699</v>
      </c>
      <c r="J362" s="59"/>
      <c r="K362" s="214"/>
      <c r="L362" s="25" t="str">
        <f>'Programe Budget 2073-74'!Q356</f>
        <v>दि</v>
      </c>
    </row>
    <row r="363" spans="1:12">
      <c r="A363" s="25"/>
      <c r="B363" s="25"/>
      <c r="C363" s="29">
        <f>'Programe Budget 2073-74'!C357</f>
        <v>72</v>
      </c>
      <c r="D363" s="392" t="str">
        <f>'Programe Budget 2073-74'!D357</f>
        <v>जिल्ला कृषि बिकास कार्यालय, डडेलधुरा</v>
      </c>
      <c r="E363" s="34">
        <f>'Programe Budget 2073-74'!K357</f>
        <v>4233</v>
      </c>
      <c r="F363" s="422">
        <f t="shared" si="30"/>
        <v>4233</v>
      </c>
      <c r="G363" s="34">
        <f t="shared" si="31"/>
        <v>2.8563678175811362</v>
      </c>
      <c r="H363" s="714">
        <v>3.98</v>
      </c>
      <c r="I363" s="34">
        <f t="shared" si="32"/>
        <v>0.11368343913972921</v>
      </c>
      <c r="J363" s="59"/>
      <c r="K363" s="214"/>
      <c r="L363" s="25" t="str">
        <f>'Programe Budget 2073-74'!Q357</f>
        <v>दि</v>
      </c>
    </row>
    <row r="364" spans="1:12">
      <c r="A364" s="25"/>
      <c r="B364" s="25"/>
      <c r="C364" s="29">
        <f>'Programe Budget 2073-74'!C358</f>
        <v>73</v>
      </c>
      <c r="D364" s="392" t="str">
        <f>'Programe Budget 2073-74'!D358</f>
        <v>जिल्ला कृषि बिकास कार्यालय, कञ्चनपुर</v>
      </c>
      <c r="E364" s="34">
        <f>'Programe Budget 2073-74'!K358</f>
        <v>403</v>
      </c>
      <c r="F364" s="422">
        <f t="shared" si="30"/>
        <v>403</v>
      </c>
      <c r="G364" s="34">
        <f t="shared" si="31"/>
        <v>0.27193863229038456</v>
      </c>
      <c r="H364" s="714">
        <v>83.514774494556747</v>
      </c>
      <c r="I364" s="34">
        <f t="shared" si="32"/>
        <v>0.22710893552089653</v>
      </c>
      <c r="J364" s="59"/>
      <c r="K364" s="214"/>
      <c r="L364" s="25" t="str">
        <f>'Programe Budget 2073-74'!Q358</f>
        <v>दि</v>
      </c>
    </row>
    <row r="365" spans="1:12">
      <c r="A365" s="25"/>
      <c r="B365" s="25"/>
      <c r="C365" s="29">
        <f>'Programe Budget 2073-74'!C359</f>
        <v>74</v>
      </c>
      <c r="D365" s="392" t="str">
        <f>'Programe Budget 2073-74'!D359</f>
        <v>जिल्ला कृषि बिकास कार्यालय, बैतडी</v>
      </c>
      <c r="E365" s="34">
        <f>'Programe Budget 2073-74'!K359</f>
        <v>3740</v>
      </c>
      <c r="F365" s="422">
        <f t="shared" si="30"/>
        <v>3740</v>
      </c>
      <c r="G365" s="34">
        <f t="shared" si="31"/>
        <v>2.5236984733648589</v>
      </c>
      <c r="H365" s="714">
        <v>95.72</v>
      </c>
      <c r="I365" s="34">
        <f t="shared" si="32"/>
        <v>2.4156841787048431</v>
      </c>
      <c r="J365" s="59"/>
      <c r="K365" s="214"/>
      <c r="L365" s="25" t="str">
        <f>'Programe Budget 2073-74'!Q359</f>
        <v>दि</v>
      </c>
    </row>
    <row r="366" spans="1:12">
      <c r="A366" s="25"/>
      <c r="B366" s="25"/>
      <c r="C366" s="29">
        <f>'Programe Budget 2073-74'!C360</f>
        <v>75</v>
      </c>
      <c r="D366" s="392" t="str">
        <f>'Programe Budget 2073-74'!D360</f>
        <v>जिल्ला कृषि बिकास कार्यालय, अछाम</v>
      </c>
      <c r="E366" s="34">
        <f>'Programe Budget 2073-74'!K360</f>
        <v>3819</v>
      </c>
      <c r="F366" s="34">
        <f t="shared" si="30"/>
        <v>3819</v>
      </c>
      <c r="G366" s="34">
        <f t="shared" si="31"/>
        <v>2.5770065427220312</v>
      </c>
      <c r="H366" s="714">
        <v>3.2726045883940627</v>
      </c>
      <c r="I366" s="34">
        <f t="shared" si="32"/>
        <v>8.4335234360336381E-2</v>
      </c>
      <c r="J366" s="59"/>
      <c r="K366" s="214"/>
      <c r="L366" s="25" t="str">
        <f>'Programe Budget 2073-74'!Q360</f>
        <v>दि</v>
      </c>
    </row>
    <row r="367" spans="1:12">
      <c r="A367" s="25"/>
      <c r="B367" s="25"/>
      <c r="C367" s="29">
        <f>'Programe Budget 2073-74'!C361</f>
        <v>76</v>
      </c>
      <c r="D367" s="392" t="str">
        <f>'Programe Budget 2073-74'!D361</f>
        <v>जिल्ला कृषि बिकास कार्यालय, दार्चुला</v>
      </c>
      <c r="E367" s="112">
        <f>'Programe Budget 2073-74'!E361</f>
        <v>1238</v>
      </c>
      <c r="F367" s="34">
        <f t="shared" si="30"/>
        <v>1238</v>
      </c>
      <c r="G367" s="34">
        <f t="shared" si="31"/>
        <v>0.83538468182505232</v>
      </c>
      <c r="H367" s="714">
        <v>4.0199999999999996</v>
      </c>
      <c r="I367" s="34">
        <f t="shared" si="32"/>
        <v>3.3582464209367099E-2</v>
      </c>
      <c r="J367" s="59"/>
      <c r="K367" s="214"/>
      <c r="L367" s="25" t="str">
        <f>'Programe Budget 2073-74'!Q361</f>
        <v>दि</v>
      </c>
    </row>
    <row r="368" spans="1:12">
      <c r="A368" s="25"/>
      <c r="B368" s="25"/>
      <c r="C368" s="29">
        <f>'Programe Budget 2073-74'!C363</f>
        <v>77</v>
      </c>
      <c r="D368" s="392" t="str">
        <f>'Programe Budget 2073-74'!D362</f>
        <v>जिल्ला कृषि बिकास कार्यालय, सप्तरी</v>
      </c>
      <c r="E368" s="112">
        <f>'Programe Budget 2073-74'!E362</f>
        <v>1363</v>
      </c>
      <c r="F368" s="34">
        <f t="shared" si="30"/>
        <v>1363</v>
      </c>
      <c r="G368" s="34">
        <f t="shared" si="31"/>
        <v>0.91973289283323623</v>
      </c>
      <c r="H368" s="714">
        <v>75.819999999999993</v>
      </c>
      <c r="I368" s="34">
        <f t="shared" si="32"/>
        <v>0.69734147934615964</v>
      </c>
      <c r="J368" s="59"/>
      <c r="K368" s="214"/>
      <c r="L368" s="25" t="str">
        <f>'Programe Budget 2073-74'!Q363</f>
        <v>दि</v>
      </c>
    </row>
    <row r="369" spans="1:12">
      <c r="A369" s="25"/>
      <c r="B369" s="25"/>
      <c r="C369" s="29">
        <f>'Programe Budget 2073-74'!C364</f>
        <v>78</v>
      </c>
      <c r="D369" s="392" t="str">
        <f>'Programe Budget 2073-74'!D363</f>
        <v>जिल्ला कृषि बिकास कार्यालय, महोत्तरी</v>
      </c>
      <c r="E369" s="112">
        <f>'Programe Budget 2073-74'!E363</f>
        <v>1655</v>
      </c>
      <c r="F369" s="34">
        <f t="shared" si="30"/>
        <v>1655</v>
      </c>
      <c r="G369" s="34">
        <f t="shared" si="31"/>
        <v>1.1167703137483533</v>
      </c>
      <c r="H369" s="714">
        <v>0</v>
      </c>
      <c r="I369" s="34">
        <f t="shared" si="32"/>
        <v>0</v>
      </c>
      <c r="J369" s="59"/>
      <c r="K369" s="214"/>
      <c r="L369" s="25"/>
    </row>
    <row r="370" spans="1:12">
      <c r="A370" s="25"/>
      <c r="B370" s="25"/>
      <c r="C370" s="29"/>
      <c r="D370" s="387" t="str">
        <f>'Programe Budget 2073-74'!D364</f>
        <v>बाली विकास कार्यक्रमको जम्मा</v>
      </c>
      <c r="E370" s="57">
        <f>SUM(E292:E368)</f>
        <v>148195.20000000001</v>
      </c>
      <c r="F370" s="423">
        <f>SUM(F292:F368)</f>
        <v>148195.20000000001</v>
      </c>
      <c r="G370" s="57">
        <f>SUM(G292:G368)</f>
        <v>99.999999999999972</v>
      </c>
      <c r="H370" s="714"/>
      <c r="I370" s="57">
        <f>SUM(I292:I369)</f>
        <v>81.552990819165402</v>
      </c>
      <c r="J370" s="59"/>
      <c r="K370" s="214"/>
      <c r="L370" s="25"/>
    </row>
    <row r="371" spans="1:12">
      <c r="A371" s="264"/>
      <c r="B371" s="14"/>
      <c r="C371" s="54"/>
      <c r="D371" s="390" t="s">
        <v>321</v>
      </c>
      <c r="E371" s="57" t="e">
        <f>E692</f>
        <v>#REF!</v>
      </c>
      <c r="F371" s="425">
        <f>F692</f>
        <v>2016521.8999999997</v>
      </c>
      <c r="G371" s="58">
        <f>F370/F371*100</f>
        <v>7.3490498665052941</v>
      </c>
      <c r="H371" s="714"/>
      <c r="I371" s="86">
        <f>I370*G371/100</f>
        <v>5.9933699629269492</v>
      </c>
      <c r="J371" s="58">
        <f>I371</f>
        <v>5.9933699629269492</v>
      </c>
      <c r="K371" s="356"/>
      <c r="L371" s="264"/>
    </row>
    <row r="372" spans="1:12">
      <c r="A372" s="1">
        <f>'Programe Budget 2073-74'!A365</f>
        <v>8</v>
      </c>
      <c r="B372" s="11" t="str">
        <f>'Programe Budget 2073-74'!B365</f>
        <v>312116-3/4</v>
      </c>
      <c r="C372" s="33"/>
      <c r="D372" s="387" t="str">
        <f>'Programe Budget 2073-74'!D365</f>
        <v xml:space="preserve">कृषि प्रसार तथा तालीम कार्यक्रम </v>
      </c>
      <c r="E372" s="57"/>
      <c r="F372" s="423"/>
      <c r="G372" s="59"/>
      <c r="H372" s="714"/>
      <c r="I372" s="34"/>
      <c r="J372" s="59"/>
      <c r="K372" s="214"/>
      <c r="L372" s="25" t="str">
        <f>'Programe Budget 2073-74'!Q365</f>
        <v>ना</v>
      </c>
    </row>
    <row r="373" spans="1:12">
      <c r="A373" s="79"/>
      <c r="B373" s="329"/>
      <c r="C373" s="322">
        <f>'Programe Budget 2073-74'!C366</f>
        <v>1</v>
      </c>
      <c r="D373" s="388" t="str">
        <f>'Programe Budget 2073-74'!D366</f>
        <v>कृषि तालिम निर्देशनालय, हरिहरभवन</v>
      </c>
      <c r="E373" s="34">
        <f>'Programe Budget 2073-74'!K366</f>
        <v>8752.8000000000011</v>
      </c>
      <c r="F373" s="418">
        <f t="shared" ref="F373:F379" si="33">E373</f>
        <v>8752.8000000000011</v>
      </c>
      <c r="G373" s="30">
        <f>F373/$F$380*100</f>
        <v>17.11178928147611</v>
      </c>
      <c r="H373" s="714">
        <v>88.3</v>
      </c>
      <c r="I373" s="30">
        <f t="shared" ref="I373:I379" si="34">SUM(G373*H373/100)</f>
        <v>15.109709935543405</v>
      </c>
      <c r="J373" s="351"/>
      <c r="K373" s="355"/>
      <c r="L373" s="79" t="str">
        <f>'Programe Budget 2073-74'!Q366</f>
        <v>नि</v>
      </c>
    </row>
    <row r="374" spans="1:12">
      <c r="A374" s="25"/>
      <c r="B374" s="11"/>
      <c r="C374" s="29">
        <f>'Programe Budget 2073-74'!C367</f>
        <v>2</v>
      </c>
      <c r="D374" s="392" t="str">
        <f>'Programe Budget 2073-74'!D367</f>
        <v>कृषि प्रसार निर्देशनालय, हरिहरभवन</v>
      </c>
      <c r="E374" s="34">
        <f>'Programe Budget 2073-74'!K367</f>
        <v>3747.9</v>
      </c>
      <c r="F374" s="422">
        <f t="shared" si="33"/>
        <v>3747.9</v>
      </c>
      <c r="G374" s="34">
        <f t="shared" ref="G374:G379" si="35">F374/$F$380*100</f>
        <v>7.3271724531629081</v>
      </c>
      <c r="H374" s="714">
        <v>95.6</v>
      </c>
      <c r="I374" s="34">
        <f t="shared" si="34"/>
        <v>7.0047768652237403</v>
      </c>
      <c r="J374" s="59"/>
      <c r="K374" s="214"/>
      <c r="L374" s="25" t="str">
        <f>'Programe Budget 2073-74'!Q367</f>
        <v>नि</v>
      </c>
    </row>
    <row r="375" spans="1:12">
      <c r="A375" s="25"/>
      <c r="B375" s="25"/>
      <c r="C375" s="29">
        <f>'Programe Budget 2073-74'!C368</f>
        <v>3</v>
      </c>
      <c r="D375" s="392" t="str">
        <f>'Programe Budget 2073-74'!D368</f>
        <v>क्षेत्रीय कृषि तालिम केन्द्र झुम्का, सुनसरी</v>
      </c>
      <c r="E375" s="34">
        <f>'Programe Budget 2073-74'!K368</f>
        <v>5322.5</v>
      </c>
      <c r="F375" s="422">
        <f t="shared" si="33"/>
        <v>5322.5</v>
      </c>
      <c r="G375" s="34">
        <f t="shared" si="35"/>
        <v>10.405527197086256</v>
      </c>
      <c r="H375" s="714">
        <v>70.08</v>
      </c>
      <c r="I375" s="34">
        <f t="shared" si="34"/>
        <v>7.2921934597180487</v>
      </c>
      <c r="J375" s="59"/>
      <c r="K375" s="214"/>
      <c r="L375" s="25" t="str">
        <f>'Programe Budget 2073-74'!Q368</f>
        <v>नि</v>
      </c>
    </row>
    <row r="376" spans="1:12">
      <c r="A376" s="25"/>
      <c r="B376" s="25"/>
      <c r="C376" s="29">
        <f>'Programe Budget 2073-74'!C369</f>
        <v>4</v>
      </c>
      <c r="D376" s="392" t="str">
        <f>'Programe Budget 2073-74'!D369</f>
        <v>क्षेत्रीय कृषि तालिम केन्द्र, नक्टाझिज, धनुषा</v>
      </c>
      <c r="E376" s="34">
        <f>'Programe Budget 2073-74'!K369</f>
        <v>8301.2000000000007</v>
      </c>
      <c r="F376" s="422">
        <f t="shared" si="33"/>
        <v>8301.2000000000007</v>
      </c>
      <c r="G376" s="34">
        <f t="shared" si="35"/>
        <v>16.228907913283688</v>
      </c>
      <c r="H376" s="714">
        <v>59.06</v>
      </c>
      <c r="I376" s="34">
        <f t="shared" si="34"/>
        <v>9.5847930135853474</v>
      </c>
      <c r="J376" s="59"/>
      <c r="K376" s="214"/>
      <c r="L376" s="25" t="str">
        <f>'Programe Budget 2073-74'!Q369</f>
        <v>नि</v>
      </c>
    </row>
    <row r="377" spans="1:12">
      <c r="A377" s="25"/>
      <c r="B377" s="25"/>
      <c r="C377" s="29">
        <f>'Programe Budget 2073-74'!C370</f>
        <v>5</v>
      </c>
      <c r="D377" s="392" t="str">
        <f>'Programe Budget 2073-74'!D370</f>
        <v>क्षेत्रीय कृषि तालिम केन्द्र, लुम्ले, कास्की</v>
      </c>
      <c r="E377" s="34">
        <f>'Programe Budget 2073-74'!K370</f>
        <v>11784.5</v>
      </c>
      <c r="F377" s="422">
        <f t="shared" si="33"/>
        <v>11784.5</v>
      </c>
      <c r="G377" s="34">
        <f t="shared" si="35"/>
        <v>23.038785392966272</v>
      </c>
      <c r="H377" s="714">
        <v>85.57</v>
      </c>
      <c r="I377" s="34">
        <f t="shared" si="34"/>
        <v>19.714288660761238</v>
      </c>
      <c r="J377" s="59"/>
      <c r="K377" s="214"/>
      <c r="L377" s="25" t="str">
        <f>'Programe Budget 2073-74'!Q370</f>
        <v>नि</v>
      </c>
    </row>
    <row r="378" spans="1:12">
      <c r="A378" s="25"/>
      <c r="B378" s="25"/>
      <c r="C378" s="29">
        <f>'Programe Budget 2073-74'!C371</f>
        <v>6</v>
      </c>
      <c r="D378" s="392" t="str">
        <f>'Programe Budget 2073-74'!D371</f>
        <v>क्षेत्रीय कृषि तालिम केन्द्र, खजुरा, बाँके</v>
      </c>
      <c r="E378" s="34">
        <f>'Programe Budget 2073-74'!K371</f>
        <v>7242.4000000000005</v>
      </c>
      <c r="F378" s="422">
        <f t="shared" si="33"/>
        <v>7242.4000000000005</v>
      </c>
      <c r="G378" s="34">
        <f t="shared" si="35"/>
        <v>14.158946016379053</v>
      </c>
      <c r="H378" s="714">
        <v>86.29</v>
      </c>
      <c r="I378" s="34">
        <f t="shared" si="34"/>
        <v>12.217754517533486</v>
      </c>
      <c r="J378" s="59"/>
      <c r="K378" s="214"/>
      <c r="L378" s="25" t="str">
        <f>'Programe Budget 2073-74'!Q371</f>
        <v>नि</v>
      </c>
    </row>
    <row r="379" spans="1:12">
      <c r="A379" s="25"/>
      <c r="B379" s="25"/>
      <c r="C379" s="29">
        <f>'Programe Budget 2073-74'!C372</f>
        <v>7</v>
      </c>
      <c r="D379" s="392" t="str">
        <f>'Programe Budget 2073-74'!D372</f>
        <v>क्षेत्रीय कृषि तालिम केन्द, सुन्दरपुर, कन्चनपुर</v>
      </c>
      <c r="E379" s="34">
        <f>'Programe Budget 2073-74'!K372</f>
        <v>5999.4</v>
      </c>
      <c r="F379" s="422">
        <f t="shared" si="33"/>
        <v>5999.4</v>
      </c>
      <c r="G379" s="34">
        <f t="shared" si="35"/>
        <v>11.728871745645709</v>
      </c>
      <c r="H379" s="714">
        <v>90.93</v>
      </c>
      <c r="I379" s="34">
        <f t="shared" si="34"/>
        <v>10.665063078315644</v>
      </c>
      <c r="J379" s="59"/>
      <c r="K379" s="214"/>
      <c r="L379" s="25" t="str">
        <f>'Programe Budget 2073-74'!Q372</f>
        <v>नि</v>
      </c>
    </row>
    <row r="380" spans="1:12">
      <c r="A380" s="25"/>
      <c r="B380" s="25"/>
      <c r="C380" s="33"/>
      <c r="D380" s="387" t="str">
        <f>'Programe Budget 2073-74'!D373</f>
        <v>७ कार्यालयहरूको जम्मा</v>
      </c>
      <c r="E380" s="57">
        <f>SUM(E373:E379)</f>
        <v>51150.700000000004</v>
      </c>
      <c r="F380" s="423">
        <f>SUM(F373:F379)</f>
        <v>51150.700000000004</v>
      </c>
      <c r="G380" s="57">
        <f>SUM(G373:G379)</f>
        <v>99.999999999999986</v>
      </c>
      <c r="H380" s="714"/>
      <c r="I380" s="57">
        <f>SUM(I373:I379)</f>
        <v>81.588579530680917</v>
      </c>
      <c r="J380" s="57"/>
      <c r="K380" s="214"/>
      <c r="L380" s="25"/>
    </row>
    <row r="381" spans="1:12">
      <c r="A381" s="25"/>
      <c r="B381" s="25"/>
      <c r="C381" s="33"/>
      <c r="D381" s="389" t="s">
        <v>321</v>
      </c>
      <c r="E381" s="57" t="e">
        <f>E692</f>
        <v>#REF!</v>
      </c>
      <c r="F381" s="423">
        <f>F692</f>
        <v>2016521.8999999997</v>
      </c>
      <c r="G381" s="59">
        <f>F380/F381*100</f>
        <v>2.536580435848478</v>
      </c>
      <c r="H381" s="714"/>
      <c r="I381" s="57">
        <f>I380*G381/100</f>
        <v>2.0695599462619283</v>
      </c>
      <c r="J381" s="59">
        <f>I381</f>
        <v>2.0695599462619283</v>
      </c>
      <c r="K381" s="214"/>
      <c r="L381" s="25"/>
    </row>
    <row r="382" spans="1:12">
      <c r="A382" s="1">
        <f>'Programe Budget 2073-74'!A374</f>
        <v>9</v>
      </c>
      <c r="B382" s="11" t="str">
        <f>'Programe Budget 2073-74'!B374</f>
        <v>312117-3/4</v>
      </c>
      <c r="C382" s="33">
        <f>'Programe Budget 2073-74'!C374</f>
        <v>9</v>
      </c>
      <c r="D382" s="380" t="str">
        <f>'Programe Budget 2073-74'!D374</f>
        <v>समूदाय व्यवस्थित सिंचित कृषि क्षेत्र आयोजना कार्यक्रम</v>
      </c>
      <c r="E382" s="57"/>
      <c r="F382" s="423"/>
      <c r="G382" s="59"/>
      <c r="H382" s="714"/>
      <c r="I382" s="57"/>
      <c r="J382" s="59"/>
      <c r="K382" s="214"/>
      <c r="L382" s="25" t="str">
        <f>'Programe Budget 2073-74'!Q374</f>
        <v>ना</v>
      </c>
    </row>
    <row r="383" spans="1:12">
      <c r="A383" s="25"/>
      <c r="B383" s="272"/>
      <c r="C383" s="29">
        <f>'Programe Budget 2073-74'!C375</f>
        <v>1</v>
      </c>
      <c r="D383" s="392" t="str">
        <f>'Programe Budget 2073-74'!D375</f>
        <v xml:space="preserve">कृषि प्रसार निर्देशनालय, कार्यक्रम कार्यान्वयनर् इकाई </v>
      </c>
      <c r="E383" s="34">
        <f>'Programe Budget 2073-74'!K375</f>
        <v>12752</v>
      </c>
      <c r="F383" s="422">
        <f t="shared" ref="F383:F421" si="36">E383</f>
        <v>12752</v>
      </c>
      <c r="G383" s="34">
        <f t="shared" ref="G383:G421" si="37">SUM(F383/$F$422*100)</f>
        <v>37.785942870688629</v>
      </c>
      <c r="H383" s="714">
        <v>13</v>
      </c>
      <c r="I383" s="34">
        <f>SUM(G383*H383/100)</f>
        <v>4.9121725731895216</v>
      </c>
      <c r="J383" s="59"/>
      <c r="K383" s="214"/>
      <c r="L383" s="25" t="str">
        <f>'Programe Budget 2073-74'!Q375</f>
        <v>नि</v>
      </c>
    </row>
    <row r="384" spans="1:12">
      <c r="A384" s="25"/>
      <c r="B384" s="26"/>
      <c r="C384" s="29">
        <f>'Programe Budget 2073-74'!C376</f>
        <v>2</v>
      </c>
      <c r="D384" s="392" t="str">
        <f>'Programe Budget 2073-74'!D376</f>
        <v>क्षेत्रीय कृषि निर्देशनालय, बिराटनगर</v>
      </c>
      <c r="E384" s="34">
        <f>'Programe Budget 2073-74'!K376</f>
        <v>148</v>
      </c>
      <c r="F384" s="422">
        <f t="shared" si="36"/>
        <v>148</v>
      </c>
      <c r="G384" s="34">
        <f t="shared" si="37"/>
        <v>0.43854450634111652</v>
      </c>
      <c r="H384" s="714">
        <v>100</v>
      </c>
      <c r="I384" s="34">
        <f>SUM(G384*H384/100)</f>
        <v>0.43854450634111652</v>
      </c>
      <c r="J384" s="59"/>
      <c r="K384" s="214"/>
      <c r="L384" s="25" t="str">
        <f>'Programe Budget 2073-74'!Q376</f>
        <v>वि</v>
      </c>
    </row>
    <row r="385" spans="1:12">
      <c r="A385" s="25"/>
      <c r="B385" s="25"/>
      <c r="C385" s="29">
        <f>'Programe Budget 2073-74'!C377</f>
        <v>3</v>
      </c>
      <c r="D385" s="392" t="str">
        <f>'Programe Budget 2073-74'!D377</f>
        <v>क्षेत्रीय कृषि निर्देशनालय, हरिहरभवन</v>
      </c>
      <c r="E385" s="34">
        <f>'Programe Budget 2073-74'!K377</f>
        <v>148</v>
      </c>
      <c r="F385" s="422">
        <f t="shared" si="36"/>
        <v>148</v>
      </c>
      <c r="G385" s="34">
        <f t="shared" si="37"/>
        <v>0.43854450634111652</v>
      </c>
      <c r="H385" s="714">
        <v>100</v>
      </c>
      <c r="I385" s="34">
        <f>SUM(G385*H385/100)</f>
        <v>0.43854450634111652</v>
      </c>
      <c r="J385" s="59"/>
      <c r="K385" s="214"/>
      <c r="L385" s="25" t="str">
        <f>'Programe Budget 2073-74'!Q377</f>
        <v>का</v>
      </c>
    </row>
    <row r="386" spans="1:12">
      <c r="A386" s="25"/>
      <c r="B386" s="25"/>
      <c r="C386" s="29">
        <f>'Programe Budget 2073-74'!C378</f>
        <v>4</v>
      </c>
      <c r="D386" s="392" t="str">
        <f>'Programe Budget 2073-74'!D378</f>
        <v>जिल्ला कृषि बिकास कार्यालय, ताप्लेजुङ्ग</v>
      </c>
      <c r="E386" s="34">
        <f>'Programe Budget 2073-74'!K378</f>
        <v>400</v>
      </c>
      <c r="F386" s="422">
        <f t="shared" si="36"/>
        <v>400</v>
      </c>
      <c r="G386" s="34">
        <f t="shared" si="37"/>
        <v>1.1852554225435581</v>
      </c>
      <c r="H386" s="714">
        <v>100</v>
      </c>
      <c r="I386" s="34">
        <f t="shared" ref="I386:I403" si="38">SUM(G386*H386/100)</f>
        <v>1.1852554225435581</v>
      </c>
      <c r="J386" s="59"/>
      <c r="K386" s="362"/>
      <c r="L386" s="25" t="str">
        <f>'Programe Budget 2073-74'!Q378</f>
        <v>वि</v>
      </c>
    </row>
    <row r="387" spans="1:12">
      <c r="A387" s="25"/>
      <c r="B387" s="25"/>
      <c r="C387" s="29">
        <f>'Programe Budget 2073-74'!C379</f>
        <v>5</v>
      </c>
      <c r="D387" s="392" t="str">
        <f>'Programe Budget 2073-74'!D379</f>
        <v>जिल्ला कृषि बिकास कार्यालय, पाँचथर</v>
      </c>
      <c r="E387" s="34">
        <f>'Programe Budget 2073-74'!K379</f>
        <v>500</v>
      </c>
      <c r="F387" s="422">
        <f t="shared" si="36"/>
        <v>500</v>
      </c>
      <c r="G387" s="34">
        <f t="shared" si="37"/>
        <v>1.4815692781794476</v>
      </c>
      <c r="H387" s="714">
        <v>100</v>
      </c>
      <c r="I387" s="34">
        <f t="shared" si="38"/>
        <v>1.4815692781794476</v>
      </c>
      <c r="J387" s="59"/>
      <c r="K387" s="214"/>
      <c r="L387" s="25" t="str">
        <f>'Programe Budget 2073-74'!Q379</f>
        <v>वि</v>
      </c>
    </row>
    <row r="388" spans="1:12">
      <c r="A388" s="25"/>
      <c r="B388" s="25"/>
      <c r="C388" s="29">
        <f>'Programe Budget 2073-74'!C380</f>
        <v>6</v>
      </c>
      <c r="D388" s="392" t="str">
        <f>'Programe Budget 2073-74'!D380</f>
        <v>जिल्ला कृषि बिकास कार्यालय, इलाम</v>
      </c>
      <c r="E388" s="34">
        <f>'Programe Budget 2073-74'!K380</f>
        <v>600</v>
      </c>
      <c r="F388" s="422">
        <f t="shared" si="36"/>
        <v>600</v>
      </c>
      <c r="G388" s="34">
        <f t="shared" si="37"/>
        <v>1.7778831338153371</v>
      </c>
      <c r="H388" s="714">
        <v>80.39</v>
      </c>
      <c r="I388" s="34">
        <f t="shared" si="38"/>
        <v>1.4292402512741496</v>
      </c>
      <c r="J388" s="59"/>
      <c r="K388" s="214"/>
      <c r="L388" s="25" t="str">
        <f>'Programe Budget 2073-74'!Q380</f>
        <v>वि</v>
      </c>
    </row>
    <row r="389" spans="1:12">
      <c r="A389" s="25"/>
      <c r="B389" s="25"/>
      <c r="C389" s="29">
        <f>'Programe Budget 2073-74'!C381</f>
        <v>7</v>
      </c>
      <c r="D389" s="392" t="str">
        <f>'Programe Budget 2073-74'!D381</f>
        <v>जिल्ला कृषि बिकास कार्यालय, झापा</v>
      </c>
      <c r="E389" s="34">
        <f>'Programe Budget 2073-74'!K381</f>
        <v>1200</v>
      </c>
      <c r="F389" s="422">
        <f t="shared" si="36"/>
        <v>1200</v>
      </c>
      <c r="G389" s="34">
        <f t="shared" si="37"/>
        <v>3.5557662676306743</v>
      </c>
      <c r="H389" s="714">
        <v>77.48</v>
      </c>
      <c r="I389" s="34">
        <f t="shared" si="38"/>
        <v>2.7550077041602465</v>
      </c>
      <c r="J389" s="59"/>
      <c r="K389" s="214"/>
      <c r="L389" s="25" t="str">
        <f>'Programe Budget 2073-74'!Q381</f>
        <v>वि</v>
      </c>
    </row>
    <row r="390" spans="1:12">
      <c r="A390" s="25"/>
      <c r="B390" s="25"/>
      <c r="C390" s="29">
        <f>'Programe Budget 2073-74'!C382</f>
        <v>8</v>
      </c>
      <c r="D390" s="392" t="str">
        <f>'Programe Budget 2073-74'!D382</f>
        <v>जिल्ला कृषि बिकास कार्यालय, संखुवासभा</v>
      </c>
      <c r="E390" s="34">
        <f>'Programe Budget 2073-74'!K382</f>
        <v>600</v>
      </c>
      <c r="F390" s="422">
        <f t="shared" si="36"/>
        <v>600</v>
      </c>
      <c r="G390" s="34">
        <f t="shared" si="37"/>
        <v>1.7778831338153371</v>
      </c>
      <c r="H390" s="714">
        <v>100</v>
      </c>
      <c r="I390" s="34">
        <f t="shared" si="38"/>
        <v>1.7778831338153374</v>
      </c>
      <c r="J390" s="59"/>
      <c r="K390" s="214"/>
      <c r="L390" s="25" t="str">
        <f>'Programe Budget 2073-74'!Q382</f>
        <v>वि</v>
      </c>
    </row>
    <row r="391" spans="1:12">
      <c r="A391" s="25"/>
      <c r="B391" s="25"/>
      <c r="C391" s="29">
        <f>'Programe Budget 2073-74'!C383</f>
        <v>9</v>
      </c>
      <c r="D391" s="392" t="str">
        <f>'Programe Budget 2073-74'!D383</f>
        <v>जिल्ला कृषि बिकास कार्यालय, तेह्रथुम</v>
      </c>
      <c r="E391" s="34">
        <f>'Programe Budget 2073-74'!K383</f>
        <v>400</v>
      </c>
      <c r="F391" s="422">
        <f t="shared" si="36"/>
        <v>400</v>
      </c>
      <c r="G391" s="34">
        <f t="shared" si="37"/>
        <v>1.1852554225435581</v>
      </c>
      <c r="H391" s="714">
        <v>63.64</v>
      </c>
      <c r="I391" s="34">
        <f t="shared" si="38"/>
        <v>0.75429655090672043</v>
      </c>
      <c r="J391" s="59"/>
      <c r="K391" s="214"/>
      <c r="L391" s="25" t="str">
        <f>'Programe Budget 2073-74'!Q383</f>
        <v>वि</v>
      </c>
    </row>
    <row r="392" spans="1:12">
      <c r="A392" s="25"/>
      <c r="B392" s="25"/>
      <c r="C392" s="29">
        <f>'Programe Budget 2073-74'!C384</f>
        <v>10</v>
      </c>
      <c r="D392" s="392" t="str">
        <f>'Programe Budget 2073-74'!D384</f>
        <v xml:space="preserve">जिल्ला कृषि बिकास कार्यालय, भोजपुर                               </v>
      </c>
      <c r="E392" s="34">
        <f>'Programe Budget 2073-74'!K384</f>
        <v>700</v>
      </c>
      <c r="F392" s="422">
        <f t="shared" si="36"/>
        <v>700</v>
      </c>
      <c r="G392" s="34">
        <f t="shared" si="37"/>
        <v>2.0741969894512269</v>
      </c>
      <c r="H392" s="714">
        <v>100</v>
      </c>
      <c r="I392" s="34">
        <f t="shared" si="38"/>
        <v>2.0741969894512269</v>
      </c>
      <c r="J392" s="59"/>
      <c r="K392" s="214"/>
      <c r="L392" s="25" t="str">
        <f>'Programe Budget 2073-74'!Q384</f>
        <v>वि</v>
      </c>
    </row>
    <row r="393" spans="1:12">
      <c r="A393" s="25"/>
      <c r="B393" s="25"/>
      <c r="C393" s="29">
        <f>'Programe Budget 2073-74'!C385</f>
        <v>11</v>
      </c>
      <c r="D393" s="392" t="str">
        <f>'Programe Budget 2073-74'!D385</f>
        <v>जिल्ला कृषि बिकास कार्यालय, धनकुटा</v>
      </c>
      <c r="E393" s="34">
        <f>'Programe Budget 2073-74'!K385</f>
        <v>700</v>
      </c>
      <c r="F393" s="422">
        <f t="shared" si="36"/>
        <v>700</v>
      </c>
      <c r="G393" s="34">
        <f t="shared" si="37"/>
        <v>2.0741969894512269</v>
      </c>
      <c r="H393" s="714">
        <v>69.569999999999993</v>
      </c>
      <c r="I393" s="34">
        <f t="shared" si="38"/>
        <v>1.4430188455612185</v>
      </c>
      <c r="J393" s="59"/>
      <c r="K393" s="214"/>
      <c r="L393" s="25" t="str">
        <f>'Programe Budget 2073-74'!Q385</f>
        <v>वि</v>
      </c>
    </row>
    <row r="394" spans="1:12">
      <c r="A394" s="25"/>
      <c r="B394" s="25"/>
      <c r="C394" s="29">
        <f>'Programe Budget 2073-74'!C386</f>
        <v>12</v>
      </c>
      <c r="D394" s="392" t="str">
        <f>'Programe Budget 2073-74'!D386</f>
        <v>जिल्ला कृषि बिकास कार्यालय, मोरङ्ग</v>
      </c>
      <c r="E394" s="34">
        <f>'Programe Budget 2073-74'!K386</f>
        <v>700</v>
      </c>
      <c r="F394" s="422">
        <f t="shared" si="36"/>
        <v>700</v>
      </c>
      <c r="G394" s="34">
        <f t="shared" si="37"/>
        <v>2.0741969894512269</v>
      </c>
      <c r="H394" s="714">
        <v>100</v>
      </c>
      <c r="I394" s="34">
        <f t="shared" si="38"/>
        <v>2.0741969894512269</v>
      </c>
      <c r="J394" s="59"/>
      <c r="K394" s="214"/>
      <c r="L394" s="25" t="str">
        <f>'Programe Budget 2073-74'!Q386</f>
        <v>वि</v>
      </c>
    </row>
    <row r="395" spans="1:12">
      <c r="A395" s="25"/>
      <c r="B395" s="25"/>
      <c r="C395" s="29">
        <f>'Programe Budget 2073-74'!C387</f>
        <v>13</v>
      </c>
      <c r="D395" s="392" t="str">
        <f>'Programe Budget 2073-74'!D387</f>
        <v>जिल्ला कृषि बिकास कार्यालय, सोलुखुम्बु</v>
      </c>
      <c r="E395" s="34">
        <f>'Programe Budget 2073-74'!K387</f>
        <v>400</v>
      </c>
      <c r="F395" s="422">
        <f t="shared" si="36"/>
        <v>400</v>
      </c>
      <c r="G395" s="34">
        <f t="shared" si="37"/>
        <v>1.1852554225435581</v>
      </c>
      <c r="H395" s="714">
        <v>88.36</v>
      </c>
      <c r="I395" s="34">
        <f t="shared" si="38"/>
        <v>1.0472916913594879</v>
      </c>
      <c r="J395" s="59"/>
      <c r="K395" s="214"/>
      <c r="L395" s="25" t="str">
        <f>'Programe Budget 2073-74'!Q387</f>
        <v>वि</v>
      </c>
    </row>
    <row r="396" spans="1:12">
      <c r="A396" s="25"/>
      <c r="B396" s="25"/>
      <c r="C396" s="29">
        <f>'Programe Budget 2073-74'!C388</f>
        <v>14</v>
      </c>
      <c r="D396" s="392" t="str">
        <f>'Programe Budget 2073-74'!D388</f>
        <v>जिल्ला कृषि बिकास कार्यालय, खोटाङ्ग</v>
      </c>
      <c r="E396" s="34">
        <f>'Programe Budget 2073-74'!K388</f>
        <v>600</v>
      </c>
      <c r="F396" s="422">
        <f t="shared" si="36"/>
        <v>600</v>
      </c>
      <c r="G396" s="34">
        <f t="shared" si="37"/>
        <v>1.7778831338153371</v>
      </c>
      <c r="H396" s="714">
        <v>73.52</v>
      </c>
      <c r="I396" s="34">
        <f t="shared" si="38"/>
        <v>1.3070996799810359</v>
      </c>
      <c r="J396" s="59"/>
      <c r="K396" s="214"/>
      <c r="L396" s="25" t="str">
        <f>'Programe Budget 2073-74'!Q388</f>
        <v>वि</v>
      </c>
    </row>
    <row r="397" spans="1:12">
      <c r="A397" s="25"/>
      <c r="B397" s="25"/>
      <c r="C397" s="29">
        <f>'Programe Budget 2073-74'!C389</f>
        <v>15</v>
      </c>
      <c r="D397" s="392" t="str">
        <f>'Programe Budget 2073-74'!D389</f>
        <v>जिल्ला कृषि बिकास कार्यालय, उदयपुर</v>
      </c>
      <c r="E397" s="34">
        <f>'Programe Budget 2073-74'!K389</f>
        <v>450</v>
      </c>
      <c r="F397" s="422">
        <f t="shared" si="36"/>
        <v>450</v>
      </c>
      <c r="G397" s="34">
        <f t="shared" si="37"/>
        <v>1.333412350361503</v>
      </c>
      <c r="H397" s="714">
        <v>99.93</v>
      </c>
      <c r="I397" s="34">
        <f t="shared" si="38"/>
        <v>1.33247896171625</v>
      </c>
      <c r="J397" s="59"/>
      <c r="K397" s="28"/>
      <c r="L397" s="25" t="str">
        <f>'Programe Budget 2073-74'!Q389</f>
        <v>वि</v>
      </c>
    </row>
    <row r="398" spans="1:12">
      <c r="A398" s="25"/>
      <c r="B398" s="25"/>
      <c r="C398" s="29">
        <f>'Programe Budget 2073-74'!C390</f>
        <v>16</v>
      </c>
      <c r="D398" s="392" t="str">
        <f>'Programe Budget 2073-74'!D390</f>
        <v xml:space="preserve">जिल्ला कृषि बिकास कार्यालय, ओखलढुङ्गा                               </v>
      </c>
      <c r="E398" s="34">
        <f>'Programe Budget 2073-74'!K390</f>
        <v>400</v>
      </c>
      <c r="F398" s="422">
        <f t="shared" si="36"/>
        <v>400</v>
      </c>
      <c r="G398" s="34">
        <f t="shared" si="37"/>
        <v>1.1852554225435581</v>
      </c>
      <c r="H398" s="714">
        <v>0</v>
      </c>
      <c r="I398" s="34">
        <f t="shared" si="38"/>
        <v>0</v>
      </c>
      <c r="J398" s="59"/>
      <c r="K398" s="363"/>
      <c r="L398" s="25" t="str">
        <f>'Programe Budget 2073-74'!Q390</f>
        <v>वि</v>
      </c>
    </row>
    <row r="399" spans="1:12">
      <c r="A399" s="25"/>
      <c r="B399" s="25"/>
      <c r="C399" s="29">
        <f>'Programe Budget 2073-74'!C391</f>
        <v>17</v>
      </c>
      <c r="D399" s="392" t="str">
        <f>'Programe Budget 2073-74'!D391</f>
        <v>जिल्ला कृषि बिकास कार्यालय, सिराहा</v>
      </c>
      <c r="E399" s="34">
        <f>'Programe Budget 2073-74'!K391</f>
        <v>450</v>
      </c>
      <c r="F399" s="422">
        <f t="shared" si="36"/>
        <v>450</v>
      </c>
      <c r="G399" s="34">
        <f t="shared" si="37"/>
        <v>1.333412350361503</v>
      </c>
      <c r="H399" s="714">
        <v>100</v>
      </c>
      <c r="I399" s="34">
        <f t="shared" si="38"/>
        <v>1.333412350361503</v>
      </c>
      <c r="J399" s="59"/>
      <c r="K399" s="363"/>
      <c r="L399" s="25" t="str">
        <f>'Programe Budget 2073-74'!Q391</f>
        <v>वि</v>
      </c>
    </row>
    <row r="400" spans="1:12">
      <c r="A400" s="25"/>
      <c r="B400" s="25"/>
      <c r="C400" s="29">
        <f>'Programe Budget 2073-74'!C392</f>
        <v>18</v>
      </c>
      <c r="D400" s="392" t="str">
        <f>'Programe Budget 2073-74'!D392</f>
        <v xml:space="preserve">जिल्ला कृषि बिकास कार्यालय, धनुषा </v>
      </c>
      <c r="E400" s="34">
        <f>'Programe Budget 2073-74'!K392</f>
        <v>700</v>
      </c>
      <c r="F400" s="422">
        <f t="shared" si="36"/>
        <v>700</v>
      </c>
      <c r="G400" s="34">
        <f t="shared" si="37"/>
        <v>2.0741969894512269</v>
      </c>
      <c r="H400" s="714">
        <v>85.71</v>
      </c>
      <c r="I400" s="34">
        <f t="shared" si="38"/>
        <v>1.7777942396586466</v>
      </c>
      <c r="J400" s="59"/>
      <c r="K400" s="363"/>
      <c r="L400" s="25" t="str">
        <f>'Programe Budget 2073-74'!Q392</f>
        <v>का</v>
      </c>
    </row>
    <row r="401" spans="1:12">
      <c r="A401" s="25"/>
      <c r="B401" s="25"/>
      <c r="C401" s="29">
        <f>'Programe Budget 2073-74'!C393</f>
        <v>19</v>
      </c>
      <c r="D401" s="392" t="str">
        <f>'Programe Budget 2073-74'!D393</f>
        <v>जिल्ला कृषि बिकास कार्यालय, महोत्तरी</v>
      </c>
      <c r="E401" s="34">
        <f>'Programe Budget 2073-74'!K393</f>
        <v>700</v>
      </c>
      <c r="F401" s="422">
        <f t="shared" si="36"/>
        <v>700</v>
      </c>
      <c r="G401" s="34">
        <f t="shared" si="37"/>
        <v>2.0741969894512269</v>
      </c>
      <c r="H401" s="714">
        <v>100</v>
      </c>
      <c r="I401" s="34">
        <f t="shared" si="38"/>
        <v>2.0741969894512269</v>
      </c>
      <c r="J401" s="59"/>
      <c r="K401" s="364"/>
      <c r="L401" s="25" t="str">
        <f>'Programe Budget 2073-74'!Q393</f>
        <v>का</v>
      </c>
    </row>
    <row r="402" spans="1:12" ht="18" customHeight="1">
      <c r="A402" s="25"/>
      <c r="B402" s="25"/>
      <c r="C402" s="29">
        <f>'Programe Budget 2073-74'!C394</f>
        <v>20</v>
      </c>
      <c r="D402" s="392" t="str">
        <f>'Programe Budget 2073-74'!D394</f>
        <v>जिल्ला कृषि बिकास कार्यालय, र्सलाही</v>
      </c>
      <c r="E402" s="34">
        <f>'Programe Budget 2073-74'!K394</f>
        <v>950</v>
      </c>
      <c r="F402" s="422">
        <f t="shared" si="36"/>
        <v>950</v>
      </c>
      <c r="G402" s="34">
        <f t="shared" si="37"/>
        <v>2.8149816285409508</v>
      </c>
      <c r="H402" s="714">
        <v>98.8</v>
      </c>
      <c r="I402" s="34">
        <f t="shared" si="38"/>
        <v>2.7812018489984593</v>
      </c>
      <c r="J402" s="59"/>
      <c r="K402" s="364"/>
      <c r="L402" s="25" t="str">
        <f>'Programe Budget 2073-74'!Q394</f>
        <v>का</v>
      </c>
    </row>
    <row r="403" spans="1:12">
      <c r="A403" s="25"/>
      <c r="B403" s="25"/>
      <c r="C403" s="29">
        <f>'Programe Budget 2073-74'!C395</f>
        <v>21</v>
      </c>
      <c r="D403" s="392" t="str">
        <f>'Programe Budget 2073-74'!D395</f>
        <v xml:space="preserve">जिल्ला कृषि बिकास कार्यालय,  सिन्धुली                             </v>
      </c>
      <c r="E403" s="34">
        <f>'Programe Budget 2073-74'!K395</f>
        <v>500</v>
      </c>
      <c r="F403" s="422">
        <f t="shared" si="36"/>
        <v>500</v>
      </c>
      <c r="G403" s="34">
        <f t="shared" si="37"/>
        <v>1.4815692781794476</v>
      </c>
      <c r="H403" s="714">
        <v>98.33</v>
      </c>
      <c r="I403" s="34">
        <f t="shared" si="38"/>
        <v>1.4568270712338509</v>
      </c>
      <c r="J403" s="59"/>
      <c r="K403" s="363"/>
      <c r="L403" s="25" t="str">
        <f>'Programe Budget 2073-74'!Q395</f>
        <v>का</v>
      </c>
    </row>
    <row r="404" spans="1:12">
      <c r="A404" s="25"/>
      <c r="B404" s="25"/>
      <c r="C404" s="29">
        <f>'Programe Budget 2073-74'!C396</f>
        <v>22</v>
      </c>
      <c r="D404" s="392" t="str">
        <f>'Programe Budget 2073-74'!D396</f>
        <v xml:space="preserve">जिल्ला कृषि बिकास कार्यालय, रामेछाप                            </v>
      </c>
      <c r="E404" s="34">
        <f>'Programe Budget 2073-74'!K396</f>
        <v>400</v>
      </c>
      <c r="F404" s="422">
        <f t="shared" si="36"/>
        <v>400</v>
      </c>
      <c r="G404" s="34">
        <f t="shared" si="37"/>
        <v>1.1852554225435581</v>
      </c>
      <c r="H404" s="714">
        <v>100</v>
      </c>
      <c r="I404" s="34">
        <f>SUM(G404*H404/100)</f>
        <v>1.1852554225435581</v>
      </c>
      <c r="J404" s="59"/>
      <c r="K404" s="363"/>
      <c r="L404" s="25" t="str">
        <f>'Programe Budget 2073-74'!Q396</f>
        <v>का</v>
      </c>
    </row>
    <row r="405" spans="1:12">
      <c r="A405" s="25"/>
      <c r="B405" s="25"/>
      <c r="C405" s="29">
        <f>'Programe Budget 2073-74'!C397</f>
        <v>23</v>
      </c>
      <c r="D405" s="392" t="str">
        <f>'Programe Budget 2073-74'!D397</f>
        <v xml:space="preserve">जिल्ला कृषि बिकास कार्यालय, दोलखा </v>
      </c>
      <c r="E405" s="34">
        <f>'Programe Budget 2073-74'!K397</f>
        <v>700</v>
      </c>
      <c r="F405" s="422">
        <f t="shared" si="36"/>
        <v>700</v>
      </c>
      <c r="G405" s="34">
        <f t="shared" si="37"/>
        <v>2.0741969894512269</v>
      </c>
      <c r="H405" s="714">
        <v>100</v>
      </c>
      <c r="I405" s="34">
        <f>SUM(G405*H405/100)</f>
        <v>2.0741969894512269</v>
      </c>
      <c r="J405" s="59"/>
      <c r="K405" s="363"/>
      <c r="L405" s="25" t="str">
        <f>'Programe Budget 2073-74'!Q397</f>
        <v>का</v>
      </c>
    </row>
    <row r="406" spans="1:12">
      <c r="A406" s="25"/>
      <c r="B406" s="25"/>
      <c r="C406" s="29">
        <f>'Programe Budget 2073-74'!C398</f>
        <v>24</v>
      </c>
      <c r="D406" s="392" t="str">
        <f>'Programe Budget 2073-74'!D398</f>
        <v xml:space="preserve">जिल्ला कृषि बिकास कार्यालय,  सिन्धुपाल्चोक </v>
      </c>
      <c r="E406" s="34">
        <f>'Programe Budget 2073-74'!K398</f>
        <v>450</v>
      </c>
      <c r="F406" s="422">
        <f t="shared" si="36"/>
        <v>450</v>
      </c>
      <c r="G406" s="34">
        <f t="shared" si="37"/>
        <v>1.333412350361503</v>
      </c>
      <c r="H406" s="714">
        <v>100</v>
      </c>
      <c r="I406" s="34">
        <f>SUM(G406*H406/100)</f>
        <v>1.333412350361503</v>
      </c>
      <c r="J406" s="59"/>
      <c r="K406" s="363"/>
      <c r="L406" s="25" t="str">
        <f>'Programe Budget 2073-74'!Q398</f>
        <v>का</v>
      </c>
    </row>
    <row r="407" spans="1:12">
      <c r="A407" s="25"/>
      <c r="B407" s="25"/>
      <c r="C407" s="29">
        <f>'Programe Budget 2073-74'!C399</f>
        <v>25</v>
      </c>
      <c r="D407" s="392" t="str">
        <f>'Programe Budget 2073-74'!D399</f>
        <v>जिल्ला कृषि बिकास कार्यालय, रसुवा</v>
      </c>
      <c r="E407" s="34">
        <f>'Programe Budget 2073-74'!K399</f>
        <v>400</v>
      </c>
      <c r="F407" s="422">
        <f t="shared" si="36"/>
        <v>400</v>
      </c>
      <c r="G407" s="34">
        <f t="shared" si="37"/>
        <v>1.1852554225435581</v>
      </c>
      <c r="H407" s="714">
        <v>100</v>
      </c>
      <c r="I407" s="34">
        <f t="shared" ref="I407:I420" si="39">SUM(G407*H407/100)</f>
        <v>1.1852554225435581</v>
      </c>
      <c r="J407" s="59"/>
      <c r="K407" s="363"/>
      <c r="L407" s="25" t="str">
        <f>'Programe Budget 2073-74'!Q399</f>
        <v>का</v>
      </c>
    </row>
    <row r="408" spans="1:12">
      <c r="A408" s="25"/>
      <c r="B408" s="25"/>
      <c r="C408" s="29">
        <f>'Programe Budget 2073-74'!C400</f>
        <v>26</v>
      </c>
      <c r="D408" s="392" t="str">
        <f>'Programe Budget 2073-74'!D400</f>
        <v>जिल्ला कृषि बिकास कार्यालय, धादिङ्ग</v>
      </c>
      <c r="E408" s="34">
        <f>'Programe Budget 2073-74'!K400</f>
        <v>450</v>
      </c>
      <c r="F408" s="422">
        <f t="shared" si="36"/>
        <v>450</v>
      </c>
      <c r="G408" s="34">
        <f t="shared" si="37"/>
        <v>1.333412350361503</v>
      </c>
      <c r="H408" s="714">
        <v>90.05</v>
      </c>
      <c r="I408" s="34">
        <f t="shared" si="39"/>
        <v>1.2007378215005333</v>
      </c>
      <c r="J408" s="59"/>
      <c r="K408" s="363"/>
      <c r="L408" s="25" t="str">
        <f>'Programe Budget 2073-74'!Q400</f>
        <v>का</v>
      </c>
    </row>
    <row r="409" spans="1:12">
      <c r="A409" s="25"/>
      <c r="B409" s="25"/>
      <c r="C409" s="29">
        <f>'Programe Budget 2073-74'!C401</f>
        <v>27</v>
      </c>
      <c r="D409" s="392" t="str">
        <f>'Programe Budget 2073-74'!D401</f>
        <v>जिल्ला कृषि बिकास कार्यालय, नुवाकोट</v>
      </c>
      <c r="E409" s="34">
        <f>'Programe Budget 2073-74'!K401</f>
        <v>450</v>
      </c>
      <c r="F409" s="422">
        <f t="shared" si="36"/>
        <v>450</v>
      </c>
      <c r="G409" s="34">
        <f t="shared" si="37"/>
        <v>1.333412350361503</v>
      </c>
      <c r="H409" s="714">
        <v>100</v>
      </c>
      <c r="I409" s="34">
        <f>SUM(G409*H409/100)</f>
        <v>1.333412350361503</v>
      </c>
      <c r="J409" s="59"/>
      <c r="K409" s="363"/>
      <c r="L409" s="25" t="str">
        <f>'Programe Budget 2073-74'!Q401</f>
        <v>का</v>
      </c>
    </row>
    <row r="410" spans="1:12">
      <c r="A410" s="25"/>
      <c r="B410" s="25"/>
      <c r="C410" s="29">
        <f>'Programe Budget 2073-74'!C402</f>
        <v>28</v>
      </c>
      <c r="D410" s="392" t="str">
        <f>'Programe Budget 2073-74'!D402</f>
        <v>जिल्ला कृषि बिकास कार्यालय, काठमाण्डौं</v>
      </c>
      <c r="E410" s="34">
        <f>'Programe Budget 2073-74'!K402</f>
        <v>400</v>
      </c>
      <c r="F410" s="422">
        <f t="shared" si="36"/>
        <v>400</v>
      </c>
      <c r="G410" s="34">
        <f t="shared" si="37"/>
        <v>1.1852554225435581</v>
      </c>
      <c r="H410" s="714">
        <v>95.41</v>
      </c>
      <c r="I410" s="34">
        <f t="shared" si="39"/>
        <v>1.1308521986488087</v>
      </c>
      <c r="J410" s="59"/>
      <c r="K410" s="363"/>
      <c r="L410" s="25" t="str">
        <f>'Programe Budget 2073-74'!Q402</f>
        <v>का</v>
      </c>
    </row>
    <row r="411" spans="1:12">
      <c r="A411" s="25"/>
      <c r="B411" s="25"/>
      <c r="C411" s="29">
        <f>'Programe Budget 2073-74'!C403</f>
        <v>29</v>
      </c>
      <c r="D411" s="392" t="str">
        <f>'Programe Budget 2073-74'!D403</f>
        <v xml:space="preserve">जिल्ला कृषि बिकास कार्यालय, ललितपुर   </v>
      </c>
      <c r="E411" s="34">
        <f>'Programe Budget 2073-74'!K403</f>
        <v>400</v>
      </c>
      <c r="F411" s="422">
        <f t="shared" si="36"/>
        <v>400</v>
      </c>
      <c r="G411" s="34">
        <f t="shared" si="37"/>
        <v>1.1852554225435581</v>
      </c>
      <c r="H411" s="714">
        <v>100</v>
      </c>
      <c r="I411" s="34">
        <f t="shared" si="39"/>
        <v>1.1852554225435581</v>
      </c>
      <c r="J411" s="59"/>
      <c r="K411" s="363"/>
      <c r="L411" s="25" t="str">
        <f>'Programe Budget 2073-74'!Q403</f>
        <v>का</v>
      </c>
    </row>
    <row r="412" spans="1:12">
      <c r="A412" s="25"/>
      <c r="B412" s="25"/>
      <c r="C412" s="29">
        <f>'Programe Budget 2073-74'!C404</f>
        <v>30</v>
      </c>
      <c r="D412" s="392" t="str">
        <f>'Programe Budget 2073-74'!D404</f>
        <v>जिल्ला कृषि बिकास कार्यालय, काभ्रेपलाञ्चोक</v>
      </c>
      <c r="E412" s="34">
        <f>'Programe Budget 2073-74'!K404</f>
        <v>450</v>
      </c>
      <c r="F412" s="422">
        <f t="shared" si="36"/>
        <v>450</v>
      </c>
      <c r="G412" s="34">
        <f t="shared" si="37"/>
        <v>1.333412350361503</v>
      </c>
      <c r="H412" s="714">
        <v>100</v>
      </c>
      <c r="I412" s="34">
        <f t="shared" si="39"/>
        <v>1.333412350361503</v>
      </c>
      <c r="J412" s="59"/>
      <c r="K412" s="363"/>
      <c r="L412" s="25" t="str">
        <f>'Programe Budget 2073-74'!Q404</f>
        <v>का</v>
      </c>
    </row>
    <row r="413" spans="1:12">
      <c r="A413" s="25"/>
      <c r="B413" s="25"/>
      <c r="C413" s="29">
        <f>'Programe Budget 2073-74'!C405</f>
        <v>31</v>
      </c>
      <c r="D413" s="392" t="str">
        <f>'Programe Budget 2073-74'!D405</f>
        <v>जिल्ला कृषि बिकास कार्यालय, मकवानपुर</v>
      </c>
      <c r="E413" s="34">
        <f>'Programe Budget 2073-74'!K405</f>
        <v>450</v>
      </c>
      <c r="F413" s="422">
        <f t="shared" si="36"/>
        <v>450</v>
      </c>
      <c r="G413" s="34">
        <f t="shared" si="37"/>
        <v>1.333412350361503</v>
      </c>
      <c r="H413" s="714">
        <v>100</v>
      </c>
      <c r="I413" s="34">
        <f t="shared" si="39"/>
        <v>1.333412350361503</v>
      </c>
      <c r="J413" s="59"/>
      <c r="K413" s="363"/>
      <c r="L413" s="25" t="str">
        <f>'Programe Budget 2073-74'!Q405</f>
        <v>का</v>
      </c>
    </row>
    <row r="414" spans="1:12">
      <c r="A414" s="25"/>
      <c r="B414" s="25"/>
      <c r="C414" s="29">
        <f>'Programe Budget 2073-74'!C406</f>
        <v>32</v>
      </c>
      <c r="D414" s="392" t="str">
        <f>'Programe Budget 2073-74'!D406</f>
        <v>जिल्ला कृषि बिकास कार्यालय,  रौतहट</v>
      </c>
      <c r="E414" s="34">
        <f>'Programe Budget 2073-74'!K406</f>
        <v>900</v>
      </c>
      <c r="F414" s="422">
        <f t="shared" si="36"/>
        <v>900</v>
      </c>
      <c r="G414" s="34">
        <f t="shared" si="37"/>
        <v>2.6668247007230059</v>
      </c>
      <c r="H414" s="714">
        <v>100</v>
      </c>
      <c r="I414" s="34">
        <f t="shared" si="39"/>
        <v>2.6668247007230059</v>
      </c>
      <c r="J414" s="59"/>
      <c r="K414" s="363"/>
      <c r="L414" s="25" t="str">
        <f>'Programe Budget 2073-74'!Q406</f>
        <v>का</v>
      </c>
    </row>
    <row r="415" spans="1:12">
      <c r="A415" s="25"/>
      <c r="B415" s="25"/>
      <c r="C415" s="29">
        <f>'Programe Budget 2073-74'!C407</f>
        <v>33</v>
      </c>
      <c r="D415" s="392" t="str">
        <f>'Programe Budget 2073-74'!D407</f>
        <v>जिल्ला कृषि बिकास कार्यालय, बारा</v>
      </c>
      <c r="E415" s="34">
        <f>'Programe Budget 2073-74'!K407</f>
        <v>950</v>
      </c>
      <c r="F415" s="422">
        <f t="shared" si="36"/>
        <v>950</v>
      </c>
      <c r="G415" s="34">
        <f t="shared" si="37"/>
        <v>2.8149816285409508</v>
      </c>
      <c r="H415" s="714">
        <v>100</v>
      </c>
      <c r="I415" s="34">
        <f t="shared" si="39"/>
        <v>2.8149816285409508</v>
      </c>
      <c r="J415" s="59"/>
      <c r="K415" s="363"/>
      <c r="L415" s="25" t="str">
        <f>'Programe Budget 2073-74'!Q407</f>
        <v>का</v>
      </c>
    </row>
    <row r="416" spans="1:12">
      <c r="A416" s="25"/>
      <c r="B416" s="25"/>
      <c r="C416" s="29">
        <f>'Programe Budget 2073-74'!C408</f>
        <v>34</v>
      </c>
      <c r="D416" s="392" t="str">
        <f>'Programe Budget 2073-74'!D408</f>
        <v>जिल्ला कृषि बिकास कार्यालय, पर्सर्ा</v>
      </c>
      <c r="E416" s="34">
        <f>'Programe Budget 2073-74'!K408</f>
        <v>600</v>
      </c>
      <c r="F416" s="422">
        <f t="shared" si="36"/>
        <v>600</v>
      </c>
      <c r="G416" s="34">
        <f t="shared" si="37"/>
        <v>1.7778831338153371</v>
      </c>
      <c r="H416" s="714">
        <v>57.62</v>
      </c>
      <c r="I416" s="34">
        <f t="shared" si="39"/>
        <v>1.0244162617043973</v>
      </c>
      <c r="J416" s="59"/>
      <c r="K416" s="363"/>
      <c r="L416" s="25" t="str">
        <f>'Programe Budget 2073-74'!Q408</f>
        <v>का</v>
      </c>
    </row>
    <row r="417" spans="1:12">
      <c r="A417" s="25"/>
      <c r="B417" s="25"/>
      <c r="C417" s="29">
        <f>'Programe Budget 2073-74'!C409</f>
        <v>35</v>
      </c>
      <c r="D417" s="392" t="str">
        <f>'Programe Budget 2073-74'!D409</f>
        <v xml:space="preserve">जिल्ला कृषि बिकास कार्यालय,  चितवन           </v>
      </c>
      <c r="E417" s="34">
        <f>'Programe Budget 2073-74'!K409</f>
        <v>700</v>
      </c>
      <c r="F417" s="422">
        <f t="shared" si="36"/>
        <v>700</v>
      </c>
      <c r="G417" s="34">
        <f t="shared" si="37"/>
        <v>2.0741969894512269</v>
      </c>
      <c r="H417" s="714">
        <v>100</v>
      </c>
      <c r="I417" s="34">
        <f t="shared" si="39"/>
        <v>2.0741969894512269</v>
      </c>
      <c r="J417" s="59"/>
      <c r="K417" s="363"/>
      <c r="L417" s="25"/>
    </row>
    <row r="418" spans="1:12">
      <c r="A418" s="25"/>
      <c r="B418" s="25"/>
      <c r="C418" s="29">
        <f>'Programe Budget 2073-74'!C410</f>
        <v>36</v>
      </c>
      <c r="D418" s="392" t="str">
        <f>'Programe Budget 2073-74'!D410</f>
        <v>जिल्ला कृषि विकास कार्यालय, सप्तरी</v>
      </c>
      <c r="E418" s="34">
        <f>'Programe Budget 2073-74'!K410</f>
        <v>450</v>
      </c>
      <c r="F418" s="422">
        <f t="shared" si="36"/>
        <v>450</v>
      </c>
      <c r="G418" s="34">
        <f t="shared" si="37"/>
        <v>1.333412350361503</v>
      </c>
      <c r="H418" s="714">
        <v>53</v>
      </c>
      <c r="I418" s="34">
        <f t="shared" si="39"/>
        <v>0.70670854569159658</v>
      </c>
      <c r="J418" s="59"/>
      <c r="K418" s="363"/>
      <c r="L418" s="25"/>
    </row>
    <row r="419" spans="1:12">
      <c r="A419" s="25"/>
      <c r="B419" s="25"/>
      <c r="C419" s="29">
        <f>'Programe Budget 2073-74'!C411</f>
        <v>37</v>
      </c>
      <c r="D419" s="392" t="str">
        <f>'Programe Budget 2073-74'!D411</f>
        <v>जिल्ला कृषि विकास कार्यालय, भक्तपुर</v>
      </c>
      <c r="E419" s="34">
        <f>'Programe Budget 2073-74'!K411</f>
        <v>400</v>
      </c>
      <c r="F419" s="422">
        <f t="shared" si="36"/>
        <v>400</v>
      </c>
      <c r="G419" s="34">
        <f t="shared" si="37"/>
        <v>1.1852554225435581</v>
      </c>
      <c r="H419" s="714">
        <v>100</v>
      </c>
      <c r="I419" s="34">
        <f t="shared" si="39"/>
        <v>1.1852554225435581</v>
      </c>
      <c r="J419" s="59"/>
      <c r="K419" s="363"/>
      <c r="L419" s="25"/>
    </row>
    <row r="420" spans="1:12">
      <c r="A420" s="25"/>
      <c r="B420" s="25"/>
      <c r="C420" s="29">
        <f>'Programe Budget 2073-74'!C412</f>
        <v>38</v>
      </c>
      <c r="D420" s="392" t="str">
        <f>'Programe Budget 2073-74'!D412</f>
        <v>जिल्ला कृषि विकास कार्यालय, तनहुँ</v>
      </c>
      <c r="E420" s="34">
        <f>'Programe Budget 2073-74'!K412</f>
        <v>600</v>
      </c>
      <c r="F420" s="422">
        <f t="shared" si="36"/>
        <v>600</v>
      </c>
      <c r="G420" s="34">
        <f t="shared" si="37"/>
        <v>1.7778831338153371</v>
      </c>
      <c r="H420" s="714">
        <v>100</v>
      </c>
      <c r="I420" s="34">
        <f t="shared" si="39"/>
        <v>1.7778831338153374</v>
      </c>
      <c r="J420" s="59"/>
      <c r="K420" s="363"/>
      <c r="L420" s="25"/>
    </row>
    <row r="421" spans="1:12">
      <c r="A421" s="25"/>
      <c r="B421" s="25"/>
      <c r="C421" s="29">
        <f>'Programe Budget 2073-74'!C413</f>
        <v>39</v>
      </c>
      <c r="D421" s="392" t="str">
        <f>'Programe Budget 2073-74'!D413</f>
        <v>जिल्ला कृषि विकास कार्यालय, स्याङ्गजा</v>
      </c>
      <c r="E421" s="34">
        <f>'Programe Budget 2073-74'!K413</f>
        <v>600</v>
      </c>
      <c r="F421" s="422">
        <f t="shared" si="36"/>
        <v>600</v>
      </c>
      <c r="G421" s="34">
        <f t="shared" si="37"/>
        <v>1.7778831338153371</v>
      </c>
      <c r="H421" s="714">
        <v>100</v>
      </c>
      <c r="I421" s="34">
        <f>SUM(G421*H421/100)</f>
        <v>1.7778831338153374</v>
      </c>
      <c r="J421" s="59"/>
      <c r="K421" s="363"/>
      <c r="L421" s="25" t="str">
        <f>'Programe Budget 2073-74'!Q413</f>
        <v>का</v>
      </c>
    </row>
    <row r="422" spans="1:12">
      <c r="A422" s="25"/>
      <c r="B422" s="25"/>
      <c r="C422" s="33"/>
      <c r="D422" s="387" t="str">
        <f>'Programe Budget 2073-74'!D414</f>
        <v>कार्यालयहरूको जम्मा</v>
      </c>
      <c r="E422" s="57">
        <f>SUM(E383:E421)</f>
        <v>33748</v>
      </c>
      <c r="F422" s="423">
        <f>SUM(F383:F421)</f>
        <v>33748</v>
      </c>
      <c r="G422" s="57">
        <f>SUM(G383:G421)</f>
        <v>99.999999999999972</v>
      </c>
      <c r="H422" s="714"/>
      <c r="I422" s="57">
        <f>SUM(I383:I421)</f>
        <v>61.197582078938005</v>
      </c>
      <c r="J422" s="57"/>
      <c r="K422" s="214"/>
      <c r="L422" s="25"/>
    </row>
    <row r="423" spans="1:12">
      <c r="A423" s="264"/>
      <c r="B423" s="264"/>
      <c r="C423" s="54"/>
      <c r="D423" s="390" t="s">
        <v>321</v>
      </c>
      <c r="E423" s="57" t="e">
        <f>E692</f>
        <v>#REF!</v>
      </c>
      <c r="F423" s="425">
        <f>F692</f>
        <v>2016521.8999999997</v>
      </c>
      <c r="G423" s="58">
        <f>F422/F423*100</f>
        <v>1.6735746832206486</v>
      </c>
      <c r="H423" s="714"/>
      <c r="I423" s="86">
        <f>I422*G423/100</f>
        <v>1.0241872404162831</v>
      </c>
      <c r="J423" s="58">
        <f>I423</f>
        <v>1.0241872404162831</v>
      </c>
      <c r="K423" s="356"/>
      <c r="L423" s="264"/>
    </row>
    <row r="424" spans="1:12">
      <c r="A424" s="1">
        <f>'Programe Budget 2073-74'!A415</f>
        <v>10</v>
      </c>
      <c r="B424" s="11" t="str">
        <f>'Programe Budget 2073-74'!B415</f>
        <v>312119-3/4</v>
      </c>
      <c r="C424" s="33"/>
      <c r="D424" s="380" t="str">
        <f>'Programe Budget 2073-74'!D415</f>
        <v>कृषि व्यवसाय प्रवर्रधन तथा बजार विकास कार्यक्रम</v>
      </c>
      <c r="E424" s="188"/>
      <c r="F424" s="426"/>
      <c r="G424" s="188"/>
      <c r="H424" s="714"/>
      <c r="I424" s="34"/>
      <c r="J424" s="34"/>
      <c r="K424" s="33"/>
      <c r="L424" s="25" t="str">
        <f>'Programe Budget 2073-74'!Q415</f>
        <v>ना</v>
      </c>
    </row>
    <row r="425" spans="1:12">
      <c r="A425" s="79"/>
      <c r="B425" s="321"/>
      <c r="C425" s="322">
        <f>'Programe Budget 2073-74'!C416</f>
        <v>1</v>
      </c>
      <c r="D425" s="399" t="str">
        <f>'Programe Budget 2073-74'!D416</f>
        <v>कृषि व्यवसाय प्रवर्रधन तथा बजार विकास निर्देशनालय, हरिहरभवन</v>
      </c>
      <c r="E425" s="34">
        <f>'Programe Budget 2073-74'!K416</f>
        <v>19011.3</v>
      </c>
      <c r="F425" s="418">
        <f>E425</f>
        <v>19011.3</v>
      </c>
      <c r="G425" s="30">
        <f>F425/$F$429*100</f>
        <v>41.071058225747912</v>
      </c>
      <c r="H425" s="714">
        <v>90.7</v>
      </c>
      <c r="I425" s="30">
        <f>H425*G425/100</f>
        <v>37.251449810753357</v>
      </c>
      <c r="J425" s="30"/>
      <c r="K425" s="30"/>
      <c r="L425" s="79" t="str">
        <f>'Programe Budget 2073-74'!Q416</f>
        <v>नि</v>
      </c>
    </row>
    <row r="426" spans="1:12">
      <c r="A426" s="25"/>
      <c r="B426" s="11"/>
      <c r="C426" s="29">
        <f>'Programe Budget 2073-74'!C417</f>
        <v>2</v>
      </c>
      <c r="D426" s="400" t="str">
        <f>'Programe Budget 2073-74'!D417</f>
        <v>बजार अनुसन्धान तथा तथ्याङ्क व्यवस्थापन कार्यक्रम, हरिहरभवन</v>
      </c>
      <c r="E426" s="34">
        <f>'Programe Budget 2073-74'!K417</f>
        <v>4706</v>
      </c>
      <c r="F426" s="422">
        <f>E426</f>
        <v>4706</v>
      </c>
      <c r="G426" s="34">
        <f>F426/$F$429*100</f>
        <v>10.166606176872159</v>
      </c>
      <c r="H426" s="714">
        <v>90.39</v>
      </c>
      <c r="I426" s="34">
        <f>H426*G426/100</f>
        <v>9.1895953232747445</v>
      </c>
      <c r="J426" s="34"/>
      <c r="K426" s="34"/>
      <c r="L426" s="25" t="str">
        <f>'Programe Budget 2073-74'!Q417</f>
        <v>नि</v>
      </c>
    </row>
    <row r="427" spans="1:12">
      <c r="A427" s="25"/>
      <c r="B427" s="9"/>
      <c r="C427" s="29">
        <f>'Programe Budget 2073-74'!C418</f>
        <v>3</v>
      </c>
      <c r="D427" s="400" t="str">
        <f>'Programe Budget 2073-74'!D418</f>
        <v>कृषि व्यवसाय प्रवर्रधन कार्यक्रम, हरिहरभवन</v>
      </c>
      <c r="E427" s="34">
        <f>'Programe Budget 2073-74'!K418</f>
        <v>5461.5</v>
      </c>
      <c r="F427" s="422">
        <f>E427</f>
        <v>5461.5</v>
      </c>
      <c r="G427" s="34">
        <f>F427/$F$429*100</f>
        <v>11.798750453673458</v>
      </c>
      <c r="H427" s="714">
        <v>95.6</v>
      </c>
      <c r="I427" s="34">
        <f>H427*G427/100</f>
        <v>11.279605433711824</v>
      </c>
      <c r="J427" s="34"/>
      <c r="K427" s="300"/>
      <c r="L427" s="25" t="str">
        <f>'Programe Budget 2073-74'!Q418</f>
        <v>नि</v>
      </c>
    </row>
    <row r="428" spans="1:12">
      <c r="A428" s="25"/>
      <c r="B428" s="9"/>
      <c r="C428" s="29">
        <f>'Programe Budget 2073-74'!C419</f>
        <v>4</v>
      </c>
      <c r="D428" s="400" t="str">
        <f>'Programe Budget 2073-74'!D419</f>
        <v>कृषि वस्तु निर्यात प्रवर्रधन कार्यक्रम, हरिहरभवन</v>
      </c>
      <c r="E428" s="34">
        <f>'Programe Budget 2073-74'!K419</f>
        <v>17110</v>
      </c>
      <c r="F428" s="422">
        <f>E428</f>
        <v>17110</v>
      </c>
      <c r="G428" s="34">
        <f>F428/$F$429*100</f>
        <v>36.963585143706467</v>
      </c>
      <c r="H428" s="714">
        <v>31.36</v>
      </c>
      <c r="I428" s="34">
        <f>H428*G428/100</f>
        <v>11.591780301066349</v>
      </c>
      <c r="J428" s="34"/>
      <c r="K428" s="34"/>
      <c r="L428" s="25" t="str">
        <f>'Programe Budget 2073-74'!Q419</f>
        <v>नि</v>
      </c>
    </row>
    <row r="429" spans="1:12">
      <c r="A429" s="25"/>
      <c r="B429" s="25"/>
      <c r="C429" s="33"/>
      <c r="D429" s="401" t="str">
        <f>'Programe Budget 2073-74'!D420</f>
        <v xml:space="preserve"> कार्यालयहरूको जम्मा</v>
      </c>
      <c r="E429" s="57">
        <f>SUM(E425:E428)</f>
        <v>46288.800000000003</v>
      </c>
      <c r="F429" s="423">
        <f>SUM(F425:F428)</f>
        <v>46288.800000000003</v>
      </c>
      <c r="G429" s="57">
        <f>SUM(G425:G428)</f>
        <v>100</v>
      </c>
      <c r="H429" s="714"/>
      <c r="I429" s="57">
        <f>SUM(I425:I428)</f>
        <v>69.312430868806274</v>
      </c>
      <c r="J429" s="57"/>
      <c r="K429" s="214"/>
      <c r="L429" s="25"/>
    </row>
    <row r="430" spans="1:12">
      <c r="A430" s="264"/>
      <c r="B430" s="264"/>
      <c r="C430" s="54"/>
      <c r="D430" s="390" t="s">
        <v>321</v>
      </c>
      <c r="E430" s="57" t="e">
        <f>E692</f>
        <v>#REF!</v>
      </c>
      <c r="F430" s="425">
        <f>F692</f>
        <v>2016521.8999999997</v>
      </c>
      <c r="G430" s="58">
        <f>F429/F430*100</f>
        <v>2.2954771778079879</v>
      </c>
      <c r="H430" s="714"/>
      <c r="I430" s="86">
        <f>I429*G430/100</f>
        <v>1.591051031977387</v>
      </c>
      <c r="J430" s="86">
        <f>I430</f>
        <v>1.591051031977387</v>
      </c>
      <c r="K430" s="86"/>
      <c r="L430" s="264"/>
    </row>
    <row r="431" spans="1:12">
      <c r="A431" s="1">
        <f>'Programe Budget 2073-74'!A421</f>
        <v>11</v>
      </c>
      <c r="B431" s="11" t="str">
        <f>'Programe Budget 2073-74'!B421</f>
        <v>312120-3/4</v>
      </c>
      <c r="C431" s="33"/>
      <c r="D431" s="380" t="str">
        <f>'Programe Budget 2073-74'!D421</f>
        <v>सहकारी खेती, साना सिंचाई तथा मल वीउ ढुवानी कार्यक्रम कृषिर् इन्जिनियरिङ्ग समेत)</v>
      </c>
      <c r="E431" s="34"/>
      <c r="F431" s="422"/>
      <c r="G431" s="34"/>
      <c r="H431" s="714"/>
      <c r="I431" s="34"/>
      <c r="J431" s="34"/>
      <c r="K431" s="214"/>
      <c r="L431" s="25" t="str">
        <f>'Programe Budget 2073-74'!Q421</f>
        <v>ना</v>
      </c>
    </row>
    <row r="432" spans="1:12">
      <c r="A432" s="141"/>
      <c r="B432" s="325"/>
      <c r="C432" s="31">
        <f>'Programe Budget 2073-74'!C422</f>
        <v>1</v>
      </c>
      <c r="D432" s="402" t="str">
        <f>'Programe Budget 2073-74'!D422</f>
        <v>कृषिर् इन्जिनियरिङ्ग निर्देशनालय, हरिहरभवन</v>
      </c>
      <c r="E432" s="34">
        <f>'Programe Budget 2073-74'!K422</f>
        <v>184874</v>
      </c>
      <c r="F432" s="418">
        <f t="shared" ref="F432:F495" si="40">E432</f>
        <v>184874</v>
      </c>
      <c r="G432" s="30">
        <f>F432/$F$515*100</f>
        <v>51.776645196921756</v>
      </c>
      <c r="H432" s="714">
        <v>25.71</v>
      </c>
      <c r="I432" s="30">
        <f>SUM(G432*H432/100)</f>
        <v>13.311775480128583</v>
      </c>
      <c r="J432" s="30"/>
      <c r="K432" s="355"/>
      <c r="L432" s="79" t="str">
        <f>'Programe Budget 2073-74'!Q422</f>
        <v>नि</v>
      </c>
    </row>
    <row r="433" spans="1:12">
      <c r="A433" s="1"/>
      <c r="B433" s="11"/>
      <c r="C433" s="33"/>
      <c r="D433" s="403" t="str">
        <f>'Programe Budget 2073-74'!D423</f>
        <v>७५ जि.कृ.वि.का., कृषि प्रसार निर्देशनालय समेत</v>
      </c>
      <c r="E433" s="34"/>
      <c r="F433" s="422"/>
      <c r="G433" s="30"/>
      <c r="H433" s="714"/>
      <c r="I433" s="30"/>
      <c r="J433" s="34"/>
      <c r="K433" s="214"/>
      <c r="L433" s="25">
        <f>'Programe Budget 2073-74'!Q423</f>
        <v>0</v>
      </c>
    </row>
    <row r="434" spans="1:12">
      <c r="A434" s="25"/>
      <c r="B434" s="11"/>
      <c r="C434" s="33">
        <f>'Programe Budget 2073-74'!C424</f>
        <v>2</v>
      </c>
      <c r="D434" s="404" t="str">
        <f>'Programe Budget 2073-74'!D424</f>
        <v>कृषि प्रसार निर्देशनालय, हरिहरभवन</v>
      </c>
      <c r="E434" s="34">
        <f>'Programe Budget 2073-74'!K424</f>
        <v>915</v>
      </c>
      <c r="F434" s="422">
        <f t="shared" si="40"/>
        <v>915</v>
      </c>
      <c r="G434" s="34">
        <f t="shared" ref="G434:G497" si="41">F434/$F$515*100</f>
        <v>0.25625902157784985</v>
      </c>
      <c r="H434" s="714">
        <v>78.900000000000006</v>
      </c>
      <c r="I434" s="34">
        <f>SUM(G434*H434/100)</f>
        <v>0.20218836802492354</v>
      </c>
      <c r="J434" s="34"/>
      <c r="K434" s="214"/>
      <c r="L434" s="25" t="str">
        <f>'Programe Budget 2073-74'!Q424</f>
        <v>नि</v>
      </c>
    </row>
    <row r="435" spans="1:12">
      <c r="A435" s="25"/>
      <c r="B435" s="11"/>
      <c r="C435" s="33">
        <f>'Programe Budget 2073-74'!C425</f>
        <v>3</v>
      </c>
      <c r="D435" s="404" t="str">
        <f>'Programe Budget 2073-74'!D425</f>
        <v>क्षेत्रीय कृषि निर्देशनालय, बिराटनगर</v>
      </c>
      <c r="E435" s="34">
        <f>'Programe Budget 2073-74'!K425</f>
        <v>50</v>
      </c>
      <c r="F435" s="422">
        <f t="shared" si="40"/>
        <v>50</v>
      </c>
      <c r="G435" s="34">
        <f t="shared" si="41"/>
        <v>1.4003225222833324E-2</v>
      </c>
      <c r="H435" s="714">
        <v>75</v>
      </c>
      <c r="I435" s="34">
        <f t="shared" ref="I435:I498" si="42">SUM(G435*H435/100)</f>
        <v>1.0502418917124993E-2</v>
      </c>
      <c r="J435" s="34"/>
      <c r="K435" s="214"/>
      <c r="L435" s="25" t="str">
        <f>'Programe Budget 2073-74'!Q425</f>
        <v>वि</v>
      </c>
    </row>
    <row r="436" spans="1:12">
      <c r="A436" s="25"/>
      <c r="B436" s="25"/>
      <c r="C436" s="33">
        <f>'Programe Budget 2073-74'!C426</f>
        <v>4</v>
      </c>
      <c r="D436" s="404" t="str">
        <f>'Programe Budget 2073-74'!D426</f>
        <v>क्षेत्रीय कृषि निर्देशनालय, हरिहरभवन</v>
      </c>
      <c r="E436" s="34">
        <f>'Programe Budget 2073-74'!K426</f>
        <v>50</v>
      </c>
      <c r="F436" s="422">
        <f t="shared" si="40"/>
        <v>50</v>
      </c>
      <c r="G436" s="34">
        <f t="shared" si="41"/>
        <v>1.4003225222833324E-2</v>
      </c>
      <c r="H436" s="714">
        <v>100</v>
      </c>
      <c r="I436" s="34">
        <f t="shared" si="42"/>
        <v>1.4003225222833324E-2</v>
      </c>
      <c r="J436" s="34"/>
      <c r="K436" s="214"/>
      <c r="L436" s="25" t="str">
        <f>'Programe Budget 2073-74'!Q426</f>
        <v>का</v>
      </c>
    </row>
    <row r="437" spans="1:12">
      <c r="A437" s="264"/>
      <c r="B437" s="264"/>
      <c r="C437" s="54">
        <f>'Programe Budget 2073-74'!C427</f>
        <v>5</v>
      </c>
      <c r="D437" s="405" t="str">
        <f>'Programe Budget 2073-74'!D427</f>
        <v>क्षेत्रीय कृषि निर्देशनालय, पोखरा</v>
      </c>
      <c r="E437" s="34">
        <f>'Programe Budget 2073-74'!K427</f>
        <v>50</v>
      </c>
      <c r="F437" s="424">
        <f t="shared" si="40"/>
        <v>50</v>
      </c>
      <c r="G437" s="85">
        <f t="shared" si="41"/>
        <v>1.4003225222833324E-2</v>
      </c>
      <c r="H437" s="714">
        <v>100</v>
      </c>
      <c r="I437" s="85">
        <f t="shared" si="42"/>
        <v>1.4003225222833324E-2</v>
      </c>
      <c r="J437" s="85"/>
      <c r="K437" s="356"/>
      <c r="L437" s="264" t="str">
        <f>'Programe Budget 2073-74'!Q427</f>
        <v>प</v>
      </c>
    </row>
    <row r="438" spans="1:12">
      <c r="A438" s="25"/>
      <c r="B438" s="25"/>
      <c r="C438" s="33">
        <f>'Programe Budget 2073-74'!C428</f>
        <v>6</v>
      </c>
      <c r="D438" s="404" t="str">
        <f>'Programe Budget 2073-74'!D428</f>
        <v>क्षेत्रीय कृषि निर्देशनालय, सुर्खेत</v>
      </c>
      <c r="E438" s="34">
        <f>'Programe Budget 2073-74'!K428</f>
        <v>50</v>
      </c>
      <c r="F438" s="422">
        <f t="shared" si="40"/>
        <v>50</v>
      </c>
      <c r="G438" s="34">
        <f t="shared" si="41"/>
        <v>1.4003225222833324E-2</v>
      </c>
      <c r="H438" s="714">
        <v>100</v>
      </c>
      <c r="I438" s="34">
        <f t="shared" si="42"/>
        <v>1.4003225222833324E-2</v>
      </c>
      <c r="J438" s="34"/>
      <c r="K438" s="214"/>
      <c r="L438" s="25" t="str">
        <f>'Programe Budget 2073-74'!Q428</f>
        <v>सु</v>
      </c>
    </row>
    <row r="439" spans="1:12" ht="25.5" customHeight="1">
      <c r="A439" s="79"/>
      <c r="B439" s="79"/>
      <c r="C439" s="31">
        <f>'Programe Budget 2073-74'!C429</f>
        <v>7</v>
      </c>
      <c r="D439" s="402" t="str">
        <f>'Programe Budget 2073-74'!D429</f>
        <v>क्षेत्रीय कृषि निर्देशनालय, दिपायल</v>
      </c>
      <c r="E439" s="34">
        <f>'Programe Budget 2073-74'!K429</f>
        <v>50</v>
      </c>
      <c r="F439" s="418">
        <f t="shared" si="40"/>
        <v>50</v>
      </c>
      <c r="G439" s="30">
        <f t="shared" si="41"/>
        <v>1.4003225222833324E-2</v>
      </c>
      <c r="H439" s="714">
        <v>100</v>
      </c>
      <c r="I439" s="30">
        <f t="shared" si="42"/>
        <v>1.4003225222833324E-2</v>
      </c>
      <c r="J439" s="30"/>
      <c r="K439" s="355"/>
      <c r="L439" s="79" t="str">
        <f>'Programe Budget 2073-74'!Q429</f>
        <v>दि</v>
      </c>
    </row>
    <row r="440" spans="1:12">
      <c r="A440" s="25"/>
      <c r="B440" s="25"/>
      <c r="C440" s="33">
        <f>'Programe Budget 2073-74'!C430</f>
        <v>8</v>
      </c>
      <c r="D440" s="404" t="str">
        <f>'Programe Budget 2073-74'!D430</f>
        <v>जिल्ला कृषि विकास कार्यालय, ताप्लेजुङ्ग</v>
      </c>
      <c r="E440" s="34">
        <f>'Programe Budget 2073-74'!K430</f>
        <v>925</v>
      </c>
      <c r="F440" s="422">
        <f t="shared" si="40"/>
        <v>925</v>
      </c>
      <c r="G440" s="34">
        <f t="shared" si="41"/>
        <v>0.25905966662241647</v>
      </c>
      <c r="H440" s="714">
        <v>2.59</v>
      </c>
      <c r="I440" s="34">
        <f t="shared" si="42"/>
        <v>6.7096453655205871E-3</v>
      </c>
      <c r="J440" s="34"/>
      <c r="K440" s="214"/>
      <c r="L440" s="25" t="str">
        <f>'Programe Budget 2073-74'!Q430</f>
        <v>वि</v>
      </c>
    </row>
    <row r="441" spans="1:12">
      <c r="A441" s="25"/>
      <c r="B441" s="25"/>
      <c r="C441" s="33">
        <f>'Programe Budget 2073-74'!C431</f>
        <v>9</v>
      </c>
      <c r="D441" s="404" t="str">
        <f>'Programe Budget 2073-74'!D431</f>
        <v>जिल्ला कृषि विकास कार्यालय, पाँचथर</v>
      </c>
      <c r="E441" s="34">
        <f>'Programe Budget 2073-74'!K431</f>
        <v>1885</v>
      </c>
      <c r="F441" s="422">
        <f t="shared" si="40"/>
        <v>1885</v>
      </c>
      <c r="G441" s="34">
        <f t="shared" si="41"/>
        <v>0.52792159090081636</v>
      </c>
      <c r="H441" s="714">
        <v>100</v>
      </c>
      <c r="I441" s="34">
        <f t="shared" si="42"/>
        <v>0.52792159090081636</v>
      </c>
      <c r="J441" s="34"/>
      <c r="K441" s="214"/>
      <c r="L441" s="25" t="str">
        <f>'Programe Budget 2073-74'!Q431</f>
        <v>वि</v>
      </c>
    </row>
    <row r="442" spans="1:12">
      <c r="A442" s="25"/>
      <c r="B442" s="25"/>
      <c r="C442" s="33">
        <f>'Programe Budget 2073-74'!C432</f>
        <v>10</v>
      </c>
      <c r="D442" s="404" t="str">
        <f>'Programe Budget 2073-74'!D432</f>
        <v>जिल्ला कृषि विकास कार्यालयर्, इलाम</v>
      </c>
      <c r="E442" s="34">
        <f>'Programe Budget 2073-74'!K432</f>
        <v>2875</v>
      </c>
      <c r="F442" s="422">
        <f t="shared" si="40"/>
        <v>2875</v>
      </c>
      <c r="G442" s="34">
        <f t="shared" si="41"/>
        <v>0.80518545031291611</v>
      </c>
      <c r="H442" s="714">
        <v>100</v>
      </c>
      <c r="I442" s="34">
        <f t="shared" si="42"/>
        <v>0.80518545031291611</v>
      </c>
      <c r="J442" s="34"/>
      <c r="K442" s="214"/>
      <c r="L442" s="25" t="str">
        <f>'Programe Budget 2073-74'!Q432</f>
        <v>वि</v>
      </c>
    </row>
    <row r="443" spans="1:12">
      <c r="A443" s="25"/>
      <c r="B443" s="25"/>
      <c r="C443" s="33">
        <f>'Programe Budget 2073-74'!C433</f>
        <v>11</v>
      </c>
      <c r="D443" s="404" t="str">
        <f>'Programe Budget 2073-74'!D433</f>
        <v>जिल्ला कृषि विकास कार्यालय, झापा</v>
      </c>
      <c r="E443" s="34">
        <f>'Programe Budget 2073-74'!K433</f>
        <v>1975</v>
      </c>
      <c r="F443" s="422">
        <f t="shared" si="40"/>
        <v>1975</v>
      </c>
      <c r="G443" s="34">
        <f t="shared" si="41"/>
        <v>0.55312739630191632</v>
      </c>
      <c r="H443" s="714">
        <v>100</v>
      </c>
      <c r="I443" s="34">
        <f t="shared" si="42"/>
        <v>0.55312739630191632</v>
      </c>
      <c r="J443" s="34"/>
      <c r="K443" s="214"/>
      <c r="L443" s="25" t="str">
        <f>'Programe Budget 2073-74'!Q433</f>
        <v>वि</v>
      </c>
    </row>
    <row r="444" spans="1:12">
      <c r="A444" s="25"/>
      <c r="B444" s="25"/>
      <c r="C444" s="33">
        <f>'Programe Budget 2073-74'!C434</f>
        <v>12</v>
      </c>
      <c r="D444" s="404" t="str">
        <f>'Programe Budget 2073-74'!D434</f>
        <v>जिल्ला कृषि विकास कार्यालय, संखुवासभा</v>
      </c>
      <c r="E444" s="34">
        <f>'Programe Budget 2073-74'!K434</f>
        <v>925</v>
      </c>
      <c r="F444" s="422">
        <f t="shared" si="40"/>
        <v>925</v>
      </c>
      <c r="G444" s="34">
        <f t="shared" si="41"/>
        <v>0.25905966662241647</v>
      </c>
      <c r="H444" s="714">
        <v>80.400000000000006</v>
      </c>
      <c r="I444" s="34">
        <f t="shared" si="42"/>
        <v>0.20828397196442286</v>
      </c>
      <c r="J444" s="34"/>
      <c r="K444" s="214"/>
      <c r="L444" s="25" t="str">
        <f>'Programe Budget 2073-74'!Q434</f>
        <v>वि</v>
      </c>
    </row>
    <row r="445" spans="1:12">
      <c r="A445" s="18"/>
      <c r="B445" s="18"/>
      <c r="C445" s="33">
        <f>'Programe Budget 2073-74'!C435</f>
        <v>13</v>
      </c>
      <c r="D445" s="404" t="str">
        <f>'Programe Budget 2073-74'!D435</f>
        <v>जिल्ला कृषि विकास कार्यालय, तेह्रथुम</v>
      </c>
      <c r="E445" s="34">
        <f>'Programe Budget 2073-74'!K435</f>
        <v>2425</v>
      </c>
      <c r="F445" s="422">
        <f t="shared" si="40"/>
        <v>2425</v>
      </c>
      <c r="G445" s="34">
        <f t="shared" si="41"/>
        <v>0.67915642330741621</v>
      </c>
      <c r="H445" s="714">
        <v>23.86</v>
      </c>
      <c r="I445" s="34">
        <f t="shared" si="42"/>
        <v>0.1620467226011495</v>
      </c>
      <c r="J445" s="34"/>
      <c r="K445" s="214"/>
      <c r="L445" s="25" t="str">
        <f>'Programe Budget 2073-74'!Q435</f>
        <v>वि</v>
      </c>
    </row>
    <row r="446" spans="1:12">
      <c r="A446" s="18"/>
      <c r="B446" s="18"/>
      <c r="C446" s="33">
        <f>'Programe Budget 2073-74'!C436</f>
        <v>14</v>
      </c>
      <c r="D446" s="404" t="str">
        <f>'Programe Budget 2073-74'!D436</f>
        <v>जिल्ला कृषि विकास कार्यालय, भोजपुर</v>
      </c>
      <c r="E446" s="34">
        <f>'Programe Budget 2073-74'!K436</f>
        <v>5126.8</v>
      </c>
      <c r="F446" s="422">
        <f t="shared" si="40"/>
        <v>5126.8</v>
      </c>
      <c r="G446" s="34">
        <f t="shared" si="41"/>
        <v>1.4358347014484378</v>
      </c>
      <c r="H446" s="714">
        <v>80.400000000000006</v>
      </c>
      <c r="I446" s="34">
        <f t="shared" si="42"/>
        <v>1.1544110999645441</v>
      </c>
      <c r="J446" s="34"/>
      <c r="K446" s="214"/>
      <c r="L446" s="25" t="str">
        <f>'Programe Budget 2073-74'!Q436</f>
        <v>वि</v>
      </c>
    </row>
    <row r="447" spans="1:12">
      <c r="A447" s="18"/>
      <c r="B447" s="18"/>
      <c r="C447" s="33">
        <f>'Programe Budget 2073-74'!C437</f>
        <v>15</v>
      </c>
      <c r="D447" s="404" t="str">
        <f>'Programe Budget 2073-74'!D437</f>
        <v>जिल्ला कृषि विकास कार्यालय, धनकुटा</v>
      </c>
      <c r="E447" s="34">
        <f>'Programe Budget 2073-74'!K437</f>
        <v>2425</v>
      </c>
      <c r="F447" s="422">
        <f t="shared" si="40"/>
        <v>2425</v>
      </c>
      <c r="G447" s="34">
        <f t="shared" si="41"/>
        <v>0.67915642330741621</v>
      </c>
      <c r="H447" s="714">
        <v>0.2</v>
      </c>
      <c r="I447" s="34">
        <f t="shared" si="42"/>
        <v>1.3583128466148325E-3</v>
      </c>
      <c r="J447" s="34"/>
      <c r="K447" s="214"/>
      <c r="L447" s="25" t="str">
        <f>'Programe Budget 2073-74'!Q437</f>
        <v>वि</v>
      </c>
    </row>
    <row r="448" spans="1:12">
      <c r="A448" s="18"/>
      <c r="B448" s="18"/>
      <c r="C448" s="33">
        <f>'Programe Budget 2073-74'!C438</f>
        <v>16</v>
      </c>
      <c r="D448" s="404" t="str">
        <f>'Programe Budget 2073-74'!D438</f>
        <v>जिल्ला कृषि विकास कार्यालय, सुनसरी</v>
      </c>
      <c r="E448" s="34">
        <f>'Programe Budget 2073-74'!K438</f>
        <v>1975</v>
      </c>
      <c r="F448" s="422">
        <f t="shared" si="40"/>
        <v>1975</v>
      </c>
      <c r="G448" s="34">
        <f t="shared" si="41"/>
        <v>0.55312739630191632</v>
      </c>
      <c r="H448" s="714">
        <v>2.79</v>
      </c>
      <c r="I448" s="34">
        <f t="shared" si="42"/>
        <v>1.5432254356823464E-2</v>
      </c>
      <c r="J448" s="34"/>
      <c r="K448" s="214"/>
      <c r="L448" s="25" t="str">
        <f>'Programe Budget 2073-74'!Q438</f>
        <v>वि</v>
      </c>
    </row>
    <row r="449" spans="1:12">
      <c r="A449" s="18"/>
      <c r="B449" s="18"/>
      <c r="C449" s="33">
        <f>'Programe Budget 2073-74'!C439</f>
        <v>17</v>
      </c>
      <c r="D449" s="404" t="str">
        <f>'Programe Budget 2073-74'!D439</f>
        <v>जिल्ला कृषि विकास कार्यालय, मोरङ्ग</v>
      </c>
      <c r="E449" s="34">
        <f>'Programe Budget 2073-74'!K439</f>
        <v>1975</v>
      </c>
      <c r="F449" s="422">
        <f t="shared" si="40"/>
        <v>1975</v>
      </c>
      <c r="G449" s="34">
        <f t="shared" si="41"/>
        <v>0.55312739630191632</v>
      </c>
      <c r="H449" s="714">
        <v>100</v>
      </c>
      <c r="I449" s="34">
        <f t="shared" si="42"/>
        <v>0.55312739630191632</v>
      </c>
      <c r="J449" s="34"/>
      <c r="K449" s="214"/>
      <c r="L449" s="25" t="str">
        <f>'Programe Budget 2073-74'!Q439</f>
        <v>वि</v>
      </c>
    </row>
    <row r="450" spans="1:12">
      <c r="A450" s="18"/>
      <c r="B450" s="18"/>
      <c r="C450" s="33">
        <f>'Programe Budget 2073-74'!C440</f>
        <v>18</v>
      </c>
      <c r="D450" s="404" t="str">
        <f>'Programe Budget 2073-74'!D440</f>
        <v>जिल्ला कृषि विकास कार्यालय, सोलुखुम्बु</v>
      </c>
      <c r="E450" s="34">
        <f>'Programe Budget 2073-74'!K440</f>
        <v>925</v>
      </c>
      <c r="F450" s="422">
        <f t="shared" si="40"/>
        <v>925</v>
      </c>
      <c r="G450" s="34">
        <f t="shared" si="41"/>
        <v>0.25905966662241647</v>
      </c>
      <c r="H450" s="714">
        <v>0</v>
      </c>
      <c r="I450" s="34">
        <f t="shared" si="42"/>
        <v>0</v>
      </c>
      <c r="J450" s="34"/>
      <c r="K450" s="214"/>
      <c r="L450" s="25" t="str">
        <f>'Programe Budget 2073-74'!Q440</f>
        <v>वि</v>
      </c>
    </row>
    <row r="451" spans="1:12">
      <c r="A451" s="18"/>
      <c r="B451" s="18"/>
      <c r="C451" s="33">
        <f>'Programe Budget 2073-74'!C441</f>
        <v>19</v>
      </c>
      <c r="D451" s="404" t="str">
        <f>'Programe Budget 2073-74'!D441</f>
        <v>जिल्ला कृषि विकास कार्यालय, ओखलढुङ्गा</v>
      </c>
      <c r="E451" s="34">
        <f>'Programe Budget 2073-74'!K441</f>
        <v>2450</v>
      </c>
      <c r="F451" s="422">
        <f t="shared" si="40"/>
        <v>2450</v>
      </c>
      <c r="G451" s="34">
        <f t="shared" si="41"/>
        <v>0.68615803591883284</v>
      </c>
      <c r="H451" s="714">
        <v>1.96</v>
      </c>
      <c r="I451" s="34">
        <f t="shared" si="42"/>
        <v>1.3448697504009123E-2</v>
      </c>
      <c r="J451" s="34"/>
      <c r="K451" s="214"/>
      <c r="L451" s="25" t="str">
        <f>'Programe Budget 2073-74'!Q441</f>
        <v>वि</v>
      </c>
    </row>
    <row r="452" spans="1:12">
      <c r="A452" s="18"/>
      <c r="B452" s="18"/>
      <c r="C452" s="33">
        <f>'Programe Budget 2073-74'!C442</f>
        <v>20</v>
      </c>
      <c r="D452" s="404" t="str">
        <f>'Programe Budget 2073-74'!D442</f>
        <v>जिल्ला कृषि विकास कार्यालय, खोटाङ्ग</v>
      </c>
      <c r="E452" s="34">
        <f>'Programe Budget 2073-74'!K442</f>
        <v>11545</v>
      </c>
      <c r="F452" s="422">
        <f t="shared" si="40"/>
        <v>11545</v>
      </c>
      <c r="G452" s="34">
        <f t="shared" si="41"/>
        <v>3.2333447039522145</v>
      </c>
      <c r="H452" s="714">
        <v>66.94</v>
      </c>
      <c r="I452" s="34">
        <f t="shared" si="42"/>
        <v>2.1644009448256121</v>
      </c>
      <c r="J452" s="34"/>
      <c r="K452" s="214"/>
      <c r="L452" s="25" t="str">
        <f>'Programe Budget 2073-74'!Q442</f>
        <v>वि</v>
      </c>
    </row>
    <row r="453" spans="1:12">
      <c r="A453" s="18"/>
      <c r="B453" s="18"/>
      <c r="C453" s="33">
        <f>'Programe Budget 2073-74'!C443</f>
        <v>21</v>
      </c>
      <c r="D453" s="404" t="str">
        <f>'Programe Budget 2073-74'!D443</f>
        <v>जिल्ला कृषि विकास कार्यालय, उदयपुर</v>
      </c>
      <c r="E453" s="34">
        <f>'Programe Budget 2073-74'!K443</f>
        <v>2575</v>
      </c>
      <c r="F453" s="422">
        <f t="shared" si="40"/>
        <v>2575</v>
      </c>
      <c r="G453" s="34">
        <f t="shared" si="41"/>
        <v>0.72116609897591621</v>
      </c>
      <c r="H453" s="714">
        <v>99.98</v>
      </c>
      <c r="I453" s="34">
        <f t="shared" si="42"/>
        <v>0.72102186575612104</v>
      </c>
      <c r="J453" s="34"/>
      <c r="K453" s="214"/>
      <c r="L453" s="25" t="str">
        <f>'Programe Budget 2073-74'!Q443</f>
        <v>वि</v>
      </c>
    </row>
    <row r="454" spans="1:12">
      <c r="A454" s="18"/>
      <c r="B454" s="18"/>
      <c r="C454" s="33">
        <f>'Programe Budget 2073-74'!C444</f>
        <v>22</v>
      </c>
      <c r="D454" s="404" t="str">
        <f>'Programe Budget 2073-74'!D444</f>
        <v>जिल्ला कृषि विकास कार्यालय, सिराहा</v>
      </c>
      <c r="E454" s="34">
        <f>'Programe Budget 2073-74'!K444</f>
        <v>1930</v>
      </c>
      <c r="F454" s="422">
        <f t="shared" si="40"/>
        <v>1930</v>
      </c>
      <c r="G454" s="34">
        <f t="shared" si="41"/>
        <v>0.54052449360136634</v>
      </c>
      <c r="H454" s="714">
        <v>0</v>
      </c>
      <c r="I454" s="34">
        <f t="shared" si="42"/>
        <v>0</v>
      </c>
      <c r="J454" s="34"/>
      <c r="K454" s="214"/>
      <c r="L454" s="25" t="str">
        <f>'Programe Budget 2073-74'!Q444</f>
        <v>वि</v>
      </c>
    </row>
    <row r="455" spans="1:12">
      <c r="A455" s="18"/>
      <c r="B455" s="18"/>
      <c r="C455" s="33">
        <f>'Programe Budget 2073-74'!C445</f>
        <v>23</v>
      </c>
      <c r="D455" s="404" t="str">
        <f>'Programe Budget 2073-74'!D445</f>
        <v>जिल्ला कृषि विकास कार्यालय, सप्तरी</v>
      </c>
      <c r="E455" s="34">
        <f>'Programe Budget 2073-74'!K445</f>
        <v>1975</v>
      </c>
      <c r="F455" s="422">
        <f t="shared" si="40"/>
        <v>1975</v>
      </c>
      <c r="G455" s="34">
        <f t="shared" si="41"/>
        <v>0.55312739630191632</v>
      </c>
      <c r="H455" s="714">
        <v>0.75</v>
      </c>
      <c r="I455" s="34">
        <f t="shared" si="42"/>
        <v>4.1484554722643723E-3</v>
      </c>
      <c r="J455" s="34"/>
      <c r="K455" s="214"/>
      <c r="L455" s="25" t="str">
        <f>'Programe Budget 2073-74'!Q445</f>
        <v>वि</v>
      </c>
    </row>
    <row r="456" spans="1:12">
      <c r="A456" s="18"/>
      <c r="B456" s="18"/>
      <c r="C456" s="33">
        <f>'Programe Budget 2073-74'!C446</f>
        <v>24</v>
      </c>
      <c r="D456" s="404" t="str">
        <f>'Programe Budget 2073-74'!D446</f>
        <v>जिल्ला कृषि विकास कार्यालय, दोलखा</v>
      </c>
      <c r="E456" s="34">
        <f>'Programe Budget 2073-74'!K446</f>
        <v>2725</v>
      </c>
      <c r="F456" s="422">
        <f t="shared" si="40"/>
        <v>2725</v>
      </c>
      <c r="G456" s="34">
        <f t="shared" si="41"/>
        <v>0.76317577464441611</v>
      </c>
      <c r="H456" s="714">
        <v>1.83</v>
      </c>
      <c r="I456" s="34">
        <f t="shared" si="42"/>
        <v>1.3966116675992814E-2</v>
      </c>
      <c r="J456" s="34"/>
      <c r="K456" s="214"/>
      <c r="L456" s="25" t="str">
        <f>'Programe Budget 2073-74'!Q446</f>
        <v>का</v>
      </c>
    </row>
    <row r="457" spans="1:12">
      <c r="A457" s="25"/>
      <c r="B457" s="25"/>
      <c r="C457" s="33">
        <f>'Programe Budget 2073-74'!C447</f>
        <v>25</v>
      </c>
      <c r="D457" s="404" t="str">
        <f>'Programe Budget 2073-74'!D447</f>
        <v>जिल्ला कृषि विकास कार्यालय, रामेछाप</v>
      </c>
      <c r="E457" s="34">
        <f>'Programe Budget 2073-74'!K447</f>
        <v>4225</v>
      </c>
      <c r="F457" s="422">
        <f t="shared" si="40"/>
        <v>4225</v>
      </c>
      <c r="G457" s="34">
        <f t="shared" si="41"/>
        <v>1.1832725313294159</v>
      </c>
      <c r="H457" s="714">
        <v>100</v>
      </c>
      <c r="I457" s="34">
        <f t="shared" si="42"/>
        <v>1.1832725313294159</v>
      </c>
      <c r="J457" s="34"/>
      <c r="K457" s="214"/>
      <c r="L457" s="25" t="str">
        <f>'Programe Budget 2073-74'!Q447</f>
        <v>का</v>
      </c>
    </row>
    <row r="458" spans="1:12">
      <c r="A458" s="25"/>
      <c r="B458" s="25"/>
      <c r="C458" s="33">
        <f>'Programe Budget 2073-74'!C448</f>
        <v>26</v>
      </c>
      <c r="D458" s="404" t="str">
        <f>'Programe Budget 2073-74'!D448</f>
        <v>जिल्ला कृषि विकास कार्यालय, सिन्धुली</v>
      </c>
      <c r="E458" s="34">
        <f>'Programe Budget 2073-74'!K448</f>
        <v>3175</v>
      </c>
      <c r="F458" s="422">
        <f t="shared" si="40"/>
        <v>3175</v>
      </c>
      <c r="G458" s="34">
        <f t="shared" si="41"/>
        <v>0.88920480164991611</v>
      </c>
      <c r="H458" s="714">
        <v>100</v>
      </c>
      <c r="I458" s="34">
        <f t="shared" si="42"/>
        <v>0.88920480164991611</v>
      </c>
      <c r="J458" s="34"/>
      <c r="K458" s="214"/>
      <c r="L458" s="25" t="str">
        <f>'Programe Budget 2073-74'!Q448</f>
        <v>का</v>
      </c>
    </row>
    <row r="459" spans="1:12">
      <c r="A459" s="25"/>
      <c r="B459" s="25"/>
      <c r="C459" s="33">
        <f>'Programe Budget 2073-74'!C449</f>
        <v>27</v>
      </c>
      <c r="D459" s="404" t="str">
        <f>'Programe Budget 2073-74'!D449</f>
        <v>जिल्ला कृषि विकास कार्यालय, धनुषा</v>
      </c>
      <c r="E459" s="34">
        <f>'Programe Budget 2073-74'!K449</f>
        <v>1975</v>
      </c>
      <c r="F459" s="422">
        <f t="shared" si="40"/>
        <v>1975</v>
      </c>
      <c r="G459" s="34">
        <f t="shared" si="41"/>
        <v>0.55312739630191632</v>
      </c>
      <c r="H459" s="714">
        <v>100</v>
      </c>
      <c r="I459" s="34">
        <f t="shared" si="42"/>
        <v>0.55312739630191632</v>
      </c>
      <c r="J459" s="34"/>
      <c r="K459" s="214"/>
      <c r="L459" s="25" t="str">
        <f>'Programe Budget 2073-74'!Q449</f>
        <v>का</v>
      </c>
    </row>
    <row r="460" spans="1:12">
      <c r="A460" s="25"/>
      <c r="B460" s="25"/>
      <c r="C460" s="33">
        <f>'Programe Budget 2073-74'!C450</f>
        <v>28</v>
      </c>
      <c r="D460" s="404" t="str">
        <f>'Programe Budget 2073-74'!D450</f>
        <v>जिल्ला कृषि विकास कार्यालय, महोत्तरी</v>
      </c>
      <c r="E460" s="34">
        <f>'Programe Budget 2073-74'!K450</f>
        <v>1975</v>
      </c>
      <c r="F460" s="422">
        <f t="shared" si="40"/>
        <v>1975</v>
      </c>
      <c r="G460" s="34">
        <f t="shared" si="41"/>
        <v>0.55312739630191632</v>
      </c>
      <c r="H460" s="714">
        <v>100</v>
      </c>
      <c r="I460" s="34">
        <f t="shared" si="42"/>
        <v>0.55312739630191632</v>
      </c>
      <c r="J460" s="34"/>
      <c r="K460" s="214"/>
      <c r="L460" s="25" t="str">
        <f>'Programe Budget 2073-74'!Q450</f>
        <v>का</v>
      </c>
    </row>
    <row r="461" spans="1:12">
      <c r="A461" s="25"/>
      <c r="B461" s="25"/>
      <c r="C461" s="33">
        <f>'Programe Budget 2073-74'!C451</f>
        <v>29</v>
      </c>
      <c r="D461" s="404" t="str">
        <f>'Programe Budget 2073-74'!D451</f>
        <v>जिल्ला कृषि विकास कार्यालय, र्सलाही</v>
      </c>
      <c r="E461" s="34">
        <f>'Programe Budget 2073-74'!K451</f>
        <v>1975</v>
      </c>
      <c r="F461" s="422">
        <f t="shared" si="40"/>
        <v>1975</v>
      </c>
      <c r="G461" s="34">
        <f t="shared" si="41"/>
        <v>0.55312739630191632</v>
      </c>
      <c r="H461" s="714">
        <v>1.28</v>
      </c>
      <c r="I461" s="34">
        <f t="shared" si="42"/>
        <v>7.0800306726645293E-3</v>
      </c>
      <c r="J461" s="34"/>
      <c r="K461" s="214"/>
      <c r="L461" s="25" t="str">
        <f>'Programe Budget 2073-74'!Q451</f>
        <v>का</v>
      </c>
    </row>
    <row r="462" spans="1:12">
      <c r="A462" s="25"/>
      <c r="B462" s="25"/>
      <c r="C462" s="33">
        <f>'Programe Budget 2073-74'!C452</f>
        <v>30</v>
      </c>
      <c r="D462" s="404" t="str">
        <f>'Programe Budget 2073-74'!D452</f>
        <v>जिल्ला कृषि विकास कार्यालय, बारा</v>
      </c>
      <c r="E462" s="34">
        <f>'Programe Budget 2073-74'!K452</f>
        <v>1965</v>
      </c>
      <c r="F462" s="422">
        <f t="shared" si="40"/>
        <v>1965</v>
      </c>
      <c r="G462" s="34">
        <f t="shared" si="41"/>
        <v>0.55032675125734953</v>
      </c>
      <c r="H462" s="714">
        <v>100</v>
      </c>
      <c r="I462" s="34">
        <f t="shared" si="42"/>
        <v>0.55032675125734953</v>
      </c>
      <c r="J462" s="34"/>
      <c r="K462" s="214"/>
      <c r="L462" s="25" t="str">
        <f>'Programe Budget 2073-74'!Q452</f>
        <v>का</v>
      </c>
    </row>
    <row r="463" spans="1:12">
      <c r="A463" s="25"/>
      <c r="B463" s="25"/>
      <c r="C463" s="33">
        <f>'Programe Budget 2073-74'!C453</f>
        <v>31</v>
      </c>
      <c r="D463" s="404" t="str">
        <f>'Programe Budget 2073-74'!D453</f>
        <v>जिल्ला कृषि विकास कार्यालय, पर्सा</v>
      </c>
      <c r="E463" s="34">
        <f>'Programe Budget 2073-74'!K453</f>
        <v>1975</v>
      </c>
      <c r="F463" s="422">
        <f t="shared" si="40"/>
        <v>1975</v>
      </c>
      <c r="G463" s="34">
        <f t="shared" si="41"/>
        <v>0.55312739630191632</v>
      </c>
      <c r="H463" s="714">
        <v>0</v>
      </c>
      <c r="I463" s="34">
        <f t="shared" si="42"/>
        <v>0</v>
      </c>
      <c r="J463" s="34"/>
      <c r="K463" s="214"/>
      <c r="L463" s="25" t="str">
        <f>'Programe Budget 2073-74'!Q453</f>
        <v>का</v>
      </c>
    </row>
    <row r="464" spans="1:12">
      <c r="A464" s="25"/>
      <c r="B464" s="25"/>
      <c r="C464" s="33">
        <f>'Programe Budget 2073-74'!C454</f>
        <v>32</v>
      </c>
      <c r="D464" s="404" t="str">
        <f>'Programe Budget 2073-74'!D454</f>
        <v>जिल्ला कृषि विकास कार्यालय, रौतहट</v>
      </c>
      <c r="E464" s="34">
        <f>'Programe Budget 2073-74'!K454</f>
        <v>1975</v>
      </c>
      <c r="F464" s="422">
        <f t="shared" si="40"/>
        <v>1975</v>
      </c>
      <c r="G464" s="34">
        <f t="shared" si="41"/>
        <v>0.55312739630191632</v>
      </c>
      <c r="H464" s="714">
        <v>0</v>
      </c>
      <c r="I464" s="34">
        <f t="shared" si="42"/>
        <v>0</v>
      </c>
      <c r="J464" s="34"/>
      <c r="K464" s="214"/>
      <c r="L464" s="25" t="str">
        <f>'Programe Budget 2073-74'!Q454</f>
        <v>का</v>
      </c>
    </row>
    <row r="465" spans="1:12">
      <c r="A465" s="25"/>
      <c r="B465" s="25"/>
      <c r="C465" s="33">
        <f>'Programe Budget 2073-74'!C455</f>
        <v>33</v>
      </c>
      <c r="D465" s="404" t="str">
        <f>'Programe Budget 2073-74'!D455</f>
        <v>जिल्ला कृषि विकास कार्यालय, मकवानपुर</v>
      </c>
      <c r="E465" s="34">
        <f>'Programe Budget 2073-74'!K455</f>
        <v>2425</v>
      </c>
      <c r="F465" s="422">
        <f t="shared" si="40"/>
        <v>2425</v>
      </c>
      <c r="G465" s="34">
        <f t="shared" si="41"/>
        <v>0.67915642330741621</v>
      </c>
      <c r="H465" s="714">
        <v>100</v>
      </c>
      <c r="I465" s="34">
        <f t="shared" si="42"/>
        <v>0.67915642330741621</v>
      </c>
      <c r="J465" s="34"/>
      <c r="K465" s="214"/>
      <c r="L465" s="25" t="str">
        <f>'Programe Budget 2073-74'!Q455</f>
        <v>का</v>
      </c>
    </row>
    <row r="466" spans="1:12">
      <c r="A466" s="25"/>
      <c r="B466" s="25"/>
      <c r="C466" s="33">
        <f>'Programe Budget 2073-74'!C456</f>
        <v>34</v>
      </c>
      <c r="D466" s="404" t="str">
        <f>'Programe Budget 2073-74'!D456</f>
        <v>जिल्ला कृषि विकास कार्यालय, चितवन</v>
      </c>
      <c r="E466" s="34">
        <f>'Programe Budget 2073-74'!K456</f>
        <v>1975</v>
      </c>
      <c r="F466" s="422">
        <f t="shared" si="40"/>
        <v>1975</v>
      </c>
      <c r="G466" s="34">
        <f t="shared" si="41"/>
        <v>0.55312739630191632</v>
      </c>
      <c r="H466" s="714">
        <v>100</v>
      </c>
      <c r="I466" s="34">
        <f t="shared" si="42"/>
        <v>0.55312739630191632</v>
      </c>
      <c r="J466" s="34"/>
      <c r="K466" s="214"/>
      <c r="L466" s="25" t="str">
        <f>'Programe Budget 2073-74'!Q456</f>
        <v>का</v>
      </c>
    </row>
    <row r="467" spans="1:12">
      <c r="A467" s="25"/>
      <c r="B467" s="25"/>
      <c r="C467" s="33">
        <f>'Programe Budget 2073-74'!C457</f>
        <v>35</v>
      </c>
      <c r="D467" s="404" t="str">
        <f>'Programe Budget 2073-74'!D457</f>
        <v>जिल्ला कृषि विकास कार्यालय, रसुवा</v>
      </c>
      <c r="E467" s="34">
        <f>'Programe Budget 2073-74'!K457</f>
        <v>950</v>
      </c>
      <c r="F467" s="422">
        <f t="shared" si="40"/>
        <v>950</v>
      </c>
      <c r="G467" s="34">
        <f t="shared" si="41"/>
        <v>0.26606127923383316</v>
      </c>
      <c r="H467" s="714">
        <v>58</v>
      </c>
      <c r="I467" s="34">
        <f t="shared" si="42"/>
        <v>0.15431554195562325</v>
      </c>
      <c r="J467" s="34"/>
      <c r="K467" s="214"/>
      <c r="L467" s="25" t="str">
        <f>'Programe Budget 2073-74'!Q457</f>
        <v>का</v>
      </c>
    </row>
    <row r="468" spans="1:12">
      <c r="A468" s="25"/>
      <c r="B468" s="25"/>
      <c r="C468" s="33">
        <f>'Programe Budget 2073-74'!C458</f>
        <v>36</v>
      </c>
      <c r="D468" s="404" t="str">
        <f>'Programe Budget 2073-74'!D458</f>
        <v>जिल्ला कृषि विकास कार्यालय, धादिङ्ग</v>
      </c>
      <c r="E468" s="34">
        <f>'Programe Budget 2073-74'!K458</f>
        <v>2425</v>
      </c>
      <c r="F468" s="422">
        <f t="shared" si="40"/>
        <v>2425</v>
      </c>
      <c r="G468" s="34">
        <f t="shared" si="41"/>
        <v>0.67915642330741621</v>
      </c>
      <c r="H468" s="714">
        <v>19.68</v>
      </c>
      <c r="I468" s="34">
        <f t="shared" si="42"/>
        <v>0.13365798410689952</v>
      </c>
      <c r="J468" s="34"/>
      <c r="K468" s="214"/>
      <c r="L468" s="25" t="str">
        <f>'Programe Budget 2073-74'!Q458</f>
        <v>का</v>
      </c>
    </row>
    <row r="469" spans="1:12">
      <c r="A469" s="25"/>
      <c r="B469" s="25"/>
      <c r="C469" s="33">
        <f>'Programe Budget 2073-74'!C459</f>
        <v>37</v>
      </c>
      <c r="D469" s="404" t="str">
        <f>'Programe Budget 2073-74'!D459</f>
        <v>जिल्ला कृषि विकास कार्यालय, नुवाकोट</v>
      </c>
      <c r="E469" s="34">
        <f>'Programe Budget 2073-74'!K459</f>
        <v>3175</v>
      </c>
      <c r="F469" s="422">
        <f t="shared" si="40"/>
        <v>3175</v>
      </c>
      <c r="G469" s="34">
        <f t="shared" si="41"/>
        <v>0.88920480164991611</v>
      </c>
      <c r="H469" s="714">
        <v>100</v>
      </c>
      <c r="I469" s="34">
        <f t="shared" si="42"/>
        <v>0.88920480164991611</v>
      </c>
      <c r="J469" s="34"/>
      <c r="K469" s="214"/>
      <c r="L469" s="25" t="str">
        <f>'Programe Budget 2073-74'!Q459</f>
        <v>का</v>
      </c>
    </row>
    <row r="470" spans="1:12">
      <c r="A470" s="25"/>
      <c r="B470" s="25"/>
      <c r="C470" s="33">
        <f>'Programe Budget 2073-74'!C460</f>
        <v>38</v>
      </c>
      <c r="D470" s="404" t="str">
        <f>'Programe Budget 2073-74'!D460</f>
        <v>जिल्ला कृषि विकास कार्यालय, सिन्धुपालाञ्चोक</v>
      </c>
      <c r="E470" s="34">
        <f>'Programe Budget 2073-74'!K460</f>
        <v>1675</v>
      </c>
      <c r="F470" s="422">
        <f t="shared" si="40"/>
        <v>1675</v>
      </c>
      <c r="G470" s="34">
        <f t="shared" si="41"/>
        <v>0.46910804496491637</v>
      </c>
      <c r="H470" s="714">
        <v>100</v>
      </c>
      <c r="I470" s="34">
        <f t="shared" si="42"/>
        <v>0.46910804496491637</v>
      </c>
      <c r="J470" s="34"/>
      <c r="K470" s="214"/>
      <c r="L470" s="25" t="str">
        <f>'Programe Budget 2073-74'!Q460</f>
        <v>का</v>
      </c>
    </row>
    <row r="471" spans="1:12">
      <c r="A471" s="25"/>
      <c r="B471" s="25"/>
      <c r="C471" s="33">
        <f>'Programe Budget 2073-74'!C461</f>
        <v>39</v>
      </c>
      <c r="D471" s="404" t="str">
        <f>'Programe Budget 2073-74'!D461</f>
        <v>जिल्ला कृषि विकास कार्यालय, काभ्रेपलाञ्चोक</v>
      </c>
      <c r="E471" s="34">
        <f>'Programe Budget 2073-74'!K461</f>
        <v>2425</v>
      </c>
      <c r="F471" s="422">
        <f t="shared" si="40"/>
        <v>2425</v>
      </c>
      <c r="G471" s="34">
        <f t="shared" si="41"/>
        <v>0.67915642330741621</v>
      </c>
      <c r="H471" s="714">
        <v>1.03</v>
      </c>
      <c r="I471" s="34">
        <f t="shared" si="42"/>
        <v>6.9953111600663878E-3</v>
      </c>
      <c r="J471" s="34"/>
      <c r="K471" s="214"/>
      <c r="L471" s="25" t="str">
        <f>'Programe Budget 2073-74'!Q461</f>
        <v>का</v>
      </c>
    </row>
    <row r="472" spans="1:12">
      <c r="A472" s="25"/>
      <c r="B472" s="25"/>
      <c r="C472" s="33">
        <f>'Programe Budget 2073-74'!C462</f>
        <v>40</v>
      </c>
      <c r="D472" s="404" t="str">
        <f>'Programe Budget 2073-74'!D462</f>
        <v>जिल्ला कृषि विकास कार्यालय, काठमाण्डौं</v>
      </c>
      <c r="E472" s="34">
        <f>'Programe Budget 2073-74'!K462</f>
        <v>1975</v>
      </c>
      <c r="F472" s="422">
        <f t="shared" si="40"/>
        <v>1975</v>
      </c>
      <c r="G472" s="34">
        <f t="shared" si="41"/>
        <v>0.55312739630191632</v>
      </c>
      <c r="H472" s="714">
        <v>15.93</v>
      </c>
      <c r="I472" s="34">
        <f t="shared" si="42"/>
        <v>8.8113194230895267E-2</v>
      </c>
      <c r="J472" s="34"/>
      <c r="K472" s="214"/>
      <c r="L472" s="25" t="str">
        <f>'Programe Budget 2073-74'!Q462</f>
        <v>का</v>
      </c>
    </row>
    <row r="473" spans="1:12">
      <c r="A473" s="25"/>
      <c r="B473" s="25"/>
      <c r="C473" s="33">
        <f>'Programe Budget 2073-74'!C463</f>
        <v>41</v>
      </c>
      <c r="D473" s="404" t="str">
        <f>'Programe Budget 2073-74'!D463</f>
        <v>जिल्ला कृषि विकास कार्यालय, ललितपुर</v>
      </c>
      <c r="E473" s="34">
        <f>'Programe Budget 2073-74'!K463</f>
        <v>1975</v>
      </c>
      <c r="F473" s="422">
        <f t="shared" si="40"/>
        <v>1975</v>
      </c>
      <c r="G473" s="34">
        <f t="shared" si="41"/>
        <v>0.55312739630191632</v>
      </c>
      <c r="H473" s="714">
        <v>100</v>
      </c>
      <c r="I473" s="34">
        <f t="shared" si="42"/>
        <v>0.55312739630191632</v>
      </c>
      <c r="J473" s="34"/>
      <c r="K473" s="214"/>
      <c r="L473" s="25" t="str">
        <f>'Programe Budget 2073-74'!Q463</f>
        <v>का</v>
      </c>
    </row>
    <row r="474" spans="1:12">
      <c r="A474" s="25"/>
      <c r="B474" s="25"/>
      <c r="C474" s="33">
        <f>'Programe Budget 2073-74'!C464</f>
        <v>42</v>
      </c>
      <c r="D474" s="404" t="str">
        <f>'Programe Budget 2073-74'!D464</f>
        <v>जिल्ला कृषि विकास कार्यालय, भक्तपुर</v>
      </c>
      <c r="E474" s="34">
        <f>'Programe Budget 2073-74'!K464</f>
        <v>1225</v>
      </c>
      <c r="F474" s="422">
        <f t="shared" si="40"/>
        <v>1225</v>
      </c>
      <c r="G474" s="34">
        <f t="shared" si="41"/>
        <v>0.34307901795941642</v>
      </c>
      <c r="H474" s="714">
        <v>0</v>
      </c>
      <c r="I474" s="34">
        <f t="shared" si="42"/>
        <v>0</v>
      </c>
      <c r="J474" s="34"/>
      <c r="K474" s="214"/>
      <c r="L474" s="25" t="str">
        <f>'Programe Budget 2073-74'!Q464</f>
        <v>का</v>
      </c>
    </row>
    <row r="475" spans="1:12">
      <c r="A475" s="25"/>
      <c r="B475" s="25"/>
      <c r="C475" s="33">
        <f>'Programe Budget 2073-74'!C465</f>
        <v>43</v>
      </c>
      <c r="D475" s="404" t="str">
        <f>'Programe Budget 2073-74'!D465</f>
        <v>जिल्ला कृषि विकास कार्यालय, कास्की</v>
      </c>
      <c r="E475" s="34">
        <f>'Programe Budget 2073-74'!K465</f>
        <v>2125</v>
      </c>
      <c r="F475" s="422">
        <f t="shared" si="40"/>
        <v>2125</v>
      </c>
      <c r="G475" s="34">
        <f t="shared" si="41"/>
        <v>0.59513707197041632</v>
      </c>
      <c r="H475" s="714">
        <v>100</v>
      </c>
      <c r="I475" s="34">
        <f t="shared" si="42"/>
        <v>0.59513707197041632</v>
      </c>
      <c r="J475" s="34"/>
      <c r="K475" s="214"/>
      <c r="L475" s="25" t="str">
        <f>'Programe Budget 2073-74'!Q465</f>
        <v>प</v>
      </c>
    </row>
    <row r="476" spans="1:12">
      <c r="A476" s="25"/>
      <c r="B476" s="25"/>
      <c r="C476" s="33">
        <f>'Programe Budget 2073-74'!C466</f>
        <v>44</v>
      </c>
      <c r="D476" s="404" t="str">
        <f>'Programe Budget 2073-74'!D466</f>
        <v>जिल्ला कृषि विकास कार्यालय, लमजुङ्ग</v>
      </c>
      <c r="E476" s="34">
        <f>'Programe Budget 2073-74'!K466</f>
        <v>2125</v>
      </c>
      <c r="F476" s="422">
        <f t="shared" si="40"/>
        <v>2125</v>
      </c>
      <c r="G476" s="34">
        <f t="shared" si="41"/>
        <v>0.59513707197041632</v>
      </c>
      <c r="H476" s="714">
        <v>95</v>
      </c>
      <c r="I476" s="34">
        <f t="shared" si="42"/>
        <v>0.56538021837189556</v>
      </c>
      <c r="J476" s="34"/>
      <c r="K476" s="214"/>
      <c r="L476" s="25" t="str">
        <f>'Programe Budget 2073-74'!Q466</f>
        <v>प</v>
      </c>
    </row>
    <row r="477" spans="1:12">
      <c r="A477" s="25"/>
      <c r="B477" s="25"/>
      <c r="C477" s="33">
        <f>'Programe Budget 2073-74'!C467</f>
        <v>45</v>
      </c>
      <c r="D477" s="404" t="str">
        <f>'Programe Budget 2073-74'!D467</f>
        <v>जिल्ला कृषि विकास कार्यालय, मनाङ्ग</v>
      </c>
      <c r="E477" s="34">
        <f>'Programe Budget 2073-74'!K467</f>
        <v>974.8</v>
      </c>
      <c r="F477" s="422">
        <f t="shared" si="40"/>
        <v>974.8</v>
      </c>
      <c r="G477" s="34">
        <f t="shared" si="41"/>
        <v>0.27300687894435849</v>
      </c>
      <c r="H477" s="714">
        <v>40.799999999999997</v>
      </c>
      <c r="I477" s="34">
        <f t="shared" si="42"/>
        <v>0.11138680660929826</v>
      </c>
      <c r="J477" s="34"/>
      <c r="K477" s="214"/>
      <c r="L477" s="25" t="str">
        <f>'Programe Budget 2073-74'!Q467</f>
        <v>प</v>
      </c>
    </row>
    <row r="478" spans="1:12">
      <c r="A478" s="25"/>
      <c r="B478" s="25"/>
      <c r="C478" s="33">
        <f>'Programe Budget 2073-74'!C468</f>
        <v>46</v>
      </c>
      <c r="D478" s="404" t="str">
        <f>'Programe Budget 2073-74'!D468</f>
        <v>जिल्ला कृषि विकास कार्यालय, गोरखा</v>
      </c>
      <c r="E478" s="34">
        <f>'Programe Budget 2073-74'!K468</f>
        <v>2125</v>
      </c>
      <c r="F478" s="422">
        <f t="shared" si="40"/>
        <v>2125</v>
      </c>
      <c r="G478" s="34">
        <f t="shared" si="41"/>
        <v>0.59513707197041632</v>
      </c>
      <c r="H478" s="714">
        <v>100</v>
      </c>
      <c r="I478" s="34">
        <f t="shared" si="42"/>
        <v>0.59513707197041632</v>
      </c>
      <c r="J478" s="34"/>
      <c r="K478" s="214"/>
      <c r="L478" s="25" t="str">
        <f>'Programe Budget 2073-74'!Q468</f>
        <v>प</v>
      </c>
    </row>
    <row r="479" spans="1:12">
      <c r="A479" s="25"/>
      <c r="B479" s="25"/>
      <c r="C479" s="33">
        <f>'Programe Budget 2073-74'!C469</f>
        <v>47</v>
      </c>
      <c r="D479" s="404" t="str">
        <f>'Programe Budget 2073-74'!D469</f>
        <v>जिल्ला कृषि विकास कार्यालय, तनहुँ</v>
      </c>
      <c r="E479" s="34">
        <f>'Programe Budget 2073-74'!K469</f>
        <v>2425</v>
      </c>
      <c r="F479" s="422">
        <f t="shared" si="40"/>
        <v>2425</v>
      </c>
      <c r="G479" s="34">
        <f t="shared" si="41"/>
        <v>0.67915642330741621</v>
      </c>
      <c r="H479" s="714">
        <v>88.7</v>
      </c>
      <c r="I479" s="34">
        <f t="shared" si="42"/>
        <v>0.60241174747367821</v>
      </c>
      <c r="J479" s="34"/>
      <c r="K479" s="214"/>
      <c r="L479" s="25" t="str">
        <f>'Programe Budget 2073-74'!Q469</f>
        <v>प</v>
      </c>
    </row>
    <row r="480" spans="1:12">
      <c r="A480" s="25"/>
      <c r="B480" s="25"/>
      <c r="C480" s="33">
        <f>'Programe Budget 2073-74'!C470</f>
        <v>48</v>
      </c>
      <c r="D480" s="404" t="str">
        <f>'Programe Budget 2073-74'!D470</f>
        <v>जिल्ला कृषि विकास कार्यालय, स्याङ्गजा</v>
      </c>
      <c r="E480" s="34">
        <f>'Programe Budget 2073-74'!K470</f>
        <v>2125</v>
      </c>
      <c r="F480" s="422">
        <f t="shared" si="40"/>
        <v>2125</v>
      </c>
      <c r="G480" s="34">
        <f t="shared" si="41"/>
        <v>0.59513707197041632</v>
      </c>
      <c r="H480" s="714">
        <v>100</v>
      </c>
      <c r="I480" s="34">
        <f t="shared" si="42"/>
        <v>0.59513707197041632</v>
      </c>
      <c r="J480" s="34"/>
      <c r="K480" s="214"/>
      <c r="L480" s="25" t="str">
        <f>'Programe Budget 2073-74'!Q470</f>
        <v>प</v>
      </c>
    </row>
    <row r="481" spans="1:12">
      <c r="A481" s="25"/>
      <c r="B481" s="25"/>
      <c r="C481" s="33">
        <f>'Programe Budget 2073-74'!C471</f>
        <v>49</v>
      </c>
      <c r="D481" s="404" t="str">
        <f>'Programe Budget 2073-74'!D471</f>
        <v>जिल्ला कृषि विकास कार्यालय, गुल्मी</v>
      </c>
      <c r="E481" s="34">
        <f>'Programe Budget 2073-74'!K471</f>
        <v>2275</v>
      </c>
      <c r="F481" s="422">
        <f t="shared" si="40"/>
        <v>2275</v>
      </c>
      <c r="G481" s="34">
        <f t="shared" si="41"/>
        <v>0.63714674763891621</v>
      </c>
      <c r="H481" s="714">
        <v>100</v>
      </c>
      <c r="I481" s="34">
        <f t="shared" si="42"/>
        <v>0.63714674763891621</v>
      </c>
      <c r="J481" s="34"/>
      <c r="K481" s="214"/>
      <c r="L481" s="25" t="str">
        <f>'Programe Budget 2073-74'!Q471</f>
        <v>प</v>
      </c>
    </row>
    <row r="482" spans="1:12">
      <c r="A482" s="25"/>
      <c r="B482" s="25"/>
      <c r="C482" s="33">
        <f>'Programe Budget 2073-74'!C472</f>
        <v>50</v>
      </c>
      <c r="D482" s="404" t="str">
        <f>'Programe Budget 2073-74'!D472</f>
        <v>जिल्ला कृषि विकास कार्यालय, रुपन्देही</v>
      </c>
      <c r="E482" s="34">
        <f>'Programe Budget 2073-74'!K472</f>
        <v>1975</v>
      </c>
      <c r="F482" s="422">
        <f t="shared" si="40"/>
        <v>1975</v>
      </c>
      <c r="G482" s="34">
        <f t="shared" si="41"/>
        <v>0.55312739630191632</v>
      </c>
      <c r="H482" s="714">
        <v>62.8</v>
      </c>
      <c r="I482" s="34">
        <f t="shared" si="42"/>
        <v>0.34736400487760344</v>
      </c>
      <c r="J482" s="34"/>
      <c r="K482" s="214"/>
      <c r="L482" s="25" t="str">
        <f>'Programe Budget 2073-74'!Q472</f>
        <v>प</v>
      </c>
    </row>
    <row r="483" spans="1:12">
      <c r="A483" s="25"/>
      <c r="B483" s="25"/>
      <c r="C483" s="33">
        <f>'Programe Budget 2073-74'!C473</f>
        <v>51</v>
      </c>
      <c r="D483" s="404" t="str">
        <f>'Programe Budget 2073-74'!D473</f>
        <v>जिल्ला कृषि विकास कार्यालय, नवलपरासी</v>
      </c>
      <c r="E483" s="34">
        <f>'Programe Budget 2073-74'!K473</f>
        <v>1975</v>
      </c>
      <c r="F483" s="422">
        <f t="shared" si="40"/>
        <v>1975</v>
      </c>
      <c r="G483" s="34">
        <f t="shared" si="41"/>
        <v>0.55312739630191632</v>
      </c>
      <c r="H483" s="714">
        <v>100</v>
      </c>
      <c r="I483" s="34">
        <f t="shared" si="42"/>
        <v>0.55312739630191632</v>
      </c>
      <c r="J483" s="34"/>
      <c r="K483" s="214"/>
      <c r="L483" s="25" t="str">
        <f>'Programe Budget 2073-74'!Q473</f>
        <v>प</v>
      </c>
    </row>
    <row r="484" spans="1:12">
      <c r="A484" s="25"/>
      <c r="B484" s="25"/>
      <c r="C484" s="33">
        <f>'Programe Budget 2073-74'!C474</f>
        <v>52</v>
      </c>
      <c r="D484" s="404" t="str">
        <f>'Programe Budget 2073-74'!D474</f>
        <v>जिल्ला कृषि विकास कार्यालय, पाल्पा</v>
      </c>
      <c r="E484" s="34">
        <f>'Programe Budget 2073-74'!K474</f>
        <v>3775</v>
      </c>
      <c r="F484" s="422">
        <f t="shared" si="40"/>
        <v>3775</v>
      </c>
      <c r="G484" s="34">
        <f t="shared" si="41"/>
        <v>1.0572435043239161</v>
      </c>
      <c r="H484" s="714">
        <v>100</v>
      </c>
      <c r="I484" s="34">
        <f t="shared" si="42"/>
        <v>1.0572435043239161</v>
      </c>
      <c r="J484" s="34"/>
      <c r="K484" s="214"/>
      <c r="L484" s="25" t="str">
        <f>'Programe Budget 2073-74'!Q474</f>
        <v>प</v>
      </c>
    </row>
    <row r="485" spans="1:12">
      <c r="A485" s="25"/>
      <c r="B485" s="25"/>
      <c r="C485" s="33">
        <f>'Programe Budget 2073-74'!C475</f>
        <v>53</v>
      </c>
      <c r="D485" s="404" t="str">
        <f>'Programe Budget 2073-74'!D475</f>
        <v xml:space="preserve">जिल्ला कृषि विकास कार्यालय, कपिलबस्तु </v>
      </c>
      <c r="E485" s="34">
        <f>'Programe Budget 2073-74'!K475</f>
        <v>1975</v>
      </c>
      <c r="F485" s="422">
        <f t="shared" si="40"/>
        <v>1975</v>
      </c>
      <c r="G485" s="34">
        <f t="shared" si="41"/>
        <v>0.55312739630191632</v>
      </c>
      <c r="H485" s="714">
        <v>100</v>
      </c>
      <c r="I485" s="34">
        <f t="shared" si="42"/>
        <v>0.55312739630191632</v>
      </c>
      <c r="J485" s="34"/>
      <c r="K485" s="214"/>
      <c r="L485" s="25" t="str">
        <f>'Programe Budget 2073-74'!Q475</f>
        <v>प</v>
      </c>
    </row>
    <row r="486" spans="1:12">
      <c r="A486" s="25"/>
      <c r="B486" s="25"/>
      <c r="C486" s="33">
        <f>'Programe Budget 2073-74'!C476</f>
        <v>54</v>
      </c>
      <c r="D486" s="404" t="str">
        <f>'Programe Budget 2073-74'!D476</f>
        <v>जिल्ला कृषि विकास कार्यालय, अर्घाखाँची</v>
      </c>
      <c r="E486" s="34">
        <f>'Programe Budget 2073-74'!K476</f>
        <v>2125</v>
      </c>
      <c r="F486" s="422">
        <f t="shared" si="40"/>
        <v>2125</v>
      </c>
      <c r="G486" s="34">
        <f t="shared" si="41"/>
        <v>0.59513707197041632</v>
      </c>
      <c r="H486" s="714">
        <v>100</v>
      </c>
      <c r="I486" s="34">
        <f t="shared" si="42"/>
        <v>0.59513707197041632</v>
      </c>
      <c r="J486" s="34"/>
      <c r="K486" s="214"/>
      <c r="L486" s="25" t="str">
        <f>'Programe Budget 2073-74'!Q476</f>
        <v>प</v>
      </c>
    </row>
    <row r="487" spans="1:12">
      <c r="A487" s="25"/>
      <c r="B487" s="25"/>
      <c r="C487" s="33">
        <f>'Programe Budget 2073-74'!C477</f>
        <v>55</v>
      </c>
      <c r="D487" s="404" t="str">
        <f>'Programe Budget 2073-74'!D477</f>
        <v>जिल्ला कृषि विकास कार्यालय, मुस्ताङ्ग</v>
      </c>
      <c r="E487" s="34">
        <f>'Programe Budget 2073-74'!K477</f>
        <v>1149</v>
      </c>
      <c r="F487" s="422">
        <f t="shared" si="40"/>
        <v>1149</v>
      </c>
      <c r="G487" s="34">
        <f t="shared" si="41"/>
        <v>0.32179411562070981</v>
      </c>
      <c r="H487" s="714">
        <v>21.2</v>
      </c>
      <c r="I487" s="34">
        <f t="shared" si="42"/>
        <v>6.8220352511590476E-2</v>
      </c>
      <c r="J487" s="34"/>
      <c r="K487" s="214"/>
      <c r="L487" s="25" t="str">
        <f>'Programe Budget 2073-74'!Q477</f>
        <v>प</v>
      </c>
    </row>
    <row r="488" spans="1:12">
      <c r="A488" s="25"/>
      <c r="B488" s="25"/>
      <c r="C488" s="33">
        <f>'Programe Budget 2073-74'!C478</f>
        <v>56</v>
      </c>
      <c r="D488" s="404" t="str">
        <f>'Programe Budget 2073-74'!D478</f>
        <v>जिल्ला कृषि विकास कार्यालय, म्याग्दी</v>
      </c>
      <c r="E488" s="34">
        <f>'Programe Budget 2073-74'!K478</f>
        <v>2125</v>
      </c>
      <c r="F488" s="422">
        <f t="shared" si="40"/>
        <v>2125</v>
      </c>
      <c r="G488" s="34">
        <f t="shared" si="41"/>
        <v>0.59513707197041632</v>
      </c>
      <c r="H488" s="714">
        <v>100</v>
      </c>
      <c r="I488" s="34">
        <f t="shared" si="42"/>
        <v>0.59513707197041632</v>
      </c>
      <c r="J488" s="34"/>
      <c r="K488" s="214"/>
      <c r="L488" s="25" t="str">
        <f>'Programe Budget 2073-74'!Q478</f>
        <v>प</v>
      </c>
    </row>
    <row r="489" spans="1:12">
      <c r="A489" s="25"/>
      <c r="B489" s="25"/>
      <c r="C489" s="33">
        <f>'Programe Budget 2073-74'!C479</f>
        <v>57</v>
      </c>
      <c r="D489" s="404" t="str">
        <f>'Programe Budget 2073-74'!D479</f>
        <v>जिल्ला कृषि विकास कार्यालय, पर्वत</v>
      </c>
      <c r="E489" s="34">
        <f>'Programe Budget 2073-74'!K479</f>
        <v>2875</v>
      </c>
      <c r="F489" s="422">
        <f t="shared" si="40"/>
        <v>2875</v>
      </c>
      <c r="G489" s="34">
        <f t="shared" si="41"/>
        <v>0.80518545031291611</v>
      </c>
      <c r="H489" s="714">
        <v>100</v>
      </c>
      <c r="I489" s="34">
        <f t="shared" si="42"/>
        <v>0.80518545031291611</v>
      </c>
      <c r="J489" s="34"/>
      <c r="K489" s="214"/>
      <c r="L489" s="25" t="str">
        <f>'Programe Budget 2073-74'!Q479</f>
        <v>प</v>
      </c>
    </row>
    <row r="490" spans="1:12">
      <c r="A490" s="264"/>
      <c r="B490" s="264"/>
      <c r="C490" s="54">
        <f>'Programe Budget 2073-74'!C480</f>
        <v>58</v>
      </c>
      <c r="D490" s="405" t="str">
        <f>'Programe Budget 2073-74'!D480</f>
        <v>जिल्ला कृषि विकास कार्यालय, बागलुङ्ग</v>
      </c>
      <c r="E490" s="34">
        <f>'Programe Budget 2073-74'!K480</f>
        <v>3175</v>
      </c>
      <c r="F490" s="424">
        <f t="shared" si="40"/>
        <v>3175</v>
      </c>
      <c r="G490" s="85">
        <f t="shared" si="41"/>
        <v>0.88920480164991611</v>
      </c>
      <c r="H490" s="714">
        <v>76.400000000000006</v>
      </c>
      <c r="I490" s="85">
        <f t="shared" si="42"/>
        <v>0.67935246846053599</v>
      </c>
      <c r="J490" s="85"/>
      <c r="K490" s="356"/>
      <c r="L490" s="264" t="str">
        <f>'Programe Budget 2073-74'!Q480</f>
        <v>प</v>
      </c>
    </row>
    <row r="491" spans="1:12">
      <c r="A491" s="25"/>
      <c r="B491" s="25"/>
      <c r="C491" s="33">
        <f>'Programe Budget 2073-74'!C481</f>
        <v>59</v>
      </c>
      <c r="D491" s="404" t="str">
        <f>'Programe Budget 2073-74'!D481</f>
        <v>जिल्ला कृषि विकास कार्यालय, रुकुम</v>
      </c>
      <c r="E491" s="34">
        <f>'Programe Budget 2073-74'!K481</f>
        <v>2425</v>
      </c>
      <c r="F491" s="422">
        <f t="shared" si="40"/>
        <v>2425</v>
      </c>
      <c r="G491" s="34">
        <f t="shared" si="41"/>
        <v>0.67915642330741621</v>
      </c>
      <c r="H491" s="714">
        <v>100</v>
      </c>
      <c r="I491" s="34">
        <f t="shared" si="42"/>
        <v>0.67915642330741621</v>
      </c>
      <c r="J491" s="34"/>
      <c r="K491" s="214"/>
      <c r="L491" s="25" t="str">
        <f>'Programe Budget 2073-74'!Q481</f>
        <v>सु</v>
      </c>
    </row>
    <row r="492" spans="1:12">
      <c r="A492" s="25"/>
      <c r="B492" s="25"/>
      <c r="C492" s="33">
        <f>'Programe Budget 2073-74'!C482</f>
        <v>60</v>
      </c>
      <c r="D492" s="404" t="str">
        <f>'Programe Budget 2073-74'!D482</f>
        <v>जिल्ला कृषि विकास कार्यालय, रोल्पा</v>
      </c>
      <c r="E492" s="34">
        <f>'Programe Budget 2073-74'!K482</f>
        <v>2275</v>
      </c>
      <c r="F492" s="422">
        <f t="shared" si="40"/>
        <v>2275</v>
      </c>
      <c r="G492" s="34">
        <f t="shared" si="41"/>
        <v>0.63714674763891621</v>
      </c>
      <c r="H492" s="714">
        <v>100</v>
      </c>
      <c r="I492" s="34">
        <f t="shared" si="42"/>
        <v>0.63714674763891621</v>
      </c>
      <c r="J492" s="34"/>
      <c r="K492" s="214"/>
      <c r="L492" s="25" t="str">
        <f>'Programe Budget 2073-74'!Q482</f>
        <v>सु</v>
      </c>
    </row>
    <row r="493" spans="1:12">
      <c r="A493" s="25"/>
      <c r="B493" s="25"/>
      <c r="C493" s="33">
        <f>'Programe Budget 2073-74'!C483</f>
        <v>61</v>
      </c>
      <c r="D493" s="404" t="str">
        <f>'Programe Budget 2073-74'!D483</f>
        <v xml:space="preserve">जिल्ला कृषि विकास कार्यालय, दाङ्ग </v>
      </c>
      <c r="E493" s="34">
        <f>'Programe Budget 2073-74'!K483</f>
        <v>1975</v>
      </c>
      <c r="F493" s="422">
        <f t="shared" si="40"/>
        <v>1975</v>
      </c>
      <c r="G493" s="34">
        <f t="shared" si="41"/>
        <v>0.55312739630191632</v>
      </c>
      <c r="H493" s="714">
        <v>100</v>
      </c>
      <c r="I493" s="34">
        <f t="shared" si="42"/>
        <v>0.55312739630191632</v>
      </c>
      <c r="J493" s="34"/>
      <c r="K493" s="214"/>
      <c r="L493" s="25" t="str">
        <f>'Programe Budget 2073-74'!Q483</f>
        <v>सु</v>
      </c>
    </row>
    <row r="494" spans="1:12">
      <c r="A494" s="25"/>
      <c r="B494" s="25"/>
      <c r="C494" s="33">
        <f>'Programe Budget 2073-74'!C484</f>
        <v>62</v>
      </c>
      <c r="D494" s="404" t="str">
        <f>'Programe Budget 2073-74'!D484</f>
        <v>जिल्ला कृषि विकास कार्यालय, सल्यान</v>
      </c>
      <c r="E494" s="34">
        <f>'Programe Budget 2073-74'!K484</f>
        <v>1675</v>
      </c>
      <c r="F494" s="422">
        <f t="shared" si="40"/>
        <v>1675</v>
      </c>
      <c r="G494" s="34">
        <f t="shared" si="41"/>
        <v>0.46910804496491637</v>
      </c>
      <c r="H494" s="714">
        <v>100</v>
      </c>
      <c r="I494" s="34">
        <f t="shared" si="42"/>
        <v>0.46910804496491637</v>
      </c>
      <c r="J494" s="34"/>
      <c r="K494" s="214"/>
      <c r="L494" s="25" t="str">
        <f>'Programe Budget 2073-74'!Q484</f>
        <v>सु</v>
      </c>
    </row>
    <row r="495" spans="1:12">
      <c r="A495" s="25"/>
      <c r="B495" s="25"/>
      <c r="C495" s="33">
        <f>'Programe Budget 2073-74'!C485</f>
        <v>63</v>
      </c>
      <c r="D495" s="404" t="str">
        <f>'Programe Budget 2073-74'!D485</f>
        <v>जिल्ला कृषि विकास कार्यालय, प्यूठान</v>
      </c>
      <c r="E495" s="34">
        <f>'Programe Budget 2073-74'!K485</f>
        <v>2425</v>
      </c>
      <c r="F495" s="422">
        <f t="shared" si="40"/>
        <v>2425</v>
      </c>
      <c r="G495" s="34">
        <f t="shared" si="41"/>
        <v>0.67915642330741621</v>
      </c>
      <c r="H495" s="714">
        <v>100</v>
      </c>
      <c r="I495" s="34">
        <f t="shared" si="42"/>
        <v>0.67915642330741621</v>
      </c>
      <c r="J495" s="34"/>
      <c r="K495" s="214"/>
      <c r="L495" s="25" t="str">
        <f>'Programe Budget 2073-74'!Q485</f>
        <v>सु</v>
      </c>
    </row>
    <row r="496" spans="1:12">
      <c r="A496" s="25"/>
      <c r="B496" s="25"/>
      <c r="C496" s="33">
        <f>'Programe Budget 2073-74'!C486</f>
        <v>64</v>
      </c>
      <c r="D496" s="404" t="str">
        <f>'Programe Budget 2073-74'!D486</f>
        <v>जिल्ला कृषि विकास कार्यालय, हुम्ला</v>
      </c>
      <c r="E496" s="34">
        <f>'Programe Budget 2073-74'!K486</f>
        <v>3042</v>
      </c>
      <c r="F496" s="422">
        <f t="shared" ref="F496:F514" si="43">E496</f>
        <v>3042</v>
      </c>
      <c r="G496" s="34">
        <f t="shared" si="41"/>
        <v>0.8519562225571794</v>
      </c>
      <c r="H496" s="714">
        <v>100</v>
      </c>
      <c r="I496" s="34">
        <f t="shared" si="42"/>
        <v>0.8519562225571794</v>
      </c>
      <c r="J496" s="34"/>
      <c r="K496" s="214"/>
      <c r="L496" s="25" t="str">
        <f>'Programe Budget 2073-74'!Q486</f>
        <v>सु</v>
      </c>
    </row>
    <row r="497" spans="1:12">
      <c r="A497" s="18"/>
      <c r="B497" s="18"/>
      <c r="C497" s="33">
        <f>'Programe Budget 2073-74'!C487</f>
        <v>65</v>
      </c>
      <c r="D497" s="404" t="str">
        <f>'Programe Budget 2073-74'!D487</f>
        <v>जिल्ला कृषि विकास कार्यालय, मुगु</v>
      </c>
      <c r="E497" s="34">
        <f>'Programe Budget 2073-74'!K487</f>
        <v>1472.5</v>
      </c>
      <c r="F497" s="422">
        <f t="shared" si="43"/>
        <v>1472.5</v>
      </c>
      <c r="G497" s="34">
        <f t="shared" si="41"/>
        <v>0.41239498281244136</v>
      </c>
      <c r="H497" s="714">
        <v>100</v>
      </c>
      <c r="I497" s="34">
        <f t="shared" si="42"/>
        <v>0.41239498281244136</v>
      </c>
      <c r="J497" s="34"/>
      <c r="K497" s="214"/>
      <c r="L497" s="25" t="str">
        <f>'Programe Budget 2073-74'!Q487</f>
        <v>सु</v>
      </c>
    </row>
    <row r="498" spans="1:12">
      <c r="A498" s="18"/>
      <c r="B498" s="18"/>
      <c r="C498" s="33">
        <f>'Programe Budget 2073-74'!C488</f>
        <v>66</v>
      </c>
      <c r="D498" s="404" t="str">
        <f>'Programe Budget 2073-74'!D488</f>
        <v>जिल्ला कृषि विकास कार्यालय, जुम्ला</v>
      </c>
      <c r="E498" s="34">
        <f>'Programe Budget 2073-74'!K488</f>
        <v>2425</v>
      </c>
      <c r="F498" s="422">
        <f t="shared" si="43"/>
        <v>2425</v>
      </c>
      <c r="G498" s="34">
        <f t="shared" ref="G498:G514" si="44">F498/$F$515*100</f>
        <v>0.67915642330741621</v>
      </c>
      <c r="H498" s="714">
        <v>99</v>
      </c>
      <c r="I498" s="34">
        <f t="shared" si="42"/>
        <v>0.67236485907434196</v>
      </c>
      <c r="J498" s="34"/>
      <c r="K498" s="214"/>
      <c r="L498" s="25" t="str">
        <f>'Programe Budget 2073-74'!Q488</f>
        <v>सु</v>
      </c>
    </row>
    <row r="499" spans="1:12">
      <c r="A499" s="18"/>
      <c r="B499" s="18"/>
      <c r="C499" s="33">
        <f>'Programe Budget 2073-74'!C489</f>
        <v>67</v>
      </c>
      <c r="D499" s="404" t="str">
        <f>'Programe Budget 2073-74'!D489</f>
        <v>जिल्ला कृषि विकास कार्यालय, कालिकोट</v>
      </c>
      <c r="E499" s="34">
        <f>'Programe Budget 2073-74'!K489</f>
        <v>1315</v>
      </c>
      <c r="F499" s="422">
        <f t="shared" si="43"/>
        <v>1315</v>
      </c>
      <c r="G499" s="34">
        <f t="shared" si="44"/>
        <v>0.36828482336051643</v>
      </c>
      <c r="H499" s="714">
        <v>100</v>
      </c>
      <c r="I499" s="34">
        <f t="shared" ref="I499:I514" si="45">SUM(G499*H499/100)</f>
        <v>0.36828482336051643</v>
      </c>
      <c r="J499" s="34"/>
      <c r="K499" s="214"/>
      <c r="L499" s="25" t="str">
        <f>'Programe Budget 2073-74'!Q489</f>
        <v>सु</v>
      </c>
    </row>
    <row r="500" spans="1:12">
      <c r="A500" s="18"/>
      <c r="B500" s="18"/>
      <c r="C500" s="33">
        <f>'Programe Budget 2073-74'!C490</f>
        <v>68</v>
      </c>
      <c r="D500" s="404" t="str">
        <f>'Programe Budget 2073-74'!D490</f>
        <v>जिल्ला कृषि विकास कार्यालय, डोल्पा</v>
      </c>
      <c r="E500" s="34">
        <f>'Programe Budget 2073-74'!K490</f>
        <v>3362.5</v>
      </c>
      <c r="F500" s="422">
        <f t="shared" si="43"/>
        <v>3362.5</v>
      </c>
      <c r="G500" s="34">
        <f t="shared" si="44"/>
        <v>0.94171689623554111</v>
      </c>
      <c r="H500" s="714">
        <v>100</v>
      </c>
      <c r="I500" s="34">
        <f t="shared" si="45"/>
        <v>0.94171689623554111</v>
      </c>
      <c r="J500" s="34"/>
      <c r="K500" s="214"/>
      <c r="L500" s="25" t="str">
        <f>'Programe Budget 2073-74'!Q490</f>
        <v>सु</v>
      </c>
    </row>
    <row r="501" spans="1:12">
      <c r="A501" s="18"/>
      <c r="B501" s="18"/>
      <c r="C501" s="33">
        <f>'Programe Budget 2073-74'!C491</f>
        <v>69</v>
      </c>
      <c r="D501" s="404" t="str">
        <f>'Programe Budget 2073-74'!D491</f>
        <v>जिल्ला कृषि विकास कार्यालय, बाँके</v>
      </c>
      <c r="E501" s="34">
        <f>'Programe Budget 2073-74'!K491</f>
        <v>1975</v>
      </c>
      <c r="F501" s="422">
        <f t="shared" si="43"/>
        <v>1975</v>
      </c>
      <c r="G501" s="34">
        <f t="shared" si="44"/>
        <v>0.55312739630191632</v>
      </c>
      <c r="H501" s="714">
        <v>100</v>
      </c>
      <c r="I501" s="34">
        <f t="shared" si="45"/>
        <v>0.55312739630191632</v>
      </c>
      <c r="J501" s="34"/>
      <c r="K501" s="214"/>
      <c r="L501" s="25" t="str">
        <f>'Programe Budget 2073-74'!Q491</f>
        <v>सु</v>
      </c>
    </row>
    <row r="502" spans="1:12">
      <c r="A502" s="18"/>
      <c r="B502" s="18"/>
      <c r="C502" s="33">
        <f>'Programe Budget 2073-74'!C492</f>
        <v>70</v>
      </c>
      <c r="D502" s="404" t="str">
        <f>'Programe Budget 2073-74'!D492</f>
        <v>जिल्ला कृषि विकास कार्यालय, बर्दिया</v>
      </c>
      <c r="E502" s="34">
        <f>'Programe Budget 2073-74'!K492</f>
        <v>1975</v>
      </c>
      <c r="F502" s="422">
        <f t="shared" si="43"/>
        <v>1975</v>
      </c>
      <c r="G502" s="34">
        <f t="shared" si="44"/>
        <v>0.55312739630191632</v>
      </c>
      <c r="H502" s="714">
        <v>100</v>
      </c>
      <c r="I502" s="34">
        <f t="shared" si="45"/>
        <v>0.55312739630191632</v>
      </c>
      <c r="J502" s="34"/>
      <c r="K502" s="214"/>
      <c r="L502" s="25" t="str">
        <f>'Programe Budget 2073-74'!Q492</f>
        <v>सु</v>
      </c>
    </row>
    <row r="503" spans="1:12">
      <c r="A503" s="18"/>
      <c r="B503" s="18"/>
      <c r="C503" s="33">
        <f>'Programe Budget 2073-74'!C493</f>
        <v>71</v>
      </c>
      <c r="D503" s="404" t="str">
        <f>'Programe Budget 2073-74'!D493</f>
        <v>जिल्ला कृषि विकास कार्यालय, सर्ुर्खेत</v>
      </c>
      <c r="E503" s="34">
        <f>'Programe Budget 2073-74'!K493</f>
        <v>2275</v>
      </c>
      <c r="F503" s="422">
        <f t="shared" si="43"/>
        <v>2275</v>
      </c>
      <c r="G503" s="34">
        <f t="shared" si="44"/>
        <v>0.63714674763891621</v>
      </c>
      <c r="H503" s="714">
        <v>87</v>
      </c>
      <c r="I503" s="34">
        <f t="shared" si="45"/>
        <v>0.55431767044585711</v>
      </c>
      <c r="J503" s="34"/>
      <c r="K503" s="214"/>
      <c r="L503" s="25" t="str">
        <f>'Programe Budget 2073-74'!Q493</f>
        <v>सु</v>
      </c>
    </row>
    <row r="504" spans="1:12">
      <c r="A504" s="18"/>
      <c r="B504" s="18"/>
      <c r="C504" s="33">
        <f>'Programe Budget 2073-74'!C494</f>
        <v>72</v>
      </c>
      <c r="D504" s="404" t="str">
        <f>'Programe Budget 2073-74'!D494</f>
        <v>जिल्ला कृषि विकास कार्यालय, दैलेख</v>
      </c>
      <c r="E504" s="34">
        <f>'Programe Budget 2073-74'!K494</f>
        <v>2275</v>
      </c>
      <c r="F504" s="422">
        <f t="shared" si="43"/>
        <v>2275</v>
      </c>
      <c r="G504" s="34">
        <f t="shared" si="44"/>
        <v>0.63714674763891621</v>
      </c>
      <c r="H504" s="714">
        <v>0</v>
      </c>
      <c r="I504" s="34">
        <f t="shared" si="45"/>
        <v>0</v>
      </c>
      <c r="J504" s="34"/>
      <c r="K504" s="214"/>
      <c r="L504" s="25" t="str">
        <f>'Programe Budget 2073-74'!Q494</f>
        <v>सु</v>
      </c>
    </row>
    <row r="505" spans="1:12">
      <c r="A505" s="18"/>
      <c r="B505" s="18"/>
      <c r="C505" s="33">
        <f>'Programe Budget 2073-74'!C495</f>
        <v>73</v>
      </c>
      <c r="D505" s="404" t="str">
        <f>'Programe Budget 2073-74'!D495</f>
        <v>जिल्ला कृषि विकास कार्यालय, जाजरकोट</v>
      </c>
      <c r="E505" s="34">
        <f>'Programe Budget 2073-74'!K495</f>
        <v>925</v>
      </c>
      <c r="F505" s="422">
        <f t="shared" si="43"/>
        <v>925</v>
      </c>
      <c r="G505" s="34">
        <f t="shared" si="44"/>
        <v>0.25905966662241647</v>
      </c>
      <c r="H505" s="714">
        <v>100</v>
      </c>
      <c r="I505" s="34">
        <f t="shared" si="45"/>
        <v>0.25905966662241647</v>
      </c>
      <c r="J505" s="34"/>
      <c r="K505" s="214"/>
      <c r="L505" s="25" t="str">
        <f>'Programe Budget 2073-74'!Q495</f>
        <v>सु</v>
      </c>
    </row>
    <row r="506" spans="1:12">
      <c r="A506" s="325"/>
      <c r="B506" s="325"/>
      <c r="C506" s="31">
        <f>'Programe Budget 2073-74'!C496</f>
        <v>74</v>
      </c>
      <c r="D506" s="402" t="str">
        <f>'Programe Budget 2073-74'!D496</f>
        <v xml:space="preserve">जिल्ला कृषि विकास कार्यालय, बझाङ्ग </v>
      </c>
      <c r="E506" s="34">
        <f>'Programe Budget 2073-74'!K496</f>
        <v>925</v>
      </c>
      <c r="F506" s="418">
        <f t="shared" si="43"/>
        <v>925</v>
      </c>
      <c r="G506" s="30">
        <f t="shared" si="44"/>
        <v>0.25905966662241647</v>
      </c>
      <c r="H506" s="714">
        <v>100</v>
      </c>
      <c r="I506" s="30">
        <f t="shared" si="45"/>
        <v>0.25905966662241647</v>
      </c>
      <c r="J506" s="30"/>
      <c r="K506" s="355"/>
      <c r="L506" s="79" t="str">
        <f>'Programe Budget 2073-74'!Q496</f>
        <v>दि</v>
      </c>
    </row>
    <row r="507" spans="1:12">
      <c r="A507" s="18"/>
      <c r="B507" s="18"/>
      <c r="C507" s="33">
        <f>'Programe Budget 2073-74'!C497</f>
        <v>75</v>
      </c>
      <c r="D507" s="404" t="str">
        <f>'Programe Budget 2073-74'!D497</f>
        <v>जिल्ला कृषि विकास कार्यालय, बाजुरा</v>
      </c>
      <c r="E507" s="34">
        <f>'Programe Budget 2073-74'!K497</f>
        <v>2629</v>
      </c>
      <c r="F507" s="422">
        <f t="shared" si="43"/>
        <v>2629</v>
      </c>
      <c r="G507" s="34">
        <f t="shared" si="44"/>
        <v>0.73628958221657625</v>
      </c>
      <c r="H507" s="714">
        <v>64.09</v>
      </c>
      <c r="I507" s="34">
        <f t="shared" si="45"/>
        <v>0.47188799324260372</v>
      </c>
      <c r="J507" s="34"/>
      <c r="K507" s="214"/>
      <c r="L507" s="25" t="str">
        <f>'Programe Budget 2073-74'!Q497</f>
        <v>दि</v>
      </c>
    </row>
    <row r="508" spans="1:12">
      <c r="A508" s="18"/>
      <c r="B508" s="18"/>
      <c r="C508" s="33">
        <f>'Programe Budget 2073-74'!C498</f>
        <v>76</v>
      </c>
      <c r="D508" s="404" t="str">
        <f>'Programe Budget 2073-74'!D498</f>
        <v xml:space="preserve">जिल्ला कृषि विकास कार्यालय, डोटी </v>
      </c>
      <c r="E508" s="34">
        <f>'Programe Budget 2073-74'!K498</f>
        <v>2575</v>
      </c>
      <c r="F508" s="422">
        <f t="shared" si="43"/>
        <v>2575</v>
      </c>
      <c r="G508" s="34">
        <f t="shared" si="44"/>
        <v>0.72116609897591621</v>
      </c>
      <c r="H508" s="714">
        <v>100</v>
      </c>
      <c r="I508" s="34">
        <f t="shared" si="45"/>
        <v>0.7211660989759161</v>
      </c>
      <c r="J508" s="34"/>
      <c r="K508" s="214"/>
      <c r="L508" s="25" t="str">
        <f>'Programe Budget 2073-74'!Q498</f>
        <v>दि</v>
      </c>
    </row>
    <row r="509" spans="1:12">
      <c r="A509" s="18"/>
      <c r="B509" s="18"/>
      <c r="C509" s="33">
        <f>'Programe Budget 2073-74'!C499</f>
        <v>77</v>
      </c>
      <c r="D509" s="404" t="str">
        <f>'Programe Budget 2073-74'!D499</f>
        <v>जिल्ला कृषि विकास कार्यालय, अछाम</v>
      </c>
      <c r="E509" s="34">
        <f>'Programe Budget 2073-74'!K499</f>
        <v>2275</v>
      </c>
      <c r="F509" s="422">
        <f t="shared" si="43"/>
        <v>2275</v>
      </c>
      <c r="G509" s="34">
        <f t="shared" si="44"/>
        <v>0.63714674763891621</v>
      </c>
      <c r="H509" s="714">
        <v>100</v>
      </c>
      <c r="I509" s="34">
        <f t="shared" si="45"/>
        <v>0.63714674763891621</v>
      </c>
      <c r="J509" s="34"/>
      <c r="K509" s="214"/>
      <c r="L509" s="25" t="str">
        <f>'Programe Budget 2073-74'!Q499</f>
        <v>दि</v>
      </c>
    </row>
    <row r="510" spans="1:12">
      <c r="A510" s="18"/>
      <c r="B510" s="18"/>
      <c r="C510" s="33">
        <f>'Programe Budget 2073-74'!C500</f>
        <v>78</v>
      </c>
      <c r="D510" s="404" t="str">
        <f>'Programe Budget 2073-74'!D500</f>
        <v>जिल्ला कृषि विकास कार्यालय, कैलाली</v>
      </c>
      <c r="E510" s="34">
        <f>'Programe Budget 2073-74'!K500</f>
        <v>1975</v>
      </c>
      <c r="F510" s="422">
        <f t="shared" si="43"/>
        <v>1975</v>
      </c>
      <c r="G510" s="34">
        <f t="shared" si="44"/>
        <v>0.55312739630191632</v>
      </c>
      <c r="H510" s="714">
        <v>1</v>
      </c>
      <c r="I510" s="34">
        <f t="shared" si="45"/>
        <v>5.5312739630191633E-3</v>
      </c>
      <c r="J510" s="34"/>
      <c r="K510" s="214"/>
      <c r="L510" s="25" t="str">
        <f>'Programe Budget 2073-74'!Q500</f>
        <v>दि</v>
      </c>
    </row>
    <row r="511" spans="1:12">
      <c r="A511" s="18"/>
      <c r="B511" s="18"/>
      <c r="C511" s="33">
        <f>'Programe Budget 2073-74'!C501</f>
        <v>79</v>
      </c>
      <c r="D511" s="404" t="str">
        <f>'Programe Budget 2073-74'!D501</f>
        <v>जिल्ला कृषि विकास कार्यालय, दार्चुला</v>
      </c>
      <c r="E511" s="34">
        <f>'Programe Budget 2073-74'!K501</f>
        <v>925</v>
      </c>
      <c r="F511" s="422">
        <f t="shared" si="43"/>
        <v>925</v>
      </c>
      <c r="G511" s="34">
        <f t="shared" si="44"/>
        <v>0.25905966662241647</v>
      </c>
      <c r="H511" s="714">
        <v>100</v>
      </c>
      <c r="I511" s="34">
        <f t="shared" si="45"/>
        <v>0.25905966662241647</v>
      </c>
      <c r="J511" s="34"/>
      <c r="K511" s="214"/>
      <c r="L511" s="25" t="str">
        <f>'Programe Budget 2073-74'!Q501</f>
        <v>दि</v>
      </c>
    </row>
    <row r="512" spans="1:12">
      <c r="A512" s="18"/>
      <c r="B512" s="18"/>
      <c r="C512" s="33">
        <f>'Programe Budget 2073-74'!C502</f>
        <v>80</v>
      </c>
      <c r="D512" s="404" t="str">
        <f>'Programe Budget 2073-74'!D502</f>
        <v>जिल्ला कृषि विकास कार्यालय, बैतडी</v>
      </c>
      <c r="E512" s="34">
        <f>'Programe Budget 2073-74'!K502</f>
        <v>2275</v>
      </c>
      <c r="F512" s="422">
        <f t="shared" si="43"/>
        <v>2275</v>
      </c>
      <c r="G512" s="34">
        <f t="shared" si="44"/>
        <v>0.63714674763891621</v>
      </c>
      <c r="H512" s="714">
        <v>88.32</v>
      </c>
      <c r="I512" s="34">
        <f t="shared" si="45"/>
        <v>0.56272800751469076</v>
      </c>
      <c r="J512" s="34"/>
      <c r="K512" s="214"/>
      <c r="L512" s="25" t="str">
        <f>'Programe Budget 2073-74'!Q502</f>
        <v>दि</v>
      </c>
    </row>
    <row r="513" spans="1:12">
      <c r="A513" s="18"/>
      <c r="B513" s="18"/>
      <c r="C513" s="33">
        <f>'Programe Budget 2073-74'!C503</f>
        <v>81</v>
      </c>
      <c r="D513" s="404" t="str">
        <f>'Programe Budget 2073-74'!D503</f>
        <v>जिल्ला कृषि विकास कार्यालय, डडेलधुरा</v>
      </c>
      <c r="E513" s="34">
        <f>'Programe Budget 2073-74'!K503</f>
        <v>2225</v>
      </c>
      <c r="F513" s="422">
        <f t="shared" si="43"/>
        <v>2225</v>
      </c>
      <c r="G513" s="34">
        <f t="shared" si="44"/>
        <v>0.62314352241608295</v>
      </c>
      <c r="H513" s="714">
        <v>100</v>
      </c>
      <c r="I513" s="34">
        <f t="shared" si="45"/>
        <v>0.62314352241608295</v>
      </c>
      <c r="J513" s="34"/>
      <c r="K513" s="214"/>
      <c r="L513" s="25" t="str">
        <f>'Programe Budget 2073-74'!Q503</f>
        <v>दि</v>
      </c>
    </row>
    <row r="514" spans="1:12">
      <c r="A514" s="18"/>
      <c r="B514" s="18"/>
      <c r="C514" s="33">
        <f>'Programe Budget 2073-74'!C504</f>
        <v>82</v>
      </c>
      <c r="D514" s="404" t="str">
        <f>'Programe Budget 2073-74'!D504</f>
        <v>जिल्ला कृषि विकास कार्यालय, कन्चनपुर</v>
      </c>
      <c r="E514" s="34">
        <f>'Programe Budget 2073-74'!K504</f>
        <v>1975</v>
      </c>
      <c r="F514" s="422">
        <f t="shared" si="43"/>
        <v>1975</v>
      </c>
      <c r="G514" s="34">
        <f t="shared" si="44"/>
        <v>0.55312739630191632</v>
      </c>
      <c r="H514" s="714">
        <v>0.7</v>
      </c>
      <c r="I514" s="34">
        <f t="shared" si="45"/>
        <v>3.8718917741134141E-3</v>
      </c>
      <c r="J514" s="34"/>
      <c r="K514" s="214"/>
      <c r="L514" s="25"/>
    </row>
    <row r="515" spans="1:12" ht="16.5" customHeight="1">
      <c r="A515" s="25"/>
      <c r="B515" s="272"/>
      <c r="C515" s="29"/>
      <c r="D515" s="403" t="str">
        <f>'Programe Budget 2073-74'!D505</f>
        <v xml:space="preserve"> ८२ कार्यालयको जम्मा</v>
      </c>
      <c r="E515" s="59">
        <f>SUM(E432:E514)</f>
        <v>357060.6</v>
      </c>
      <c r="F515" s="59">
        <f>SUM(F432:F514)</f>
        <v>357060.6</v>
      </c>
      <c r="G515" s="59">
        <f>SUM(G432:G514)</f>
        <v>100.00000000000004</v>
      </c>
      <c r="H515" s="717"/>
      <c r="I515" s="59">
        <f>SUM(I432:I514)</f>
        <v>48.431285361644498</v>
      </c>
      <c r="J515" s="57"/>
      <c r="K515" s="361"/>
      <c r="L515" s="25"/>
    </row>
    <row r="516" spans="1:12">
      <c r="A516" s="264"/>
      <c r="B516" s="264"/>
      <c r="C516" s="54"/>
      <c r="D516" s="390" t="s">
        <v>321</v>
      </c>
      <c r="E516" s="57" t="e">
        <f>E692</f>
        <v>#REF!</v>
      </c>
      <c r="F516" s="425">
        <f>F692</f>
        <v>2016521.8999999997</v>
      </c>
      <c r="G516" s="58">
        <f>F515/F516*100</f>
        <v>17.706755379150607</v>
      </c>
      <c r="H516" s="714"/>
      <c r="I516" s="86">
        <f>I515*G516/100</f>
        <v>8.5756092259647669</v>
      </c>
      <c r="J516" s="58">
        <f>I516</f>
        <v>8.5756092259647669</v>
      </c>
      <c r="K516" s="356"/>
      <c r="L516" s="264"/>
    </row>
    <row r="517" spans="1:12">
      <c r="A517" s="1">
        <f>'Programe Budget 2073-74'!A589</f>
        <v>12</v>
      </c>
      <c r="B517" s="11" t="str">
        <f>'Programe Budget 2073-74'!B589</f>
        <v>312124-3/4</v>
      </c>
      <c r="C517" s="33"/>
      <c r="D517" s="406" t="str">
        <f>'Programe Budget 2073-74'!D589</f>
        <v xml:space="preserve">सिंचाई तथा जलश्रोत ब्यवस्थापन आयोजना, बाली तथा जल ब्यवस्थापन कार्यक्रम </v>
      </c>
      <c r="E517" s="57"/>
      <c r="F517" s="423"/>
      <c r="G517" s="59"/>
      <c r="H517" s="714"/>
      <c r="I517" s="57"/>
      <c r="J517" s="57"/>
      <c r="K517" s="214"/>
      <c r="L517" s="25" t="str">
        <f>'Programe Budget 2073-74'!Q589</f>
        <v>ना</v>
      </c>
    </row>
    <row r="518" spans="1:12">
      <c r="A518" s="205"/>
      <c r="B518" s="325"/>
      <c r="C518" s="31">
        <f>'Programe Budget 2073-74'!C590</f>
        <v>1</v>
      </c>
      <c r="D518" s="388" t="str">
        <f>'Programe Budget 2073-74'!D590</f>
        <v>आयोजना संयोजकको कार्यालय, हरिहरभवन, ललितपुर</v>
      </c>
      <c r="E518" s="34">
        <f>'Programe Budget 2073-74'!K590</f>
        <v>63390.2</v>
      </c>
      <c r="F518" s="418">
        <f t="shared" ref="F518:F567" si="46">E518</f>
        <v>63390.2</v>
      </c>
      <c r="G518" s="30">
        <f t="shared" ref="G518:G567" si="47">SUM(F518/$F$568*100)</f>
        <v>59.432918551187711</v>
      </c>
      <c r="H518" s="714">
        <v>51.53</v>
      </c>
      <c r="I518" s="30">
        <f>SUM(G518*H518/100)</f>
        <v>30.625782929427029</v>
      </c>
      <c r="J518" s="45"/>
      <c r="K518" s="355"/>
      <c r="L518" s="79" t="str">
        <f>'Programe Budget 2073-74'!Q590</f>
        <v>नि</v>
      </c>
    </row>
    <row r="519" spans="1:12">
      <c r="A519" s="331"/>
      <c r="B519" s="11"/>
      <c r="C519" s="33">
        <f>'Programe Budget 2073-74'!C591</f>
        <v>2</v>
      </c>
      <c r="D519" s="392" t="str">
        <f>'Programe Budget 2073-74'!D591</f>
        <v>क्षेत्रीय कृषि निर्देशनालय, बिराटनगर</v>
      </c>
      <c r="E519" s="34">
        <f>'Programe Budget 2073-74'!K591</f>
        <v>210</v>
      </c>
      <c r="F519" s="422">
        <f t="shared" si="46"/>
        <v>210</v>
      </c>
      <c r="G519" s="34">
        <f t="shared" si="47"/>
        <v>0.19689025899507209</v>
      </c>
      <c r="H519" s="714">
        <v>100</v>
      </c>
      <c r="I519" s="34">
        <f t="shared" ref="I519:I567" si="48">SUM(G519*H519/100)</f>
        <v>0.19689025899507212</v>
      </c>
      <c r="J519" s="57"/>
      <c r="K519" s="214"/>
      <c r="L519" s="25" t="str">
        <f>'Programe Budget 2073-74'!Q591</f>
        <v>वि</v>
      </c>
    </row>
    <row r="520" spans="1:12">
      <c r="A520" s="331"/>
      <c r="B520" s="9"/>
      <c r="C520" s="33">
        <f>'Programe Budget 2073-74'!C592</f>
        <v>3</v>
      </c>
      <c r="D520" s="392" t="str">
        <f>'Programe Budget 2073-74'!D592</f>
        <v>क्षेत्रीय कृषि निर्देशनालय, हरिहरभवन</v>
      </c>
      <c r="E520" s="34">
        <f>'Programe Budget 2073-74'!K592</f>
        <v>210</v>
      </c>
      <c r="F520" s="422">
        <f t="shared" si="46"/>
        <v>210</v>
      </c>
      <c r="G520" s="34">
        <f t="shared" si="47"/>
        <v>0.19689025899507209</v>
      </c>
      <c r="H520" s="714">
        <v>100</v>
      </c>
      <c r="I520" s="34">
        <f t="shared" si="48"/>
        <v>0.19689025899507212</v>
      </c>
      <c r="J520" s="57"/>
      <c r="K520" s="214"/>
      <c r="L520" s="25" t="str">
        <f>'Programe Budget 2073-74'!Q592</f>
        <v>का</v>
      </c>
    </row>
    <row r="521" spans="1:12">
      <c r="A521" s="332"/>
      <c r="B521" s="13"/>
      <c r="C521" s="54">
        <f>'Programe Budget 2073-74'!C593</f>
        <v>4</v>
      </c>
      <c r="D521" s="394" t="str">
        <f>'Programe Budget 2073-74'!D593</f>
        <v>क्षेत्रीय कृषि निर्देशनालय, पोखरा</v>
      </c>
      <c r="E521" s="34">
        <f>'Programe Budget 2073-74'!K593</f>
        <v>210</v>
      </c>
      <c r="F521" s="424">
        <f t="shared" si="46"/>
        <v>210</v>
      </c>
      <c r="G521" s="85">
        <f t="shared" si="47"/>
        <v>0.19689025899507209</v>
      </c>
      <c r="H521" s="714">
        <v>100</v>
      </c>
      <c r="I521" s="85">
        <f t="shared" si="48"/>
        <v>0.19689025899507212</v>
      </c>
      <c r="J521" s="85"/>
      <c r="K521" s="356"/>
      <c r="L521" s="264" t="str">
        <f>'Programe Budget 2073-74'!Q593</f>
        <v>प</v>
      </c>
    </row>
    <row r="522" spans="1:12" ht="18.75" customHeight="1">
      <c r="A522" s="331"/>
      <c r="B522" s="9"/>
      <c r="C522" s="33">
        <f>'Programe Budget 2073-74'!C594</f>
        <v>5</v>
      </c>
      <c r="D522" s="392" t="str">
        <f>'Programe Budget 2073-74'!D594</f>
        <v>क्षेत्रीय कृषि निर्देशनालय, सुर्खेत</v>
      </c>
      <c r="E522" s="34">
        <f>'Programe Budget 2073-74'!K594</f>
        <v>210</v>
      </c>
      <c r="F522" s="422">
        <f t="shared" si="46"/>
        <v>210</v>
      </c>
      <c r="G522" s="34">
        <f t="shared" si="47"/>
        <v>0.19689025899507209</v>
      </c>
      <c r="H522" s="714">
        <v>100</v>
      </c>
      <c r="I522" s="34">
        <f t="shared" si="48"/>
        <v>0.19689025899507212</v>
      </c>
      <c r="J522" s="34"/>
      <c r="K522" s="214"/>
      <c r="L522" s="25" t="str">
        <f>'Programe Budget 2073-74'!Q594</f>
        <v>सु</v>
      </c>
    </row>
    <row r="523" spans="1:12">
      <c r="A523" s="205"/>
      <c r="B523" s="7"/>
      <c r="C523" s="31">
        <f>'Programe Budget 2073-74'!C595</f>
        <v>6</v>
      </c>
      <c r="D523" s="388" t="str">
        <f>'Programe Budget 2073-74'!D595</f>
        <v>क्षेत्रीय कृषि निर्देशनालय, दिपायल</v>
      </c>
      <c r="E523" s="34">
        <f>'Programe Budget 2073-74'!K595</f>
        <v>710</v>
      </c>
      <c r="F523" s="418">
        <f t="shared" si="46"/>
        <v>710</v>
      </c>
      <c r="G523" s="30">
        <f t="shared" si="47"/>
        <v>0.66567658993571988</v>
      </c>
      <c r="H523" s="714">
        <v>100</v>
      </c>
      <c r="I523" s="30">
        <f t="shared" si="48"/>
        <v>0.66567658993571976</v>
      </c>
      <c r="J523" s="30"/>
      <c r="K523" s="355"/>
      <c r="L523" s="79" t="str">
        <f>'Programe Budget 2073-74'!Q595</f>
        <v>दि</v>
      </c>
    </row>
    <row r="524" spans="1:12">
      <c r="A524" s="331"/>
      <c r="B524" s="9"/>
      <c r="C524" s="33">
        <f>'Programe Budget 2073-74'!C596</f>
        <v>7</v>
      </c>
      <c r="D524" s="392" t="str">
        <f>'Programe Budget 2073-74'!D596</f>
        <v>जिल्ला कृषि बिकास कार्यालय, झापा</v>
      </c>
      <c r="E524" s="34">
        <f>'Programe Budget 2073-74'!K596</f>
        <v>1817</v>
      </c>
      <c r="F524" s="422">
        <f t="shared" si="46"/>
        <v>1817</v>
      </c>
      <c r="G524" s="34">
        <f t="shared" si="47"/>
        <v>1.7035695266383144</v>
      </c>
      <c r="H524" s="714">
        <v>100</v>
      </c>
      <c r="I524" s="34">
        <f t="shared" si="48"/>
        <v>1.7035695266383144</v>
      </c>
      <c r="J524" s="34"/>
      <c r="K524" s="214"/>
      <c r="L524" s="25" t="str">
        <f>'Programe Budget 2073-74'!Q596</f>
        <v>वि</v>
      </c>
    </row>
    <row r="525" spans="1:12">
      <c r="A525" s="331"/>
      <c r="B525" s="9"/>
      <c r="C525" s="33">
        <f>'Programe Budget 2073-74'!C597</f>
        <v>8</v>
      </c>
      <c r="D525" s="392" t="str">
        <f>'Programe Budget 2073-74'!D597</f>
        <v>जिल्ला कृषि बिकास कार्यालय, सुनसरी</v>
      </c>
      <c r="E525" s="34">
        <f>'Programe Budget 2073-74'!K597</f>
        <v>1693</v>
      </c>
      <c r="F525" s="422">
        <f t="shared" si="46"/>
        <v>1693</v>
      </c>
      <c r="G525" s="34">
        <f t="shared" si="47"/>
        <v>1.5873105165650336</v>
      </c>
      <c r="H525" s="750">
        <v>55</v>
      </c>
      <c r="I525" s="34">
        <f t="shared" si="48"/>
        <v>0.87302078411076844</v>
      </c>
      <c r="J525" s="34"/>
      <c r="K525" s="214"/>
      <c r="L525" s="25" t="str">
        <f>'Programe Budget 2073-74'!Q597</f>
        <v>वि</v>
      </c>
    </row>
    <row r="526" spans="1:12">
      <c r="A526" s="331"/>
      <c r="B526" s="9"/>
      <c r="C526" s="33">
        <f>'Programe Budget 2073-74'!C598</f>
        <v>9</v>
      </c>
      <c r="D526" s="392" t="str">
        <f>'Programe Budget 2073-74'!D598</f>
        <v>जिल्ला कृषि बिकास कार्यालय, बारा</v>
      </c>
      <c r="E526" s="34">
        <f>'Programe Budget 2073-74'!K598</f>
        <v>1360.6</v>
      </c>
      <c r="F526" s="422">
        <f t="shared" si="46"/>
        <v>1360.6</v>
      </c>
      <c r="G526" s="34">
        <f t="shared" si="47"/>
        <v>1.2756613637556908</v>
      </c>
      <c r="H526" s="714">
        <v>54.33</v>
      </c>
      <c r="I526" s="34">
        <f t="shared" si="48"/>
        <v>0.69306681892846678</v>
      </c>
      <c r="J526" s="34"/>
      <c r="K526" s="214"/>
      <c r="L526" s="252" t="str">
        <f>'Programe Budget 2073-74'!Q598</f>
        <v>का</v>
      </c>
    </row>
    <row r="527" spans="1:12">
      <c r="A527" s="331"/>
      <c r="B527" s="9"/>
      <c r="C527" s="33">
        <f>'Programe Budget 2073-74'!C599</f>
        <v>10</v>
      </c>
      <c r="D527" s="392" t="str">
        <f>'Programe Budget 2073-74'!D599</f>
        <v>जिल्ला कृषि बिकास कार्यालय, पर्सा</v>
      </c>
      <c r="E527" s="34">
        <f>'Programe Budget 2073-74'!K599</f>
        <v>1575</v>
      </c>
      <c r="F527" s="422">
        <f t="shared" si="46"/>
        <v>1575</v>
      </c>
      <c r="G527" s="34">
        <f t="shared" si="47"/>
        <v>1.4766769424630408</v>
      </c>
      <c r="H527" s="714">
        <v>49.23</v>
      </c>
      <c r="I527" s="34">
        <f t="shared" si="48"/>
        <v>0.72696805877455484</v>
      </c>
      <c r="J527" s="34"/>
      <c r="K527" s="214"/>
      <c r="L527" s="252" t="str">
        <f>'Programe Budget 2073-74'!Q599</f>
        <v>का</v>
      </c>
    </row>
    <row r="528" spans="1:12">
      <c r="A528" s="331"/>
      <c r="B528" s="9"/>
      <c r="C528" s="33">
        <f>'Programe Budget 2073-74'!C600</f>
        <v>11</v>
      </c>
      <c r="D528" s="392" t="str">
        <f>'Programe Budget 2073-74'!D600</f>
        <v xml:space="preserve">ाजिल्ला कृषि बिकास कार्यालय, नवलपरासी </v>
      </c>
      <c r="E528" s="34">
        <f>'Programe Budget 2073-74'!K600</f>
        <v>1254</v>
      </c>
      <c r="F528" s="422">
        <f t="shared" si="46"/>
        <v>1254</v>
      </c>
      <c r="G528" s="34">
        <f t="shared" si="47"/>
        <v>1.1757161179991449</v>
      </c>
      <c r="H528" s="714">
        <v>100</v>
      </c>
      <c r="I528" s="34">
        <f t="shared" si="48"/>
        <v>1.1757161179991449</v>
      </c>
      <c r="J528" s="34"/>
      <c r="K528" s="214"/>
      <c r="L528" s="252" t="str">
        <f>'Programe Budget 2073-74'!Q600</f>
        <v>प</v>
      </c>
    </row>
    <row r="529" spans="1:12">
      <c r="A529" s="331"/>
      <c r="B529" s="9"/>
      <c r="C529" s="33">
        <f>'Programe Budget 2073-74'!C601</f>
        <v>12</v>
      </c>
      <c r="D529" s="392" t="str">
        <f>'Programe Budget 2073-74'!D601</f>
        <v>जिल्ला कृषि बिकास कार्यालय, रुपन्देही</v>
      </c>
      <c r="E529" s="34">
        <f>'Programe Budget 2073-74'!K601</f>
        <v>1810</v>
      </c>
      <c r="F529" s="422">
        <f t="shared" si="46"/>
        <v>1810</v>
      </c>
      <c r="G529" s="34">
        <f t="shared" si="47"/>
        <v>1.6970065180051452</v>
      </c>
      <c r="H529" s="714">
        <v>77.680000000000007</v>
      </c>
      <c r="I529" s="34">
        <f t="shared" si="48"/>
        <v>1.318234663186397</v>
      </c>
      <c r="J529" s="34"/>
      <c r="K529" s="214"/>
      <c r="L529" s="252" t="str">
        <f>'Programe Budget 2073-74'!Q601</f>
        <v>प</v>
      </c>
    </row>
    <row r="530" spans="1:12">
      <c r="A530" s="332"/>
      <c r="B530" s="13"/>
      <c r="C530" s="54">
        <f>'Programe Budget 2073-74'!C602</f>
        <v>13</v>
      </c>
      <c r="D530" s="394" t="str">
        <f>'Programe Budget 2073-74'!D602</f>
        <v>जिल्ला कृषि बिकास कार्यालय, कपिलवस्तु</v>
      </c>
      <c r="E530" s="34">
        <f>'Programe Budget 2073-74'!K602</f>
        <v>1468</v>
      </c>
      <c r="F530" s="424">
        <f t="shared" si="46"/>
        <v>1468</v>
      </c>
      <c r="G530" s="85">
        <f t="shared" si="47"/>
        <v>1.3763566676417422</v>
      </c>
      <c r="H530" s="714">
        <v>100</v>
      </c>
      <c r="I530" s="85">
        <f t="shared" si="48"/>
        <v>1.3763566676417422</v>
      </c>
      <c r="J530" s="85"/>
      <c r="K530" s="356"/>
      <c r="L530" s="293" t="str">
        <f>'Programe Budget 2073-74'!Q602</f>
        <v>प</v>
      </c>
    </row>
    <row r="531" spans="1:12">
      <c r="A531" s="331"/>
      <c r="B531" s="9"/>
      <c r="C531" s="33">
        <f>'Programe Budget 2073-74'!C603</f>
        <v>14</v>
      </c>
      <c r="D531" s="392" t="str">
        <f>'Programe Budget 2073-74'!D603</f>
        <v>जिल्ला कृषि बिकास कार्यालय, दाङ्ग</v>
      </c>
      <c r="E531" s="34">
        <f>'Programe Budget 2073-74'!K603</f>
        <v>1814</v>
      </c>
      <c r="F531" s="422">
        <f t="shared" si="46"/>
        <v>1814</v>
      </c>
      <c r="G531" s="34">
        <f t="shared" si="47"/>
        <v>1.7007568086526703</v>
      </c>
      <c r="H531" s="714">
        <v>100</v>
      </c>
      <c r="I531" s="34">
        <f t="shared" si="48"/>
        <v>1.7007568086526703</v>
      </c>
      <c r="J531" s="34"/>
      <c r="K531" s="214"/>
      <c r="L531" s="252" t="str">
        <f>'Programe Budget 2073-74'!Q603</f>
        <v>सु</v>
      </c>
    </row>
    <row r="532" spans="1:12">
      <c r="A532" s="331"/>
      <c r="B532" s="9"/>
      <c r="C532" s="33">
        <f>'Programe Budget 2073-74'!C604</f>
        <v>15</v>
      </c>
      <c r="D532" s="392" t="str">
        <f>'Programe Budget 2073-74'!D604</f>
        <v>जिल्ला कृषि बिकास कार्यालय, बाँके</v>
      </c>
      <c r="E532" s="34">
        <f>'Programe Budget 2073-74'!K604</f>
        <v>1388</v>
      </c>
      <c r="F532" s="422">
        <f t="shared" si="46"/>
        <v>1388</v>
      </c>
      <c r="G532" s="34">
        <f t="shared" si="47"/>
        <v>1.3013508546912385</v>
      </c>
      <c r="H532" s="714">
        <v>100</v>
      </c>
      <c r="I532" s="34">
        <f t="shared" si="48"/>
        <v>1.3013508546912385</v>
      </c>
      <c r="J532" s="34"/>
      <c r="K532" s="214"/>
      <c r="L532" s="252" t="str">
        <f>'Programe Budget 2073-74'!Q604</f>
        <v>सु</v>
      </c>
    </row>
    <row r="533" spans="1:12">
      <c r="A533" s="331"/>
      <c r="B533" s="9"/>
      <c r="C533" s="33">
        <f>'Programe Budget 2073-74'!C605</f>
        <v>16</v>
      </c>
      <c r="D533" s="392" t="str">
        <f>'Programe Budget 2073-74'!D605</f>
        <v>जिल्ला कृषि बिकास कार्यालय, बर्दिया</v>
      </c>
      <c r="E533" s="34">
        <f>'Programe Budget 2073-74'!K605</f>
        <v>1208</v>
      </c>
      <c r="F533" s="422">
        <f t="shared" si="46"/>
        <v>1208</v>
      </c>
      <c r="G533" s="34">
        <f t="shared" si="47"/>
        <v>1.1325877755526053</v>
      </c>
      <c r="H533" s="714">
        <v>100</v>
      </c>
      <c r="I533" s="34">
        <f t="shared" si="48"/>
        <v>1.1325877755526053</v>
      </c>
      <c r="J533" s="34"/>
      <c r="K533" s="214"/>
      <c r="L533" s="252" t="str">
        <f>'Programe Budget 2073-74'!Q605</f>
        <v>सु</v>
      </c>
    </row>
    <row r="534" spans="1:12">
      <c r="A534" s="205"/>
      <c r="B534" s="7"/>
      <c r="C534" s="31">
        <f>'Programe Budget 2073-74'!C606</f>
        <v>17</v>
      </c>
      <c r="D534" s="388" t="str">
        <f>'Programe Budget 2073-74'!D606</f>
        <v>जिल्ला कृषि बिकास कार्यालय, कैलाली</v>
      </c>
      <c r="E534" s="34">
        <f>'Programe Budget 2073-74'!K606</f>
        <v>1191</v>
      </c>
      <c r="F534" s="418">
        <f t="shared" si="46"/>
        <v>1191</v>
      </c>
      <c r="G534" s="30">
        <f t="shared" si="47"/>
        <v>1.1166490403006233</v>
      </c>
      <c r="H534" s="714">
        <v>37.9</v>
      </c>
      <c r="I534" s="30">
        <f t="shared" si="48"/>
        <v>0.42320998627393619</v>
      </c>
      <c r="J534" s="30"/>
      <c r="K534" s="355"/>
      <c r="L534" s="333" t="str">
        <f>'Programe Budget 2073-74'!Q606</f>
        <v>दि</v>
      </c>
    </row>
    <row r="535" spans="1:12">
      <c r="A535" s="331"/>
      <c r="B535" s="9"/>
      <c r="C535" s="33">
        <f>'Programe Budget 2073-74'!C607</f>
        <v>18</v>
      </c>
      <c r="D535" s="392" t="str">
        <f>'Programe Budget 2073-74'!D607</f>
        <v xml:space="preserve">जिल्ला कृषि बिकास कार्यालय, कन्चनपुर </v>
      </c>
      <c r="E535" s="34">
        <f>'Programe Budget 2073-74'!K607</f>
        <v>2347</v>
      </c>
      <c r="F535" s="422">
        <f t="shared" si="46"/>
        <v>2347</v>
      </c>
      <c r="G535" s="34">
        <f t="shared" si="47"/>
        <v>2.2004830374354007</v>
      </c>
      <c r="H535" s="714">
        <v>84.81</v>
      </c>
      <c r="I535" s="34">
        <f t="shared" si="48"/>
        <v>1.8662296640489635</v>
      </c>
      <c r="J535" s="34"/>
      <c r="K535" s="214"/>
      <c r="L535" s="252" t="str">
        <f>'Programe Budget 2073-74'!Q607</f>
        <v>दि</v>
      </c>
    </row>
    <row r="536" spans="1:12">
      <c r="A536" s="331"/>
      <c r="B536" s="9"/>
      <c r="C536" s="33">
        <f>'Programe Budget 2073-74'!C608</f>
        <v>19</v>
      </c>
      <c r="D536" s="392" t="str">
        <f>'Programe Budget 2073-74'!D608</f>
        <v>जिल्ला कृषि बिकास कार्यालय, मुस्ताङ्ग</v>
      </c>
      <c r="E536" s="34">
        <f>'Programe Budget 2073-74'!K608</f>
        <v>393</v>
      </c>
      <c r="F536" s="422">
        <f t="shared" si="46"/>
        <v>393</v>
      </c>
      <c r="G536" s="34">
        <f t="shared" si="47"/>
        <v>0.36846605611934918</v>
      </c>
      <c r="H536" s="714">
        <v>100</v>
      </c>
      <c r="I536" s="34">
        <f t="shared" si="48"/>
        <v>0.36846605611934918</v>
      </c>
      <c r="J536" s="34"/>
      <c r="K536" s="214"/>
      <c r="L536" s="252" t="str">
        <f>'Programe Budget 2073-74'!Q608</f>
        <v>प</v>
      </c>
    </row>
    <row r="537" spans="1:12">
      <c r="A537" s="332"/>
      <c r="B537" s="13"/>
      <c r="C537" s="54">
        <f>'Programe Budget 2073-74'!C609</f>
        <v>20</v>
      </c>
      <c r="D537" s="394" t="str">
        <f>'Programe Budget 2073-74'!D609</f>
        <v>जिल्ला कृषि बिकास कार्यालय, मनाङ्ग</v>
      </c>
      <c r="E537" s="34">
        <f>'Programe Budget 2073-74'!K609</f>
        <v>587</v>
      </c>
      <c r="F537" s="34">
        <f t="shared" si="46"/>
        <v>587</v>
      </c>
      <c r="G537" s="34">
        <f t="shared" si="47"/>
        <v>0.55035515252432066</v>
      </c>
      <c r="H537" s="718">
        <v>100</v>
      </c>
      <c r="I537" s="34">
        <f t="shared" si="48"/>
        <v>0.55035515252432066</v>
      </c>
      <c r="J537" s="34"/>
      <c r="K537" s="214"/>
      <c r="L537" s="252" t="str">
        <f>'Programe Budget 2073-74'!Q609</f>
        <v>प</v>
      </c>
    </row>
    <row r="538" spans="1:12">
      <c r="A538" s="331"/>
      <c r="B538" s="9"/>
      <c r="C538" s="33">
        <f>'Programe Budget 2073-74'!C610</f>
        <v>21</v>
      </c>
      <c r="D538" s="392" t="str">
        <f>'Programe Budget 2073-74'!D610</f>
        <v>जिल्ला कृषि बिकास कार्यालय, हुम्ला</v>
      </c>
      <c r="E538" s="34">
        <f>'Programe Budget 2073-74'!K610</f>
        <v>547</v>
      </c>
      <c r="F538" s="422">
        <f t="shared" si="46"/>
        <v>547</v>
      </c>
      <c r="G538" s="34">
        <f t="shared" si="47"/>
        <v>0.51285224604906876</v>
      </c>
      <c r="H538" s="714">
        <v>100</v>
      </c>
      <c r="I538" s="34">
        <f t="shared" si="48"/>
        <v>0.51285224604906876</v>
      </c>
      <c r="J538" s="34"/>
      <c r="K538" s="214"/>
      <c r="L538" s="252" t="str">
        <f>'Programe Budget 2073-74'!Q610</f>
        <v>सु</v>
      </c>
    </row>
    <row r="539" spans="1:12">
      <c r="A539" s="331"/>
      <c r="B539" s="9"/>
      <c r="C539" s="33">
        <f>'Programe Budget 2073-74'!C611</f>
        <v>22</v>
      </c>
      <c r="D539" s="392" t="str">
        <f>'Programe Budget 2073-74'!D611</f>
        <v>जिल्ला कृषि बिकास कार्यालय, कालिकोट</v>
      </c>
      <c r="E539" s="34">
        <f>'Programe Budget 2073-74'!K611</f>
        <v>594</v>
      </c>
      <c r="F539" s="422">
        <f t="shared" si="46"/>
        <v>594</v>
      </c>
      <c r="G539" s="34">
        <f t="shared" si="47"/>
        <v>0.55691816115748971</v>
      </c>
      <c r="H539" s="714">
        <v>100</v>
      </c>
      <c r="I539" s="34">
        <f t="shared" si="48"/>
        <v>0.55691816115748971</v>
      </c>
      <c r="J539" s="34"/>
      <c r="K539" s="214"/>
      <c r="L539" s="252" t="str">
        <f>'Programe Budget 2073-74'!Q611</f>
        <v>सु</v>
      </c>
    </row>
    <row r="540" spans="1:12">
      <c r="A540" s="331"/>
      <c r="B540" s="9"/>
      <c r="C540" s="33">
        <f>'Programe Budget 2073-74'!C612</f>
        <v>23</v>
      </c>
      <c r="D540" s="392" t="str">
        <f>'Programe Budget 2073-74'!D612</f>
        <v>जिल्ला कृषि बिकास कार्यालय, जुम्ला</v>
      </c>
      <c r="E540" s="34">
        <f>'Programe Budget 2073-74'!K612</f>
        <v>537</v>
      </c>
      <c r="F540" s="422">
        <f t="shared" si="46"/>
        <v>537</v>
      </c>
      <c r="G540" s="34">
        <f t="shared" si="47"/>
        <v>0.50347651943025573</v>
      </c>
      <c r="H540" s="714">
        <v>99</v>
      </c>
      <c r="I540" s="34">
        <f t="shared" si="48"/>
        <v>0.49844175423595316</v>
      </c>
      <c r="J540" s="34"/>
      <c r="K540" s="214"/>
      <c r="L540" s="252" t="str">
        <f>'Programe Budget 2073-74'!Q612</f>
        <v>सु</v>
      </c>
    </row>
    <row r="541" spans="1:12">
      <c r="A541" s="331"/>
      <c r="B541" s="9"/>
      <c r="C541" s="33">
        <f>'Programe Budget 2073-74'!C613</f>
        <v>24</v>
      </c>
      <c r="D541" s="392" t="str">
        <f>'Programe Budget 2073-74'!D613</f>
        <v>जिल्ला कृषि बिकास कार्यालय, मुगु</v>
      </c>
      <c r="E541" s="34">
        <f>'Programe Budget 2073-74'!K613</f>
        <v>693</v>
      </c>
      <c r="F541" s="422">
        <f t="shared" si="46"/>
        <v>693</v>
      </c>
      <c r="G541" s="34">
        <f t="shared" si="47"/>
        <v>0.6497378546837379</v>
      </c>
      <c r="H541" s="714">
        <v>71</v>
      </c>
      <c r="I541" s="34">
        <f t="shared" si="48"/>
        <v>0.46131387682545394</v>
      </c>
      <c r="J541" s="34"/>
      <c r="K541" s="214"/>
      <c r="L541" s="252" t="str">
        <f>'Programe Budget 2073-74'!Q613</f>
        <v>सु</v>
      </c>
    </row>
    <row r="542" spans="1:12">
      <c r="A542" s="331"/>
      <c r="B542" s="9"/>
      <c r="C542" s="33">
        <f>'Programe Budget 2073-74'!C614</f>
        <v>25</v>
      </c>
      <c r="D542" s="392" t="str">
        <f>'Programe Budget 2073-74'!D614</f>
        <v xml:space="preserve">जिल्ला कृषि बिकास कार्यालय, डोल्पा </v>
      </c>
      <c r="E542" s="34">
        <f>'Programe Budget 2073-74'!K614</f>
        <v>578</v>
      </c>
      <c r="F542" s="422">
        <f t="shared" si="46"/>
        <v>578</v>
      </c>
      <c r="G542" s="34">
        <f t="shared" si="47"/>
        <v>0.54191699856738895</v>
      </c>
      <c r="H542" s="714">
        <v>100</v>
      </c>
      <c r="I542" s="34">
        <f>SUM(G542*H542/100)</f>
        <v>0.54191699856738895</v>
      </c>
      <c r="J542" s="34"/>
      <c r="K542" s="214"/>
      <c r="L542" s="252" t="str">
        <f>'Programe Budget 2073-74'!Q614</f>
        <v>सु</v>
      </c>
    </row>
    <row r="543" spans="1:12">
      <c r="A543" s="205"/>
      <c r="B543" s="7"/>
      <c r="C543" s="31">
        <f>'Programe Budget 2073-74'!C615</f>
        <v>26</v>
      </c>
      <c r="D543" s="388" t="str">
        <f>'Programe Budget 2073-74'!D615</f>
        <v>जिल्ला कृषि बिकास कार्यालय, बझाङ्ग</v>
      </c>
      <c r="E543" s="34">
        <f>'Programe Budget 2073-74'!K615</f>
        <v>555</v>
      </c>
      <c r="F543" s="418">
        <f t="shared" si="46"/>
        <v>555</v>
      </c>
      <c r="G543" s="30">
        <f t="shared" si="47"/>
        <v>0.52035282734411914</v>
      </c>
      <c r="H543" s="714">
        <v>100</v>
      </c>
      <c r="I543" s="30">
        <f t="shared" si="48"/>
        <v>0.52035282734411914</v>
      </c>
      <c r="J543" s="30"/>
      <c r="K543" s="355"/>
      <c r="L543" s="333" t="str">
        <f>'Programe Budget 2073-74'!Q615</f>
        <v>दि</v>
      </c>
    </row>
    <row r="544" spans="1:12">
      <c r="A544" s="331"/>
      <c r="B544" s="9"/>
      <c r="C544" s="33">
        <f>'Programe Budget 2073-74'!C616</f>
        <v>27</v>
      </c>
      <c r="D544" s="392" t="str">
        <f>'Programe Budget 2073-74'!D616</f>
        <v>जिल्ला कृषि बिकास कार्यालय, डडेलधुरा</v>
      </c>
      <c r="E544" s="34">
        <f>'Programe Budget 2073-74'!K616</f>
        <v>809</v>
      </c>
      <c r="F544" s="422">
        <f t="shared" si="46"/>
        <v>809</v>
      </c>
      <c r="G544" s="34">
        <f t="shared" si="47"/>
        <v>0.75849628346196818</v>
      </c>
      <c r="H544" s="714">
        <v>48.58</v>
      </c>
      <c r="I544" s="34">
        <f t="shared" si="48"/>
        <v>0.36847749450582412</v>
      </c>
      <c r="J544" s="34"/>
      <c r="K544" s="214"/>
      <c r="L544" s="252" t="str">
        <f>'Programe Budget 2073-74'!Q616</f>
        <v>दि</v>
      </c>
    </row>
    <row r="545" spans="1:12">
      <c r="A545" s="331"/>
      <c r="B545" s="9"/>
      <c r="C545" s="33">
        <f>'Programe Budget 2073-74'!C617</f>
        <v>28</v>
      </c>
      <c r="D545" s="392" t="str">
        <f>'Programe Budget 2073-74'!D617</f>
        <v>जिल्ला कृषि बिकास कार्यालय, बैतडी</v>
      </c>
      <c r="E545" s="34">
        <f>'Programe Budget 2073-74'!K617</f>
        <v>686</v>
      </c>
      <c r="F545" s="422">
        <f t="shared" si="46"/>
        <v>686</v>
      </c>
      <c r="G545" s="34">
        <f t="shared" si="47"/>
        <v>0.64317484605056885</v>
      </c>
      <c r="H545" s="714">
        <v>100</v>
      </c>
      <c r="I545" s="34">
        <f t="shared" si="48"/>
        <v>0.64317484605056885</v>
      </c>
      <c r="J545" s="34"/>
      <c r="K545" s="214"/>
      <c r="L545" s="252" t="str">
        <f>'Programe Budget 2073-74'!Q617</f>
        <v>दि</v>
      </c>
    </row>
    <row r="546" spans="1:12">
      <c r="A546" s="331"/>
      <c r="B546" s="9"/>
      <c r="C546" s="33">
        <f>'Programe Budget 2073-74'!C618</f>
        <v>29</v>
      </c>
      <c r="D546" s="392" t="str">
        <f>'Programe Budget 2073-74'!D618</f>
        <v>जिल्ला कृषि बिकास कार्यालय, दार्चुला</v>
      </c>
      <c r="E546" s="34">
        <f>'Programe Budget 2073-74'!K618</f>
        <v>435</v>
      </c>
      <c r="F546" s="422">
        <f t="shared" si="46"/>
        <v>435</v>
      </c>
      <c r="G546" s="34">
        <f t="shared" si="47"/>
        <v>0.40784410791836367</v>
      </c>
      <c r="H546" s="714">
        <v>100</v>
      </c>
      <c r="I546" s="34">
        <f t="shared" si="48"/>
        <v>0.40784410791836367</v>
      </c>
      <c r="J546" s="34"/>
      <c r="K546" s="214"/>
      <c r="L546" s="252" t="str">
        <f>'Programe Budget 2073-74'!Q618</f>
        <v>दि</v>
      </c>
    </row>
    <row r="547" spans="1:12">
      <c r="A547" s="331"/>
      <c r="B547" s="9"/>
      <c r="C547" s="33">
        <f>'Programe Budget 2073-74'!C619</f>
        <v>30</v>
      </c>
      <c r="D547" s="392" t="str">
        <f>'Programe Budget 2073-74'!D619</f>
        <v>जिल्ला कृषि बिकास कार्यालय, डोटी</v>
      </c>
      <c r="E547" s="34">
        <f>'Programe Budget 2073-74'!K619</f>
        <v>550</v>
      </c>
      <c r="F547" s="422">
        <f t="shared" si="46"/>
        <v>550</v>
      </c>
      <c r="G547" s="34">
        <f t="shared" si="47"/>
        <v>0.51566496403471263</v>
      </c>
      <c r="H547" s="714">
        <v>100</v>
      </c>
      <c r="I547" s="34">
        <f t="shared" si="48"/>
        <v>0.51566496403471263</v>
      </c>
      <c r="J547" s="34"/>
      <c r="K547" s="214"/>
      <c r="L547" s="252" t="str">
        <f>'Programe Budget 2073-74'!Q619</f>
        <v>दि</v>
      </c>
    </row>
    <row r="548" spans="1:12">
      <c r="A548" s="331"/>
      <c r="B548" s="9"/>
      <c r="C548" s="33">
        <f>'Programe Budget 2073-74'!C620</f>
        <v>31</v>
      </c>
      <c r="D548" s="392" t="str">
        <f>'Programe Budget 2073-74'!D620</f>
        <v>जिल्ला कृषि बिकास कार्यालय, अछाम</v>
      </c>
      <c r="E548" s="34">
        <f>'Programe Budget 2073-74'!K620</f>
        <v>405</v>
      </c>
      <c r="F548" s="422">
        <f t="shared" si="46"/>
        <v>405</v>
      </c>
      <c r="G548" s="34">
        <f t="shared" si="47"/>
        <v>0.37971692806192481</v>
      </c>
      <c r="H548" s="714">
        <v>87.67</v>
      </c>
      <c r="I548" s="34">
        <f t="shared" si="48"/>
        <v>0.33289783083188951</v>
      </c>
      <c r="J548" s="34"/>
      <c r="K548" s="214"/>
      <c r="L548" s="252" t="str">
        <f>'Programe Budget 2073-74'!Q620</f>
        <v>दि</v>
      </c>
    </row>
    <row r="549" spans="1:12">
      <c r="A549" s="332"/>
      <c r="B549" s="13"/>
      <c r="C549" s="54">
        <f>'Programe Budget 2073-74'!C621</f>
        <v>32</v>
      </c>
      <c r="D549" s="394" t="str">
        <f>'Programe Budget 2073-74'!D621</f>
        <v>जिल्ला कृषि बिकास कार्यालय, बाजुरा</v>
      </c>
      <c r="E549" s="34">
        <f>'Programe Budget 2073-74'!K621</f>
        <v>529</v>
      </c>
      <c r="F549" s="424">
        <f t="shared" si="46"/>
        <v>529</v>
      </c>
      <c r="G549" s="85">
        <f t="shared" si="47"/>
        <v>0.49597593813520541</v>
      </c>
      <c r="H549" s="714">
        <v>100</v>
      </c>
      <c r="I549" s="85">
        <f t="shared" si="48"/>
        <v>0.49597593813520541</v>
      </c>
      <c r="J549" s="85"/>
      <c r="K549" s="356"/>
      <c r="L549" s="293" t="str">
        <f>'Programe Budget 2073-74'!Q621</f>
        <v>दि</v>
      </c>
    </row>
    <row r="550" spans="1:12">
      <c r="A550" s="331"/>
      <c r="B550" s="9"/>
      <c r="C550" s="33">
        <f>'Programe Budget 2073-74'!C622</f>
        <v>33</v>
      </c>
      <c r="D550" s="392" t="str">
        <f>'Programe Budget 2073-74'!D622</f>
        <v>जिल्ला कृषि बिकास कार्यालय, सर्ुर्खेत</v>
      </c>
      <c r="E550" s="34">
        <f>'Programe Budget 2073-74'!K622</f>
        <v>1197</v>
      </c>
      <c r="F550" s="422">
        <f t="shared" si="46"/>
        <v>1197</v>
      </c>
      <c r="G550" s="34">
        <f t="shared" si="47"/>
        <v>1.122274476271911</v>
      </c>
      <c r="H550" s="714">
        <v>100</v>
      </c>
      <c r="I550" s="34">
        <f t="shared" si="48"/>
        <v>1.122274476271911</v>
      </c>
      <c r="J550" s="34"/>
      <c r="K550" s="214"/>
      <c r="L550" s="252" t="str">
        <f>'Programe Budget 2073-74'!Q622</f>
        <v>सु</v>
      </c>
    </row>
    <row r="551" spans="1:12">
      <c r="A551" s="331"/>
      <c r="B551" s="9"/>
      <c r="C551" s="33">
        <f>'Programe Budget 2073-74'!C623</f>
        <v>34</v>
      </c>
      <c r="D551" s="392" t="str">
        <f>'Programe Budget 2073-74'!D623</f>
        <v>जिल्ला कृषि बिकास कार्यालय, दैलेख</v>
      </c>
      <c r="E551" s="34">
        <f>'Programe Budget 2073-74'!K623</f>
        <v>652</v>
      </c>
      <c r="F551" s="422">
        <f t="shared" si="46"/>
        <v>652</v>
      </c>
      <c r="G551" s="34">
        <f t="shared" si="47"/>
        <v>0.61129737554660479</v>
      </c>
      <c r="H551" s="714">
        <v>100</v>
      </c>
      <c r="I551" s="34">
        <f t="shared" si="48"/>
        <v>0.61129737554660479</v>
      </c>
      <c r="J551" s="34"/>
      <c r="K551" s="214"/>
      <c r="L551" s="252" t="str">
        <f>'Programe Budget 2073-74'!Q623</f>
        <v>सु</v>
      </c>
    </row>
    <row r="552" spans="1:12">
      <c r="A552" s="331"/>
      <c r="B552" s="9"/>
      <c r="C552" s="33">
        <f>'Programe Budget 2073-74'!C624</f>
        <v>35</v>
      </c>
      <c r="D552" s="392" t="str">
        <f>'Programe Budget 2073-74'!D624</f>
        <v>जिल्ला कृषि बिकास कार्यालय, जाजरकोट</v>
      </c>
      <c r="E552" s="34">
        <f>'Programe Budget 2073-74'!K624</f>
        <v>491</v>
      </c>
      <c r="F552" s="422">
        <f t="shared" si="46"/>
        <v>491</v>
      </c>
      <c r="G552" s="34">
        <f t="shared" si="47"/>
        <v>0.46034817698371622</v>
      </c>
      <c r="H552" s="714">
        <v>100</v>
      </c>
      <c r="I552" s="34">
        <f t="shared" si="48"/>
        <v>0.46034817698371616</v>
      </c>
      <c r="J552" s="34"/>
      <c r="K552" s="214"/>
      <c r="L552" s="252" t="str">
        <f>'Programe Budget 2073-74'!Q624</f>
        <v>सु</v>
      </c>
    </row>
    <row r="553" spans="1:12">
      <c r="A553" s="331"/>
      <c r="B553" s="9"/>
      <c r="C553" s="33">
        <f>'Programe Budget 2073-74'!C625</f>
        <v>36</v>
      </c>
      <c r="D553" s="392" t="str">
        <f>'Programe Budget 2073-74'!D625</f>
        <v>जिल्ला कृषि बिकास कार्यालय, सल्यान</v>
      </c>
      <c r="E553" s="34">
        <f>'Programe Budget 2073-74'!K625</f>
        <v>844</v>
      </c>
      <c r="F553" s="422">
        <f t="shared" si="46"/>
        <v>844</v>
      </c>
      <c r="G553" s="34">
        <f t="shared" si="47"/>
        <v>0.79131132662781356</v>
      </c>
      <c r="H553" s="714">
        <v>87</v>
      </c>
      <c r="I553" s="34">
        <f t="shared" si="48"/>
        <v>0.68844085416619771</v>
      </c>
      <c r="J553" s="34"/>
      <c r="K553" s="214"/>
      <c r="L553" s="252" t="str">
        <f>'Programe Budget 2073-74'!Q625</f>
        <v>सु</v>
      </c>
    </row>
    <row r="554" spans="1:12">
      <c r="A554" s="331"/>
      <c r="B554" s="9"/>
      <c r="C554" s="33">
        <f>'Programe Budget 2073-74'!C626</f>
        <v>37</v>
      </c>
      <c r="D554" s="392" t="str">
        <f>'Programe Budget 2073-74'!D626</f>
        <v>जिल्ला कृषि बिकास कार्यालय, प्यूठान</v>
      </c>
      <c r="E554" s="34">
        <f>'Programe Budget 2073-74'!K626</f>
        <v>747</v>
      </c>
      <c r="F554" s="422">
        <f t="shared" si="46"/>
        <v>747</v>
      </c>
      <c r="G554" s="34">
        <f t="shared" si="47"/>
        <v>0.70036677842532791</v>
      </c>
      <c r="H554" s="714">
        <v>100</v>
      </c>
      <c r="I554" s="34">
        <f t="shared" si="48"/>
        <v>0.70036677842532802</v>
      </c>
      <c r="J554" s="34"/>
      <c r="K554" s="214"/>
      <c r="L554" s="252" t="str">
        <f>'Programe Budget 2073-74'!Q626</f>
        <v>सु</v>
      </c>
    </row>
    <row r="555" spans="1:12">
      <c r="A555" s="331"/>
      <c r="B555" s="9"/>
      <c r="C555" s="33">
        <f>'Programe Budget 2073-74'!C627</f>
        <v>38</v>
      </c>
      <c r="D555" s="392" t="str">
        <f>'Programe Budget 2073-74'!D627</f>
        <v>जिल्ला कृषि बिकास कार्यालय, रोल्पा</v>
      </c>
      <c r="E555" s="34">
        <f>'Programe Budget 2073-74'!K627</f>
        <v>733</v>
      </c>
      <c r="F555" s="422">
        <f t="shared" si="46"/>
        <v>733</v>
      </c>
      <c r="G555" s="34">
        <f t="shared" si="47"/>
        <v>0.68724076115898969</v>
      </c>
      <c r="H555" s="714">
        <v>98</v>
      </c>
      <c r="I555" s="34">
        <f>SUM(G555*H555/100)</f>
        <v>0.67349594593580986</v>
      </c>
      <c r="J555" s="34"/>
      <c r="K555" s="214"/>
      <c r="L555" s="252" t="str">
        <f>'Programe Budget 2073-74'!Q627</f>
        <v>सु</v>
      </c>
    </row>
    <row r="556" spans="1:12">
      <c r="A556" s="331"/>
      <c r="B556" s="9"/>
      <c r="C556" s="33">
        <f>'Programe Budget 2073-74'!C628</f>
        <v>39</v>
      </c>
      <c r="D556" s="392" t="str">
        <f>'Programe Budget 2073-74'!D628</f>
        <v>जिल्ला कृषि बिकास कार्यालय, रुकुम</v>
      </c>
      <c r="E556" s="34">
        <f>'Programe Budget 2073-74'!K628</f>
        <v>635</v>
      </c>
      <c r="F556" s="422">
        <f t="shared" si="46"/>
        <v>635</v>
      </c>
      <c r="G556" s="34">
        <f t="shared" si="47"/>
        <v>0.59535864029462282</v>
      </c>
      <c r="H556" s="714">
        <v>92</v>
      </c>
      <c r="I556" s="34">
        <f t="shared" si="48"/>
        <v>0.54772994907105299</v>
      </c>
      <c r="J556" s="34"/>
      <c r="K556" s="214"/>
      <c r="L556" s="252" t="str">
        <f>'Programe Budget 2073-74'!Q628</f>
        <v>सु</v>
      </c>
    </row>
    <row r="557" spans="1:12">
      <c r="A557" s="205"/>
      <c r="B557" s="7"/>
      <c r="C557" s="31">
        <f>'Programe Budget 2073-74'!C629</f>
        <v>40</v>
      </c>
      <c r="D557" s="388" t="str">
        <f>'Programe Budget 2073-74'!D629</f>
        <v>जिल्ला कृषि बिकास कार्यालय, पर्वत</v>
      </c>
      <c r="E557" s="34">
        <f>'Programe Budget 2073-74'!K629</f>
        <v>649.6</v>
      </c>
      <c r="F557" s="34">
        <f t="shared" si="46"/>
        <v>649.6</v>
      </c>
      <c r="G557" s="34">
        <f t="shared" si="47"/>
        <v>0.60904720115808975</v>
      </c>
      <c r="H557" s="718">
        <v>80.62</v>
      </c>
      <c r="I557" s="34">
        <f t="shared" si="48"/>
        <v>0.49101385357365196</v>
      </c>
      <c r="J557" s="34"/>
      <c r="K557" s="214"/>
      <c r="L557" s="252" t="str">
        <f>'Programe Budget 2073-74'!Q629</f>
        <v>प</v>
      </c>
    </row>
    <row r="558" spans="1:12">
      <c r="A558" s="331"/>
      <c r="B558" s="9"/>
      <c r="C558" s="33">
        <f>'Programe Budget 2073-74'!C630</f>
        <v>41</v>
      </c>
      <c r="D558" s="392" t="str">
        <f>'Programe Budget 2073-74'!D630</f>
        <v>जिल्ला कृषि बिकास कार्यालय, बागलुङ्ग</v>
      </c>
      <c r="E558" s="34">
        <f>'Programe Budget 2073-74'!K630</f>
        <v>697</v>
      </c>
      <c r="F558" s="422">
        <f t="shared" si="46"/>
        <v>697</v>
      </c>
      <c r="G558" s="34">
        <f t="shared" si="47"/>
        <v>0.6534881453312632</v>
      </c>
      <c r="H558" s="718">
        <v>94.1</v>
      </c>
      <c r="I558" s="34">
        <f t="shared" si="48"/>
        <v>0.61493234475671865</v>
      </c>
      <c r="J558" s="34"/>
      <c r="K558" s="214"/>
      <c r="L558" s="252" t="str">
        <f>'Programe Budget 2073-74'!Q630</f>
        <v>प</v>
      </c>
    </row>
    <row r="559" spans="1:12">
      <c r="A559" s="331"/>
      <c r="B559" s="9"/>
      <c r="C559" s="33">
        <f>'Programe Budget 2073-74'!C631</f>
        <v>42</v>
      </c>
      <c r="D559" s="392" t="str">
        <f>'Programe Budget 2073-74'!D631</f>
        <v>जिल्ला कृषि बिकास कार्यालय, म्याग्दी</v>
      </c>
      <c r="E559" s="34">
        <f>'Programe Budget 2073-74'!K631</f>
        <v>577</v>
      </c>
      <c r="F559" s="422">
        <f t="shared" si="46"/>
        <v>577</v>
      </c>
      <c r="G559" s="34">
        <f t="shared" si="47"/>
        <v>0.54097942590550763</v>
      </c>
      <c r="H559" s="718">
        <v>100</v>
      </c>
      <c r="I559" s="34">
        <f t="shared" si="48"/>
        <v>0.54097942590550763</v>
      </c>
      <c r="J559" s="34"/>
      <c r="K559" s="214"/>
      <c r="L559" s="252" t="str">
        <f>'Programe Budget 2073-74'!Q631</f>
        <v>प</v>
      </c>
    </row>
    <row r="560" spans="1:12">
      <c r="A560" s="331"/>
      <c r="B560" s="9"/>
      <c r="C560" s="33">
        <f>'Programe Budget 2073-74'!C632</f>
        <v>43</v>
      </c>
      <c r="D560" s="392" t="str">
        <f>'Programe Budget 2073-74'!D632</f>
        <v>जिल्ला कृषि बिकास कार्यालय, अर्रधखाची</v>
      </c>
      <c r="E560" s="34">
        <f>'Programe Budget 2073-74'!K632</f>
        <v>783</v>
      </c>
      <c r="F560" s="422">
        <f t="shared" si="46"/>
        <v>783</v>
      </c>
      <c r="G560" s="34">
        <f t="shared" si="47"/>
        <v>0.7341193942530545</v>
      </c>
      <c r="H560" s="718">
        <v>63.34</v>
      </c>
      <c r="I560" s="34">
        <f t="shared" si="48"/>
        <v>0.46499122431988477</v>
      </c>
      <c r="J560" s="34"/>
      <c r="K560" s="214"/>
      <c r="L560" s="252" t="str">
        <f>'Programe Budget 2073-74'!Q632</f>
        <v>प</v>
      </c>
    </row>
    <row r="561" spans="1:12">
      <c r="A561" s="331"/>
      <c r="B561" s="9"/>
      <c r="C561" s="33">
        <f>'Programe Budget 2073-74'!C633</f>
        <v>44</v>
      </c>
      <c r="D561" s="392" t="str">
        <f>'Programe Budget 2073-74'!D633</f>
        <v>जिल्ला कृषि बिकास कार्यालय, पाल्पा</v>
      </c>
      <c r="E561" s="34">
        <f>'Programe Budget 2073-74'!K633</f>
        <v>1360</v>
      </c>
      <c r="F561" s="422">
        <f t="shared" si="46"/>
        <v>1360</v>
      </c>
      <c r="G561" s="34">
        <f t="shared" si="47"/>
        <v>1.275098820158562</v>
      </c>
      <c r="H561" s="718">
        <v>77.540000000000006</v>
      </c>
      <c r="I561" s="34">
        <f t="shared" si="48"/>
        <v>0.98871162515094912</v>
      </c>
      <c r="J561" s="34"/>
      <c r="K561" s="214"/>
      <c r="L561" s="252" t="str">
        <f>'Programe Budget 2073-74'!Q633</f>
        <v>प</v>
      </c>
    </row>
    <row r="562" spans="1:12">
      <c r="A562" s="331"/>
      <c r="B562" s="9"/>
      <c r="C562" s="33">
        <f>'Programe Budget 2073-74'!C634</f>
        <v>45</v>
      </c>
      <c r="D562" s="392" t="str">
        <f>'Programe Budget 2073-74'!D634</f>
        <v>जिल्ला कृषि बिकास कार्यालय, गुल्मी</v>
      </c>
      <c r="E562" s="34">
        <f>'Programe Budget 2073-74'!K634</f>
        <v>875</v>
      </c>
      <c r="F562" s="422">
        <f t="shared" si="46"/>
        <v>875</v>
      </c>
      <c r="G562" s="34">
        <f t="shared" si="47"/>
        <v>0.82037607914613386</v>
      </c>
      <c r="H562" s="718">
        <v>93.15</v>
      </c>
      <c r="I562" s="34">
        <f t="shared" si="48"/>
        <v>0.76418031772462369</v>
      </c>
      <c r="J562" s="34"/>
      <c r="K562" s="214"/>
      <c r="L562" s="252" t="str">
        <f>'Programe Budget 2073-74'!Q634</f>
        <v>प</v>
      </c>
    </row>
    <row r="563" spans="1:12">
      <c r="A563" s="331"/>
      <c r="B563" s="9"/>
      <c r="C563" s="33">
        <f>'Programe Budget 2073-74'!C635</f>
        <v>46</v>
      </c>
      <c r="D563" s="392" t="str">
        <f>'Programe Budget 2073-74'!D635</f>
        <v>जिल्ला कृषि बिकास कार्यालय, स्याङ्गजा</v>
      </c>
      <c r="E563" s="34">
        <f>'Programe Budget 2073-74'!K635</f>
        <v>1431</v>
      </c>
      <c r="F563" s="422">
        <f t="shared" si="46"/>
        <v>1431</v>
      </c>
      <c r="G563" s="34">
        <f t="shared" si="47"/>
        <v>1.3416664791521342</v>
      </c>
      <c r="H563" s="718">
        <v>100</v>
      </c>
      <c r="I563" s="34">
        <f t="shared" si="48"/>
        <v>1.3416664791521342</v>
      </c>
      <c r="J563" s="34"/>
      <c r="K563" s="214"/>
      <c r="L563" s="252" t="str">
        <f>'Programe Budget 2073-74'!Q635</f>
        <v>प</v>
      </c>
    </row>
    <row r="564" spans="1:12">
      <c r="A564" s="331"/>
      <c r="B564" s="9"/>
      <c r="C564" s="33">
        <f>'Programe Budget 2073-74'!C636</f>
        <v>47</v>
      </c>
      <c r="D564" s="392" t="str">
        <f>'Programe Budget 2073-74'!D636</f>
        <v>जिल्ला कृषि बिकास कार्यालय, तनहुँ</v>
      </c>
      <c r="E564" s="34">
        <f>'Programe Budget 2073-74'!K636</f>
        <v>1029</v>
      </c>
      <c r="F564" s="422">
        <f t="shared" si="46"/>
        <v>1029</v>
      </c>
      <c r="G564" s="34">
        <f t="shared" si="47"/>
        <v>0.96476226907585338</v>
      </c>
      <c r="H564" s="718">
        <v>90.11</v>
      </c>
      <c r="I564" s="34">
        <f t="shared" si="48"/>
        <v>0.86934728066425149</v>
      </c>
      <c r="J564" s="34"/>
      <c r="K564" s="214"/>
      <c r="L564" s="252" t="str">
        <f>'Programe Budget 2073-74'!Q636</f>
        <v>प</v>
      </c>
    </row>
    <row r="565" spans="1:12">
      <c r="A565" s="331"/>
      <c r="B565" s="9"/>
      <c r="C565" s="33">
        <f>'Programe Budget 2073-74'!C637</f>
        <v>48</v>
      </c>
      <c r="D565" s="392" t="str">
        <f>'Programe Budget 2073-74'!D637</f>
        <v>जिल्ला कृषि बिकास कार्यालय, कास्की</v>
      </c>
      <c r="E565" s="34">
        <f>'Programe Budget 2073-74'!K637</f>
        <v>849</v>
      </c>
      <c r="F565" s="422">
        <f t="shared" si="46"/>
        <v>849</v>
      </c>
      <c r="G565" s="34">
        <f t="shared" si="47"/>
        <v>0.79599918993722008</v>
      </c>
      <c r="H565" s="718">
        <v>100</v>
      </c>
      <c r="I565" s="34">
        <f t="shared" si="48"/>
        <v>0.79599918993722019</v>
      </c>
      <c r="J565" s="34"/>
      <c r="K565" s="214"/>
      <c r="L565" s="252" t="str">
        <f>'Programe Budget 2073-74'!Q637</f>
        <v>प</v>
      </c>
    </row>
    <row r="566" spans="1:12">
      <c r="A566" s="25"/>
      <c r="B566" s="9"/>
      <c r="C566" s="33">
        <f>'Programe Budget 2073-74'!C638</f>
        <v>49</v>
      </c>
      <c r="D566" s="392" t="str">
        <f>'Programe Budget 2073-74'!D638</f>
        <v>जिल्ला कृषि बिकास कार्यालय, लमजुङ्ग</v>
      </c>
      <c r="E566" s="34">
        <f>'Programe Budget 2073-74'!K638</f>
        <v>511</v>
      </c>
      <c r="F566" s="422">
        <f t="shared" si="46"/>
        <v>511</v>
      </c>
      <c r="G566" s="34">
        <f t="shared" si="47"/>
        <v>0.47909963022134217</v>
      </c>
      <c r="H566" s="718">
        <v>75.62</v>
      </c>
      <c r="I566" s="34">
        <f t="shared" si="48"/>
        <v>0.36229514037337901</v>
      </c>
      <c r="J566" s="34"/>
      <c r="K566" s="34"/>
      <c r="L566" s="252" t="str">
        <f>'Programe Budget 2073-74'!Q638</f>
        <v>प</v>
      </c>
    </row>
    <row r="567" spans="1:12">
      <c r="A567" s="25"/>
      <c r="B567" s="9"/>
      <c r="C567" s="33">
        <f>'Programe Budget 2073-74'!C639</f>
        <v>50</v>
      </c>
      <c r="D567" s="392" t="str">
        <f>'Programe Budget 2073-74'!D639</f>
        <v>जिल्ला कृषि बिकास कार्यालय, गोरखा</v>
      </c>
      <c r="E567" s="34">
        <f>'Programe Budget 2073-74'!K639</f>
        <v>834</v>
      </c>
      <c r="F567" s="422">
        <f t="shared" si="46"/>
        <v>834</v>
      </c>
      <c r="G567" s="34">
        <f t="shared" si="47"/>
        <v>0.78193560000900053</v>
      </c>
      <c r="H567" s="718">
        <v>75.709999999999994</v>
      </c>
      <c r="I567" s="34">
        <f t="shared" si="48"/>
        <v>0.59200344276681427</v>
      </c>
      <c r="J567" s="34"/>
      <c r="K567" s="34"/>
      <c r="L567" s="252" t="str">
        <f>'Programe Budget 2073-74'!Q639</f>
        <v>प</v>
      </c>
    </row>
    <row r="568" spans="1:12">
      <c r="A568" s="25"/>
      <c r="B568" s="25"/>
      <c r="C568" s="56"/>
      <c r="D568" s="387" t="str">
        <f>'Programe Budget 2073-74'!D640</f>
        <v>५० कार्यालयहरूको जम्मf</v>
      </c>
      <c r="E568" s="57">
        <f>SUM(E518:E567)</f>
        <v>106658.40000000001</v>
      </c>
      <c r="F568" s="423">
        <f>SUM(F518:F567)</f>
        <v>106658.40000000001</v>
      </c>
      <c r="G568" s="57">
        <f>SUM(G518:G567)</f>
        <v>99.999999999999957</v>
      </c>
      <c r="H568" s="714"/>
      <c r="I568" s="57">
        <f>SUM(I518:I567)</f>
        <v>65.774814416867301</v>
      </c>
      <c r="J568" s="57"/>
      <c r="K568" s="214"/>
      <c r="L568" s="25"/>
    </row>
    <row r="569" spans="1:12">
      <c r="A569" s="264"/>
      <c r="B569" s="264"/>
      <c r="C569" s="54"/>
      <c r="D569" s="390" t="s">
        <v>321</v>
      </c>
      <c r="E569" s="57" t="e">
        <f>E692</f>
        <v>#REF!</v>
      </c>
      <c r="F569" s="425">
        <f>F692</f>
        <v>2016521.8999999997</v>
      </c>
      <c r="G569" s="58">
        <f>F568/F569*100</f>
        <v>5.2892259687335912</v>
      </c>
      <c r="H569" s="714"/>
      <c r="I569" s="86">
        <f>I568*G569/100</f>
        <v>3.478978565023271</v>
      </c>
      <c r="J569" s="58">
        <f>I569</f>
        <v>3.478978565023271</v>
      </c>
      <c r="K569" s="356"/>
      <c r="L569" s="264"/>
    </row>
    <row r="570" spans="1:12">
      <c r="A570" s="1">
        <f>'Programe Budget 2073-74'!A641</f>
        <v>13</v>
      </c>
      <c r="B570" s="11" t="str">
        <f>'Programe Budget 2073-74'!B641</f>
        <v>312156-3/4</v>
      </c>
      <c r="C570" s="33"/>
      <c r="D570" s="380" t="str">
        <f>'Programe Budget 2073-74'!D641</f>
        <v>रानीजमरा कुलरिया सिंचाई आयोजना</v>
      </c>
      <c r="E570" s="57"/>
      <c r="F570" s="423"/>
      <c r="G570" s="57"/>
      <c r="H570" s="714"/>
      <c r="I570" s="57"/>
      <c r="J570" s="57"/>
      <c r="K570" s="214"/>
      <c r="L570" s="252" t="str">
        <f>'Programe Budget 2073-74'!Q641</f>
        <v>ना</v>
      </c>
    </row>
    <row r="571" spans="1:12">
      <c r="A571" s="79"/>
      <c r="B571" s="79"/>
      <c r="C571" s="31">
        <f>'Programe Budget 2073-74'!C642</f>
        <v>1</v>
      </c>
      <c r="D571" s="388" t="str">
        <f>'Programe Budget 2073-74'!D642</f>
        <v>आयोजना कार्यान्वयन इकाई, जिल्ला कृषि विकास कार्यालय, कैलाली</v>
      </c>
      <c r="E571" s="34">
        <f>'Programe Budget 2073-74'!K642</f>
        <v>27771</v>
      </c>
      <c r="F571" s="418">
        <f>E571</f>
        <v>27771</v>
      </c>
      <c r="G571" s="30">
        <f>F571/$F$572*100</f>
        <v>100</v>
      </c>
      <c r="H571" s="714">
        <v>39.729999999999997</v>
      </c>
      <c r="I571" s="30">
        <f>H571*G571/100</f>
        <v>39.729999999999997</v>
      </c>
      <c r="J571" s="45"/>
      <c r="K571" s="30"/>
      <c r="L571" s="333" t="str">
        <f>'Programe Budget 2073-74'!Q642</f>
        <v>नि</v>
      </c>
    </row>
    <row r="572" spans="1:12">
      <c r="A572" s="25"/>
      <c r="B572" s="25"/>
      <c r="C572" s="33"/>
      <c r="D572" s="398" t="str">
        <f>'Programe Budget 2073-74'!D643</f>
        <v>१ कार्यालयहरूको जम्मा</v>
      </c>
      <c r="E572" s="57">
        <f>SUM(E571:E571)</f>
        <v>27771</v>
      </c>
      <c r="F572" s="423">
        <f>SUM(F571:F571)</f>
        <v>27771</v>
      </c>
      <c r="G572" s="57">
        <f>SUM(G571:G571)</f>
        <v>100</v>
      </c>
      <c r="H572" s="714"/>
      <c r="I572" s="57">
        <f>SUM(I571:I571)</f>
        <v>39.729999999999997</v>
      </c>
      <c r="J572" s="57"/>
      <c r="K572" s="214"/>
      <c r="L572" s="25"/>
    </row>
    <row r="573" spans="1:12">
      <c r="A573" s="264"/>
      <c r="B573" s="264"/>
      <c r="C573" s="54"/>
      <c r="D573" s="390" t="s">
        <v>321</v>
      </c>
      <c r="E573" s="57" t="e">
        <f>E692</f>
        <v>#REF!</v>
      </c>
      <c r="F573" s="425">
        <f>F692</f>
        <v>2016521.8999999997</v>
      </c>
      <c r="G573" s="86">
        <f>F572/F573*100</f>
        <v>1.3771732407170982</v>
      </c>
      <c r="H573" s="714"/>
      <c r="I573" s="86">
        <f>I572*G573/100</f>
        <v>0.54715092853690306</v>
      </c>
      <c r="J573" s="86">
        <f>I573</f>
        <v>0.54715092853690306</v>
      </c>
      <c r="K573" s="85"/>
      <c r="L573" s="264"/>
    </row>
    <row r="574" spans="1:12" s="103" customFormat="1" ht="15.6">
      <c r="A574" s="334">
        <f>'Programe Budget 2073-74'!A644</f>
        <v>14</v>
      </c>
      <c r="B574" s="334" t="str">
        <f>'Programe Budget 2073-74'!B644</f>
        <v>312162-3/4</v>
      </c>
      <c r="C574" s="56">
        <f>'Programe Budget 2073-74'!C644</f>
        <v>14</v>
      </c>
      <c r="D574" s="407" t="str">
        <f>'Programe Budget 2073-74'!D644</f>
        <v xml:space="preserve">नेपाल व्यापार एकिकृत रणनिति </v>
      </c>
      <c r="E574" s="202"/>
      <c r="F574" s="427"/>
      <c r="G574" s="202"/>
      <c r="H574" s="714"/>
      <c r="I574" s="202"/>
      <c r="J574" s="202"/>
      <c r="K574" s="358"/>
      <c r="L574" s="335" t="str">
        <f>'Programe Budget 2073-74'!Q644</f>
        <v>ना</v>
      </c>
    </row>
    <row r="575" spans="1:12" ht="15.6">
      <c r="A575" s="25"/>
      <c r="B575" s="25"/>
      <c r="C575" s="255">
        <f>'Programe Budget 2073-74'!C645</f>
        <v>0</v>
      </c>
      <c r="D575" s="407" t="str">
        <f>'Programe Budget 2073-74'!D645</f>
        <v>नेपाल व्यापार एकिकृत रणनिति (चिया तथा कफि)</v>
      </c>
      <c r="E575" s="34"/>
      <c r="F575" s="418"/>
      <c r="G575" s="30"/>
      <c r="H575" s="714"/>
      <c r="I575" s="30"/>
      <c r="J575" s="57"/>
      <c r="K575" s="34"/>
      <c r="L575" s="335" t="str">
        <f>'Programe Budget 2073-74'!Q645</f>
        <v>ना</v>
      </c>
    </row>
    <row r="576" spans="1:12">
      <c r="A576" s="25"/>
      <c r="B576" s="25"/>
      <c r="C576" s="255">
        <f>'Programe Budget 2073-74'!C646</f>
        <v>1</v>
      </c>
      <c r="D576" s="392" t="str">
        <f>'Programe Budget 2073-74'!D646</f>
        <v>कफी तथा चिया विकास शाखा, किर्तिपुर</v>
      </c>
      <c r="E576" s="34">
        <f>'Programe Budget 2073-74'!K646</f>
        <v>278</v>
      </c>
      <c r="F576" s="418">
        <f t="shared" ref="F576:F596" si="49">E576</f>
        <v>278</v>
      </c>
      <c r="G576" s="30">
        <f>F576/$F$597*100</f>
        <v>5.604838709677419</v>
      </c>
      <c r="H576" s="714">
        <v>100</v>
      </c>
      <c r="I576" s="30">
        <f t="shared" ref="I576:I596" si="50">G576*H576/100</f>
        <v>5.6048387096774199</v>
      </c>
      <c r="J576" s="57"/>
      <c r="K576" s="34"/>
      <c r="L576" s="335" t="str">
        <f>'Programe Budget 2073-74'!Q646</f>
        <v>नि</v>
      </c>
    </row>
    <row r="577" spans="1:12" ht="15.6">
      <c r="A577" s="25"/>
      <c r="B577" s="25"/>
      <c r="C577" s="255">
        <f>'Programe Budget 2073-74'!C647</f>
        <v>0</v>
      </c>
      <c r="D577" s="407" t="str">
        <f>'Programe Budget 2073-74'!D647</f>
        <v>नेपाल व्यापार एकिकृत रणनिति (अदुवा)</v>
      </c>
      <c r="E577" s="34">
        <f>'Programe Budget 2073-74'!H647</f>
        <v>0</v>
      </c>
      <c r="F577" s="418"/>
      <c r="G577" s="30"/>
      <c r="H577" s="714"/>
      <c r="I577" s="30"/>
      <c r="J577" s="57"/>
      <c r="K577" s="34"/>
      <c r="L577" s="335" t="str">
        <f>'Programe Budget 2073-74'!Q647</f>
        <v>ना</v>
      </c>
    </row>
    <row r="578" spans="1:12">
      <c r="A578" s="25"/>
      <c r="B578" s="25"/>
      <c r="C578" s="255">
        <f>'Programe Budget 2073-74'!C648</f>
        <v>2</v>
      </c>
      <c r="D578" s="392" t="str">
        <f>'Programe Budget 2073-74'!D648</f>
        <v>राष्ट्रिय मसला वाली विकास कार्यक्रम, खुमलटार</v>
      </c>
      <c r="E578" s="34">
        <f>'Programe Budget 2073-74'!K648</f>
        <v>1071</v>
      </c>
      <c r="F578" s="418">
        <f t="shared" si="49"/>
        <v>1071</v>
      </c>
      <c r="G578" s="30">
        <f t="shared" ref="G578:G592" si="51">F578/$F$597*100</f>
        <v>21.592741935483872</v>
      </c>
      <c r="H578" s="714">
        <v>100</v>
      </c>
      <c r="I578" s="30">
        <f t="shared" si="50"/>
        <v>21.592741935483872</v>
      </c>
      <c r="J578" s="57"/>
      <c r="K578" s="34"/>
      <c r="L578" s="335" t="str">
        <f>'Programe Budget 2073-74'!Q648</f>
        <v>नि</v>
      </c>
    </row>
    <row r="579" spans="1:12" hidden="1">
      <c r="A579" s="264"/>
      <c r="B579" s="264"/>
      <c r="C579" s="255">
        <f>'Programe Budget 2073-74'!C649</f>
        <v>3</v>
      </c>
      <c r="D579" s="392" t="str">
        <f>'Programe Budget 2073-74'!D649</f>
        <v>जिल्ला कृषि विकास कार्यालय, पाँचथर</v>
      </c>
      <c r="E579" s="34">
        <f>'Programe Budget 2073-74'!K649</f>
        <v>0</v>
      </c>
      <c r="F579" s="418">
        <f t="shared" si="49"/>
        <v>0</v>
      </c>
      <c r="G579" s="30">
        <f t="shared" si="51"/>
        <v>0</v>
      </c>
      <c r="H579" s="714"/>
      <c r="I579" s="30">
        <f t="shared" si="50"/>
        <v>0</v>
      </c>
      <c r="J579" s="86"/>
      <c r="K579" s="85"/>
      <c r="L579" s="335" t="str">
        <f>'Programe Budget 2073-74'!Q649</f>
        <v>वि</v>
      </c>
    </row>
    <row r="580" spans="1:12" hidden="1">
      <c r="A580" s="25"/>
      <c r="B580" s="25"/>
      <c r="C580" s="255">
        <f>'Programe Budget 2073-74'!C650</f>
        <v>4</v>
      </c>
      <c r="D580" s="392" t="str">
        <f>'Programe Budget 2073-74'!D650</f>
        <v>जिल्ला कृषि विकास कार्यालय, ईलाम</v>
      </c>
      <c r="E580" s="34">
        <f>'Programe Budget 2073-74'!K650</f>
        <v>0</v>
      </c>
      <c r="F580" s="418">
        <f t="shared" si="49"/>
        <v>0</v>
      </c>
      <c r="G580" s="30">
        <f t="shared" si="51"/>
        <v>0</v>
      </c>
      <c r="H580" s="714"/>
      <c r="I580" s="30">
        <f t="shared" si="50"/>
        <v>0</v>
      </c>
      <c r="J580" s="57"/>
      <c r="K580" s="34"/>
      <c r="L580" s="335" t="str">
        <f>'Programe Budget 2073-74'!Q650</f>
        <v>वि</v>
      </c>
    </row>
    <row r="581" spans="1:12" hidden="1">
      <c r="A581" s="25"/>
      <c r="B581" s="25"/>
      <c r="C581" s="255">
        <f>'Programe Budget 2073-74'!C651</f>
        <v>5</v>
      </c>
      <c r="D581" s="392" t="str">
        <f>'Programe Budget 2073-74'!D651</f>
        <v>जिल्ला कृषि विकास कार्यालय, झापा</v>
      </c>
      <c r="E581" s="34">
        <f>'Programe Budget 2073-74'!K651</f>
        <v>0</v>
      </c>
      <c r="F581" s="418">
        <f t="shared" si="49"/>
        <v>0</v>
      </c>
      <c r="G581" s="30">
        <f t="shared" si="51"/>
        <v>0</v>
      </c>
      <c r="H581" s="714"/>
      <c r="I581" s="30">
        <f t="shared" si="50"/>
        <v>0</v>
      </c>
      <c r="J581" s="57"/>
      <c r="K581" s="34"/>
      <c r="L581" s="335" t="str">
        <f>'Programe Budget 2073-74'!Q651</f>
        <v>वि</v>
      </c>
    </row>
    <row r="582" spans="1:12" hidden="1">
      <c r="A582" s="25"/>
      <c r="B582" s="25"/>
      <c r="C582" s="255">
        <f>'Programe Budget 2073-74'!C652</f>
        <v>6</v>
      </c>
      <c r="D582" s="392" t="str">
        <f>'Programe Budget 2073-74'!D652</f>
        <v>जिल्ला कृषि विकास कार्यालय, मकवानपुर</v>
      </c>
      <c r="E582" s="34">
        <f>'Programe Budget 2073-74'!K652</f>
        <v>0</v>
      </c>
      <c r="F582" s="418">
        <f t="shared" si="49"/>
        <v>0</v>
      </c>
      <c r="G582" s="30">
        <f t="shared" si="51"/>
        <v>0</v>
      </c>
      <c r="H582" s="714"/>
      <c r="I582" s="30">
        <f t="shared" si="50"/>
        <v>0</v>
      </c>
      <c r="J582" s="57"/>
      <c r="K582" s="34"/>
      <c r="L582" s="335" t="str">
        <f>'Programe Budget 2073-74'!Q652</f>
        <v>का</v>
      </c>
    </row>
    <row r="583" spans="1:12" hidden="1">
      <c r="A583" s="73"/>
      <c r="B583" s="73"/>
      <c r="C583" s="255">
        <f>'Programe Budget 2073-74'!C653</f>
        <v>7</v>
      </c>
      <c r="D583" s="392" t="str">
        <f>'Programe Budget 2073-74'!D653</f>
        <v>जिल्ला कृषि विकास कार्यालय, नवलपरासी</v>
      </c>
      <c r="E583" s="34">
        <f>'Programe Budget 2073-74'!K653</f>
        <v>0</v>
      </c>
      <c r="F583" s="418">
        <f t="shared" si="49"/>
        <v>0</v>
      </c>
      <c r="G583" s="30">
        <f t="shared" si="51"/>
        <v>0</v>
      </c>
      <c r="H583" s="714"/>
      <c r="I583" s="30">
        <f t="shared" si="50"/>
        <v>0</v>
      </c>
      <c r="J583" s="88"/>
      <c r="K583" s="87"/>
      <c r="L583" s="335" t="str">
        <f>'Programe Budget 2073-74'!Q653</f>
        <v>प</v>
      </c>
    </row>
    <row r="584" spans="1:12" hidden="1">
      <c r="A584" s="25"/>
      <c r="B584" s="25"/>
      <c r="C584" s="255">
        <f>'Programe Budget 2073-74'!C654</f>
        <v>8</v>
      </c>
      <c r="D584" s="392" t="str">
        <f>'Programe Budget 2073-74'!D654</f>
        <v>जिल्ला कृषि विकास कार्यालय, तनहुँ</v>
      </c>
      <c r="E584" s="34">
        <f>'Programe Budget 2073-74'!K654</f>
        <v>0</v>
      </c>
      <c r="F584" s="418">
        <f t="shared" si="49"/>
        <v>0</v>
      </c>
      <c r="G584" s="30">
        <f t="shared" si="51"/>
        <v>0</v>
      </c>
      <c r="H584" s="714"/>
      <c r="I584" s="30">
        <f t="shared" si="50"/>
        <v>0</v>
      </c>
      <c r="J584" s="57"/>
      <c r="K584" s="34"/>
      <c r="L584" s="335" t="str">
        <f>'Programe Budget 2073-74'!Q654</f>
        <v>प</v>
      </c>
    </row>
    <row r="585" spans="1:12" hidden="1">
      <c r="A585" s="79"/>
      <c r="B585" s="79"/>
      <c r="C585" s="255">
        <f>'Programe Budget 2073-74'!C655</f>
        <v>9</v>
      </c>
      <c r="D585" s="392" t="str">
        <f>'Programe Budget 2073-74'!D655</f>
        <v>जिल्ला कृषि विकास कार्यालय पाल्पा</v>
      </c>
      <c r="E585" s="34">
        <f>'Programe Budget 2073-74'!K655</f>
        <v>0</v>
      </c>
      <c r="F585" s="418">
        <f t="shared" si="49"/>
        <v>0</v>
      </c>
      <c r="G585" s="30">
        <f t="shared" si="51"/>
        <v>0</v>
      </c>
      <c r="H585" s="714"/>
      <c r="I585" s="30">
        <f t="shared" si="50"/>
        <v>0</v>
      </c>
      <c r="J585" s="45"/>
      <c r="K585" s="30"/>
      <c r="L585" s="335" t="str">
        <f>'Programe Budget 2073-74'!Q655</f>
        <v>प</v>
      </c>
    </row>
    <row r="586" spans="1:12" hidden="1">
      <c r="A586" s="25"/>
      <c r="B586" s="25"/>
      <c r="C586" s="255">
        <f>'Programe Budget 2073-74'!C656</f>
        <v>10</v>
      </c>
      <c r="D586" s="392" t="str">
        <f>'Programe Budget 2073-74'!D656</f>
        <v>जिल्ला कृषि विकास कार्यालय म्याग्दी</v>
      </c>
      <c r="E586" s="34">
        <f>'Programe Budget 2073-74'!K656</f>
        <v>0</v>
      </c>
      <c r="F586" s="418">
        <f t="shared" si="49"/>
        <v>0</v>
      </c>
      <c r="G586" s="30">
        <f t="shared" si="51"/>
        <v>0</v>
      </c>
      <c r="H586" s="714"/>
      <c r="I586" s="30">
        <f t="shared" si="50"/>
        <v>0</v>
      </c>
      <c r="J586" s="57"/>
      <c r="K586" s="34"/>
      <c r="L586" s="335" t="str">
        <f>'Programe Budget 2073-74'!Q656</f>
        <v>प</v>
      </c>
    </row>
    <row r="587" spans="1:12" hidden="1">
      <c r="A587" s="25"/>
      <c r="B587" s="25"/>
      <c r="C587" s="255">
        <f>'Programe Budget 2073-74'!C657</f>
        <v>11</v>
      </c>
      <c r="D587" s="392" t="str">
        <f>'Programe Budget 2073-74'!D657</f>
        <v>जिल्ला कृषि विकास कार्यालय अर्घाखाँची</v>
      </c>
      <c r="E587" s="34">
        <f>'Programe Budget 2073-74'!K657</f>
        <v>0</v>
      </c>
      <c r="F587" s="418">
        <f t="shared" si="49"/>
        <v>0</v>
      </c>
      <c r="G587" s="30">
        <f t="shared" si="51"/>
        <v>0</v>
      </c>
      <c r="H587" s="714"/>
      <c r="I587" s="30">
        <f t="shared" si="50"/>
        <v>0</v>
      </c>
      <c r="J587" s="57"/>
      <c r="K587" s="34"/>
      <c r="L587" s="335" t="str">
        <f>'Programe Budget 2073-74'!Q657</f>
        <v>प</v>
      </c>
    </row>
    <row r="588" spans="1:12" hidden="1">
      <c r="A588" s="25"/>
      <c r="B588" s="25"/>
      <c r="C588" s="255">
        <f>'Programe Budget 2073-74'!C658</f>
        <v>12</v>
      </c>
      <c r="D588" s="392" t="str">
        <f>'Programe Budget 2073-74'!D658</f>
        <v>जिल्ला कृषि विकास कार्यालय, सुर्खेत</v>
      </c>
      <c r="E588" s="34">
        <f>'Programe Budget 2073-74'!K658</f>
        <v>0</v>
      </c>
      <c r="F588" s="418">
        <f t="shared" si="49"/>
        <v>0</v>
      </c>
      <c r="G588" s="30">
        <f t="shared" si="51"/>
        <v>0</v>
      </c>
      <c r="H588" s="714"/>
      <c r="I588" s="30">
        <f t="shared" si="50"/>
        <v>0</v>
      </c>
      <c r="J588" s="57"/>
      <c r="K588" s="34"/>
      <c r="L588" s="335" t="str">
        <f>'Programe Budget 2073-74'!Q658</f>
        <v>सु</v>
      </c>
    </row>
    <row r="589" spans="1:12" hidden="1">
      <c r="A589" s="25"/>
      <c r="B589" s="25"/>
      <c r="C589" s="255">
        <f>'Programe Budget 2073-74'!C659</f>
        <v>13</v>
      </c>
      <c r="D589" s="392" t="str">
        <f>'Programe Budget 2073-74'!D659</f>
        <v>जिल्ला कृषि विकास कार्यालय, सल्यान</v>
      </c>
      <c r="E589" s="34">
        <f>'Programe Budget 2073-74'!K659</f>
        <v>0</v>
      </c>
      <c r="F589" s="418">
        <f t="shared" si="49"/>
        <v>0</v>
      </c>
      <c r="G589" s="30">
        <f t="shared" si="51"/>
        <v>0</v>
      </c>
      <c r="H589" s="714"/>
      <c r="I589" s="30">
        <f t="shared" si="50"/>
        <v>0</v>
      </c>
      <c r="J589" s="57"/>
      <c r="K589" s="34"/>
      <c r="L589" s="335" t="str">
        <f>'Programe Budget 2073-74'!Q659</f>
        <v>सु</v>
      </c>
    </row>
    <row r="590" spans="1:12" hidden="1">
      <c r="A590" s="25"/>
      <c r="B590" s="25"/>
      <c r="C590" s="255">
        <f>'Programe Budget 2073-74'!C660</f>
        <v>14</v>
      </c>
      <c r="D590" s="392" t="str">
        <f>'Programe Budget 2073-74'!D660</f>
        <v>जिल्ला कृषि विकास कार्यालय, दैलेख</v>
      </c>
      <c r="E590" s="34">
        <f>'Programe Budget 2073-74'!K660</f>
        <v>0</v>
      </c>
      <c r="F590" s="418">
        <f t="shared" si="49"/>
        <v>0</v>
      </c>
      <c r="G590" s="30">
        <f t="shared" si="51"/>
        <v>0</v>
      </c>
      <c r="H590" s="714"/>
      <c r="I590" s="30">
        <f t="shared" si="50"/>
        <v>0</v>
      </c>
      <c r="J590" s="57"/>
      <c r="K590" s="34"/>
      <c r="L590" s="335" t="str">
        <f>'Programe Budget 2073-74'!Q660</f>
        <v>सु</v>
      </c>
    </row>
    <row r="591" spans="1:12" hidden="1">
      <c r="A591" s="25"/>
      <c r="B591" s="25"/>
      <c r="C591" s="255">
        <f>'Programe Budget 2073-74'!C661</f>
        <v>15</v>
      </c>
      <c r="D591" s="392" t="str">
        <f>'Programe Budget 2073-74'!D661</f>
        <v>जिल्ला कृषि विकास कार्यालय, कैलाली</v>
      </c>
      <c r="E591" s="34">
        <f>'Programe Budget 2073-74'!K661</f>
        <v>0</v>
      </c>
      <c r="F591" s="418">
        <f t="shared" si="49"/>
        <v>0</v>
      </c>
      <c r="G591" s="30">
        <f t="shared" si="51"/>
        <v>0</v>
      </c>
      <c r="H591" s="714"/>
      <c r="I591" s="30">
        <f t="shared" si="50"/>
        <v>0</v>
      </c>
      <c r="J591" s="57"/>
      <c r="K591" s="34"/>
      <c r="L591" s="335" t="str">
        <f>'Programe Budget 2073-74'!Q661</f>
        <v>दि</v>
      </c>
    </row>
    <row r="592" spans="1:12" hidden="1">
      <c r="A592" s="25"/>
      <c r="B592" s="25"/>
      <c r="C592" s="255">
        <f>'Programe Budget 2073-74'!C662</f>
        <v>16</v>
      </c>
      <c r="D592" s="392" t="str">
        <f>'Programe Budget 2073-74'!D662</f>
        <v>जिल्ला कृषि विकास कार्यालय, डोटी</v>
      </c>
      <c r="E592" s="34">
        <f>'Programe Budget 2073-74'!K662</f>
        <v>0</v>
      </c>
      <c r="F592" s="418">
        <f t="shared" si="49"/>
        <v>0</v>
      </c>
      <c r="G592" s="30">
        <f t="shared" si="51"/>
        <v>0</v>
      </c>
      <c r="H592" s="714"/>
      <c r="I592" s="30">
        <f t="shared" si="50"/>
        <v>0</v>
      </c>
      <c r="J592" s="57"/>
      <c r="K592" s="34"/>
      <c r="L592" s="335" t="str">
        <f>'Programe Budget 2073-74'!Q662</f>
        <v>दि</v>
      </c>
    </row>
    <row r="593" spans="1:12" ht="15.6">
      <c r="A593" s="25"/>
      <c r="B593" s="25"/>
      <c r="C593" s="255">
        <f>'Programe Budget 2073-74'!C663</f>
        <v>0</v>
      </c>
      <c r="D593" s="407" t="str">
        <f>'Programe Budget 2073-74'!D663</f>
        <v>नेपाल व्यापार एकिकृत रणनिति (अलैंची)</v>
      </c>
      <c r="E593" s="34">
        <f>'Programe Budget 2073-74'!K663</f>
        <v>0</v>
      </c>
      <c r="F593" s="418"/>
      <c r="G593" s="30"/>
      <c r="H593" s="714"/>
      <c r="I593" s="30"/>
      <c r="J593" s="57"/>
      <c r="K593" s="34"/>
      <c r="L593" s="335" t="str">
        <f>'Programe Budget 2073-74'!Q663</f>
        <v>ना</v>
      </c>
    </row>
    <row r="594" spans="1:12">
      <c r="A594" s="25"/>
      <c r="B594" s="25"/>
      <c r="C594" s="255">
        <f>'Programe Budget 2073-74'!C664</f>
        <v>17</v>
      </c>
      <c r="D594" s="392" t="str">
        <f>'Programe Budget 2073-74'!D664</f>
        <v>अलैंची विकास केन्द्र, फिक्कल, ईलाम</v>
      </c>
      <c r="E594" s="34">
        <f>'Programe Budget 2073-74'!K664</f>
        <v>1653</v>
      </c>
      <c r="F594" s="418">
        <f t="shared" si="49"/>
        <v>1653</v>
      </c>
      <c r="G594" s="30">
        <f>F594/$F$597*100</f>
        <v>33.326612903225808</v>
      </c>
      <c r="H594" s="714">
        <v>85</v>
      </c>
      <c r="I594" s="30">
        <f t="shared" si="50"/>
        <v>28.327620967741936</v>
      </c>
      <c r="J594" s="57"/>
      <c r="K594" s="34"/>
      <c r="L594" s="335" t="str">
        <f>'Programe Budget 2073-74'!Q664</f>
        <v>नि</v>
      </c>
    </row>
    <row r="595" spans="1:12" ht="15.6">
      <c r="A595" s="25"/>
      <c r="B595" s="25"/>
      <c r="C595" s="255">
        <f>'Programe Budget 2073-74'!C665</f>
        <v>0</v>
      </c>
      <c r="D595" s="407" t="str">
        <f>'Programe Budget 2073-74'!D665</f>
        <v>नेपाल व्यापार एकिकृत रणनिति (मौरी)</v>
      </c>
      <c r="E595" s="34">
        <f>'Programe Budget 2073-74'!K665</f>
        <v>0</v>
      </c>
      <c r="F595" s="418"/>
      <c r="G595" s="30"/>
      <c r="H595" s="714"/>
      <c r="I595" s="30"/>
      <c r="J595" s="57"/>
      <c r="K595" s="34"/>
      <c r="L595" s="335" t="str">
        <f>'Programe Budget 2073-74'!Q665</f>
        <v>ना</v>
      </c>
    </row>
    <row r="596" spans="1:12">
      <c r="A596" s="25"/>
      <c r="B596" s="25"/>
      <c r="C596" s="255">
        <f>'Programe Budget 2073-74'!C666</f>
        <v>18</v>
      </c>
      <c r="D596" s="392" t="str">
        <f>'Programe Budget 2073-74'!D666</f>
        <v>व्यवसायिक किट विकास निर्देशनालय, हरिहरभवन</v>
      </c>
      <c r="E596" s="34">
        <f>'Programe Budget 2073-74'!K666</f>
        <v>1958</v>
      </c>
      <c r="F596" s="418">
        <f t="shared" si="49"/>
        <v>1958</v>
      </c>
      <c r="G596" s="30">
        <f>F596/$F$597*100</f>
        <v>39.475806451612904</v>
      </c>
      <c r="H596" s="714">
        <v>46</v>
      </c>
      <c r="I596" s="30">
        <f t="shared" si="50"/>
        <v>18.158870967741937</v>
      </c>
      <c r="J596" s="57"/>
      <c r="K596" s="34"/>
      <c r="L596" s="335" t="str">
        <f>'Programe Budget 2073-74'!Q666</f>
        <v>नि</v>
      </c>
    </row>
    <row r="597" spans="1:12">
      <c r="A597" s="25"/>
      <c r="B597" s="25"/>
      <c r="C597" s="255">
        <f>'Programe Budget 2073-74'!C667</f>
        <v>18</v>
      </c>
      <c r="D597" s="387" t="str">
        <f>'Programe Budget 2073-74'!D667</f>
        <v>एन.टी.आई.एस.कार्यक्रमको जम्मा</v>
      </c>
      <c r="E597" s="423">
        <f>SUM(E575:E596)</f>
        <v>4960</v>
      </c>
      <c r="F597" s="423">
        <f>SUM(F575:F596)</f>
        <v>4960</v>
      </c>
      <c r="G597" s="57">
        <f>SUM(G575:G596)</f>
        <v>100</v>
      </c>
      <c r="H597" s="714"/>
      <c r="I597" s="57">
        <f>SUM(I575:I596)</f>
        <v>73.684072580645164</v>
      </c>
      <c r="J597" s="57"/>
      <c r="K597" s="214"/>
      <c r="L597" s="335"/>
    </row>
    <row r="598" spans="1:12">
      <c r="A598" s="264"/>
      <c r="B598" s="264"/>
      <c r="C598" s="54"/>
      <c r="D598" s="386" t="s">
        <v>321</v>
      </c>
      <c r="E598" s="425" t="e">
        <f>E692</f>
        <v>#REF!</v>
      </c>
      <c r="F598" s="425">
        <f>F692</f>
        <v>2016521.8999999997</v>
      </c>
      <c r="G598" s="86">
        <f>F597/F598*100</f>
        <v>0.24596807007154253</v>
      </c>
      <c r="H598" s="714"/>
      <c r="I598" s="86">
        <f>I597*G598/100</f>
        <v>0.18123929127672755</v>
      </c>
      <c r="J598" s="86">
        <f>I598</f>
        <v>0.18123929127672755</v>
      </c>
      <c r="K598" s="85"/>
      <c r="L598" s="335"/>
    </row>
    <row r="599" spans="1:12" ht="24" customHeight="1">
      <c r="A599" s="9">
        <f>'Programe Budget 2073-74'!A668</f>
        <v>15</v>
      </c>
      <c r="B599" s="9" t="str">
        <f>'Programe Budget 2073-74'!B668</f>
        <v>32912-3/4</v>
      </c>
      <c r="C599" s="33"/>
      <c r="D599" s="403" t="str">
        <f>'Programe Budget 2073-74'!D668</f>
        <v xml:space="preserve">राष्ट्रपति चुरे तर्राई मधेस संरक्षण विकास समिती </v>
      </c>
      <c r="E599" s="57"/>
      <c r="F599" s="423"/>
      <c r="G599" s="57"/>
      <c r="H599" s="714"/>
      <c r="I599" s="57"/>
      <c r="J599" s="57"/>
      <c r="K599" s="34"/>
      <c r="L599" s="252" t="str">
        <f>'Programe Budget 2073-74'!Q668</f>
        <v>ना</v>
      </c>
    </row>
    <row r="600" spans="1:12">
      <c r="A600" s="7"/>
      <c r="B600" s="7"/>
      <c r="C600" s="31">
        <f>'Programe Budget 2073-74'!C669</f>
        <v>1</v>
      </c>
      <c r="D600" s="388" t="str">
        <f>'Programe Budget 2073-74'!D669</f>
        <v>कृषि विभाग</v>
      </c>
      <c r="E600" s="34">
        <f>'Programe Budget 2073-74'!K669</f>
        <v>100</v>
      </c>
      <c r="F600" s="418">
        <f t="shared" ref="F600:F622" si="52">E600</f>
        <v>100</v>
      </c>
      <c r="G600" s="30">
        <f t="shared" ref="G600:G622" si="53">F600/$F$623*100</f>
        <v>0.43502849436638097</v>
      </c>
      <c r="H600" s="714"/>
      <c r="I600" s="30">
        <f t="shared" ref="I600:I619" si="54">G600*H600/100</f>
        <v>0</v>
      </c>
      <c r="J600" s="45"/>
      <c r="K600" s="30"/>
      <c r="L600" s="252"/>
    </row>
    <row r="601" spans="1:12">
      <c r="A601" s="7"/>
      <c r="B601" s="7"/>
      <c r="C601" s="31">
        <f>'Programe Budget 2073-74'!C670</f>
        <v>2</v>
      </c>
      <c r="D601" s="388" t="str">
        <f>'Programe Budget 2073-74'!D670</f>
        <v>क्षेत्रीय कृषि निर्देशनालय, पुर्वाञ्रचल</v>
      </c>
      <c r="E601" s="34">
        <f>'Programe Budget 2073-74'!K670</f>
        <v>30</v>
      </c>
      <c r="F601" s="418">
        <f t="shared" si="52"/>
        <v>30</v>
      </c>
      <c r="G601" s="30">
        <f t="shared" si="53"/>
        <v>0.13050854830991429</v>
      </c>
      <c r="H601" s="714">
        <v>12.5</v>
      </c>
      <c r="I601" s="30">
        <f t="shared" si="54"/>
        <v>1.6313568538739286E-2</v>
      </c>
      <c r="J601" s="45"/>
      <c r="K601" s="30"/>
      <c r="L601" s="252"/>
    </row>
    <row r="602" spans="1:12">
      <c r="A602" s="7"/>
      <c r="B602" s="7"/>
      <c r="C602" s="31">
        <f>'Programe Budget 2073-74'!C671</f>
        <v>3</v>
      </c>
      <c r="D602" s="388" t="str">
        <f>'Programe Budget 2073-74'!D671</f>
        <v>क्षेत्रीय कृषि निर्देशनालय, मध्यमाञ्चल</v>
      </c>
      <c r="E602" s="34">
        <f>'Programe Budget 2073-74'!K671</f>
        <v>30</v>
      </c>
      <c r="F602" s="418">
        <f t="shared" si="52"/>
        <v>30</v>
      </c>
      <c r="G602" s="30">
        <f t="shared" si="53"/>
        <v>0.13050854830991429</v>
      </c>
      <c r="H602" s="714">
        <v>100</v>
      </c>
      <c r="I602" s="30">
        <f t="shared" si="54"/>
        <v>0.13050854830991429</v>
      </c>
      <c r="J602" s="45"/>
      <c r="K602" s="30"/>
      <c r="L602" s="252"/>
    </row>
    <row r="603" spans="1:12">
      <c r="A603" s="7"/>
      <c r="B603" s="7"/>
      <c r="C603" s="31">
        <f>'Programe Budget 2073-74'!C672</f>
        <v>4</v>
      </c>
      <c r="D603" s="388" t="str">
        <f>'Programe Budget 2073-74'!D672</f>
        <v>क्षेत्रीय कृषि निर्देशनालय, पश्चिमाञ्चल</v>
      </c>
      <c r="E603" s="34">
        <f>'Programe Budget 2073-74'!K672</f>
        <v>30</v>
      </c>
      <c r="F603" s="418">
        <f t="shared" si="52"/>
        <v>30</v>
      </c>
      <c r="G603" s="30">
        <f t="shared" si="53"/>
        <v>0.13050854830991429</v>
      </c>
      <c r="H603" s="714">
        <v>0</v>
      </c>
      <c r="I603" s="30">
        <f t="shared" si="54"/>
        <v>0</v>
      </c>
      <c r="J603" s="45"/>
      <c r="K603" s="30"/>
      <c r="L603" s="252"/>
    </row>
    <row r="604" spans="1:12">
      <c r="A604" s="7"/>
      <c r="B604" s="7"/>
      <c r="C604" s="31">
        <f>'Programe Budget 2073-74'!C673</f>
        <v>5</v>
      </c>
      <c r="D604" s="388" t="str">
        <f>'Programe Budget 2073-74'!D673</f>
        <v>क्षेत्रीय कृषि निर्देशनालय, मध्य पश्चिमाञ्चल</v>
      </c>
      <c r="E604" s="34">
        <f>'Programe Budget 2073-74'!K673</f>
        <v>20</v>
      </c>
      <c r="F604" s="418">
        <f t="shared" si="52"/>
        <v>20</v>
      </c>
      <c r="G604" s="30">
        <f t="shared" si="53"/>
        <v>8.7005698873276208E-2</v>
      </c>
      <c r="H604" s="714">
        <v>100</v>
      </c>
      <c r="I604" s="30">
        <f t="shared" si="54"/>
        <v>8.7005698873276208E-2</v>
      </c>
      <c r="J604" s="45"/>
      <c r="K604" s="30"/>
      <c r="L604" s="252"/>
    </row>
    <row r="605" spans="1:12">
      <c r="A605" s="7"/>
      <c r="B605" s="7"/>
      <c r="C605" s="31">
        <f>'Programe Budget 2073-74'!C674</f>
        <v>6</v>
      </c>
      <c r="D605" s="388" t="str">
        <f>'Programe Budget 2073-74'!D674</f>
        <v>क्षेत्रीय कृषि निर्देशनालय, सुदुर पश्चिमाञ्चल</v>
      </c>
      <c r="E605" s="34">
        <f>'Programe Budget 2073-74'!K674</f>
        <v>20</v>
      </c>
      <c r="F605" s="418">
        <f t="shared" si="52"/>
        <v>20</v>
      </c>
      <c r="G605" s="30">
        <f t="shared" si="53"/>
        <v>8.7005698873276208E-2</v>
      </c>
      <c r="H605" s="714">
        <v>85</v>
      </c>
      <c r="I605" s="30">
        <f t="shared" si="54"/>
        <v>7.3954844042284779E-2</v>
      </c>
      <c r="J605" s="45"/>
      <c r="K605" s="30"/>
      <c r="L605" s="252"/>
    </row>
    <row r="606" spans="1:12">
      <c r="A606" s="79"/>
      <c r="B606" s="79"/>
      <c r="C606" s="31">
        <f>'Programe Budget 2073-74'!C675</f>
        <v>7</v>
      </c>
      <c r="D606" s="388" t="str">
        <f>'Programe Budget 2073-74'!D675</f>
        <v>जिल्ला कृषि विकास कार्यालय, डडेलधुरा</v>
      </c>
      <c r="E606" s="34">
        <f>'Programe Budget 2073-74'!K675</f>
        <v>354</v>
      </c>
      <c r="F606" s="418">
        <f t="shared" si="52"/>
        <v>354</v>
      </c>
      <c r="G606" s="30">
        <f t="shared" si="53"/>
        <v>1.5400008700569887</v>
      </c>
      <c r="H606" s="714">
        <v>82.2</v>
      </c>
      <c r="I606" s="30">
        <f t="shared" si="54"/>
        <v>1.2658807151868448</v>
      </c>
      <c r="J606" s="45"/>
      <c r="K606" s="30"/>
      <c r="L606" s="252" t="str">
        <f>'Programe Budget 2073-74'!Q675</f>
        <v>दि</v>
      </c>
    </row>
    <row r="607" spans="1:12">
      <c r="A607" s="9"/>
      <c r="B607" s="9"/>
      <c r="C607" s="31">
        <f>'Programe Budget 2073-74'!C676</f>
        <v>8</v>
      </c>
      <c r="D607" s="402" t="str">
        <f>'Programe Budget 2073-74'!D676</f>
        <v>जिल्ला कृषि विकास कार्यालय, कैलाली</v>
      </c>
      <c r="E607" s="34">
        <f>'Programe Budget 2073-74'!K676</f>
        <v>589</v>
      </c>
      <c r="F607" s="418">
        <f t="shared" si="52"/>
        <v>589</v>
      </c>
      <c r="G607" s="30">
        <f t="shared" si="53"/>
        <v>2.562317831817984</v>
      </c>
      <c r="H607" s="714">
        <v>100</v>
      </c>
      <c r="I607" s="30">
        <f t="shared" si="54"/>
        <v>2.562317831817984</v>
      </c>
      <c r="J607" s="57"/>
      <c r="K607" s="34"/>
      <c r="L607" s="252" t="str">
        <f>'Programe Budget 2073-74'!Q676</f>
        <v>दि</v>
      </c>
    </row>
    <row r="608" spans="1:12">
      <c r="A608" s="25"/>
      <c r="B608" s="25"/>
      <c r="C608" s="31">
        <f>'Programe Budget 2073-74'!C677</f>
        <v>9</v>
      </c>
      <c r="D608" s="402" t="str">
        <f>'Programe Budget 2073-74'!D677</f>
        <v>जिल्ला कृषि विकास कार्यालय, सर्ुर्खेत</v>
      </c>
      <c r="E608" s="34">
        <f>'Programe Budget 2073-74'!K677</f>
        <v>459</v>
      </c>
      <c r="F608" s="418">
        <f t="shared" si="52"/>
        <v>459</v>
      </c>
      <c r="G608" s="30">
        <f t="shared" si="53"/>
        <v>1.9967807891416889</v>
      </c>
      <c r="H608" s="714">
        <v>100</v>
      </c>
      <c r="I608" s="30">
        <f t="shared" si="54"/>
        <v>1.9967807891416889</v>
      </c>
      <c r="J608" s="57"/>
      <c r="K608" s="34"/>
      <c r="L608" s="252" t="str">
        <f>'Programe Budget 2073-74'!Q677</f>
        <v>सु</v>
      </c>
    </row>
    <row r="609" spans="1:12">
      <c r="A609" s="25"/>
      <c r="B609" s="25"/>
      <c r="C609" s="31">
        <f>'Programe Budget 2073-74'!C678</f>
        <v>10</v>
      </c>
      <c r="D609" s="402" t="str">
        <f>'Programe Budget 2073-74'!D678</f>
        <v>जिल्ला कृषि विकास कार्यालय, दाङ</v>
      </c>
      <c r="E609" s="34">
        <f>'Programe Budget 2073-74'!K678</f>
        <v>1654</v>
      </c>
      <c r="F609" s="418">
        <f t="shared" si="52"/>
        <v>1654</v>
      </c>
      <c r="G609" s="30">
        <f t="shared" si="53"/>
        <v>7.1953712968199408</v>
      </c>
      <c r="H609" s="714">
        <v>90</v>
      </c>
      <c r="I609" s="30">
        <f t="shared" si="54"/>
        <v>6.4758341671379469</v>
      </c>
      <c r="J609" s="57"/>
      <c r="K609" s="34"/>
      <c r="L609" s="252" t="str">
        <f>'Programe Budget 2073-74'!Q678</f>
        <v>सु</v>
      </c>
    </row>
    <row r="610" spans="1:12">
      <c r="A610" s="25"/>
      <c r="B610" s="25"/>
      <c r="C610" s="31">
        <f>'Programe Budget 2073-74'!C679</f>
        <v>11</v>
      </c>
      <c r="D610" s="402" t="str">
        <f>'Programe Budget 2073-74'!D679</f>
        <v>जिल्ला कृषि विकास कार्यालय, अर्घर्ााँची</v>
      </c>
      <c r="E610" s="34">
        <f>'Programe Budget 2073-74'!K679</f>
        <v>1029</v>
      </c>
      <c r="F610" s="418">
        <f t="shared" si="52"/>
        <v>1029</v>
      </c>
      <c r="G610" s="30">
        <f t="shared" si="53"/>
        <v>4.4764432070300604</v>
      </c>
      <c r="H610" s="714">
        <v>100</v>
      </c>
      <c r="I610" s="30">
        <f t="shared" si="54"/>
        <v>4.4764432070300604</v>
      </c>
      <c r="J610" s="57"/>
      <c r="K610" s="34"/>
      <c r="L610" s="252" t="str">
        <f>'Programe Budget 2073-74'!Q679</f>
        <v>प</v>
      </c>
    </row>
    <row r="611" spans="1:12" ht="23.25" customHeight="1">
      <c r="A611" s="25"/>
      <c r="B611" s="25"/>
      <c r="C611" s="31">
        <f>'Programe Budget 2073-74'!C680</f>
        <v>12</v>
      </c>
      <c r="D611" s="402" t="str">
        <f>'Programe Budget 2073-74'!D680</f>
        <v>जिल्ला कृषि विकास कार्यालय, कपिलवस्तु</v>
      </c>
      <c r="E611" s="34">
        <f>'Programe Budget 2073-74'!K680</f>
        <v>1104</v>
      </c>
      <c r="F611" s="418">
        <f t="shared" si="52"/>
        <v>1104</v>
      </c>
      <c r="G611" s="30">
        <f t="shared" si="53"/>
        <v>4.8027145778048457</v>
      </c>
      <c r="H611" s="714">
        <v>100</v>
      </c>
      <c r="I611" s="30">
        <f t="shared" si="54"/>
        <v>4.8027145778048457</v>
      </c>
      <c r="J611" s="57"/>
      <c r="K611" s="34"/>
      <c r="L611" s="252" t="str">
        <f>'Programe Budget 2073-74'!Q680</f>
        <v>प</v>
      </c>
    </row>
    <row r="612" spans="1:12">
      <c r="A612" s="25"/>
      <c r="B612" s="25"/>
      <c r="C612" s="31">
        <f>'Programe Budget 2073-74'!C681</f>
        <v>13</v>
      </c>
      <c r="D612" s="402" t="str">
        <f>'Programe Budget 2073-74'!D681</f>
        <v>जिल्ला कृषि विकास कार्यालय, नवलपरासी</v>
      </c>
      <c r="E612" s="34">
        <f>'Programe Budget 2073-74'!K681</f>
        <v>1303</v>
      </c>
      <c r="F612" s="418">
        <f t="shared" si="52"/>
        <v>1303</v>
      </c>
      <c r="G612" s="30">
        <f t="shared" si="53"/>
        <v>5.668421281593945</v>
      </c>
      <c r="H612" s="714">
        <v>100</v>
      </c>
      <c r="I612" s="30">
        <f t="shared" si="54"/>
        <v>5.668421281593945</v>
      </c>
      <c r="J612" s="57"/>
      <c r="K612" s="34"/>
      <c r="L612" s="252" t="str">
        <f>'Programe Budget 2073-74'!Q681</f>
        <v>प</v>
      </c>
    </row>
    <row r="613" spans="1:12">
      <c r="A613" s="25"/>
      <c r="B613" s="25"/>
      <c r="C613" s="31">
        <f>'Programe Budget 2073-74'!C682</f>
        <v>14</v>
      </c>
      <c r="D613" s="402" t="str">
        <f>'Programe Budget 2073-74'!D682</f>
        <v>जिल्ला कृषि विकास कार्यालय मकवानपुर</v>
      </c>
      <c r="E613" s="34">
        <f>'Programe Budget 2073-74'!K682</f>
        <v>2044.0000000000002</v>
      </c>
      <c r="F613" s="418">
        <f t="shared" si="52"/>
        <v>2044.0000000000002</v>
      </c>
      <c r="G613" s="30">
        <f t="shared" si="53"/>
        <v>8.8919824248488286</v>
      </c>
      <c r="H613" s="714">
        <v>97.1</v>
      </c>
      <c r="I613" s="30">
        <f t="shared" si="54"/>
        <v>8.6341149345282115</v>
      </c>
      <c r="J613" s="57"/>
      <c r="K613" s="34"/>
      <c r="L613" s="252" t="str">
        <f>'Programe Budget 2073-74'!Q682</f>
        <v>का</v>
      </c>
    </row>
    <row r="614" spans="1:12" s="103" customFormat="1">
      <c r="A614" s="254"/>
      <c r="B614" s="254"/>
      <c r="C614" s="31">
        <f>'Programe Budget 2073-74'!C683</f>
        <v>15</v>
      </c>
      <c r="D614" s="402" t="str">
        <f>'Programe Budget 2073-74'!D683</f>
        <v>जिल्ला कृषि विकास कार्यालय बारा</v>
      </c>
      <c r="E614" s="34">
        <f>'Programe Budget 2073-74'!K683</f>
        <v>1773.9999999999998</v>
      </c>
      <c r="F614" s="418">
        <f t="shared" si="52"/>
        <v>1773.9999999999998</v>
      </c>
      <c r="G614" s="30">
        <f t="shared" si="53"/>
        <v>7.7174054900595976</v>
      </c>
      <c r="H614" s="714">
        <v>100</v>
      </c>
      <c r="I614" s="30">
        <f t="shared" si="54"/>
        <v>7.7174054900595976</v>
      </c>
      <c r="J614" s="202"/>
      <c r="K614" s="201"/>
      <c r="L614" s="252" t="str">
        <f>'Programe Budget 2073-74'!Q683</f>
        <v>का</v>
      </c>
    </row>
    <row r="615" spans="1:12">
      <c r="A615" s="25"/>
      <c r="B615" s="25"/>
      <c r="C615" s="31">
        <f>'Programe Budget 2073-74'!C684</f>
        <v>16</v>
      </c>
      <c r="D615" s="402" t="str">
        <f>'Programe Budget 2073-74'!D684</f>
        <v>जिल्ला कृषि विकास कार्यालय रौतहट</v>
      </c>
      <c r="E615" s="34">
        <f>'Programe Budget 2073-74'!K684</f>
        <v>803.99999999999989</v>
      </c>
      <c r="F615" s="418">
        <f t="shared" si="52"/>
        <v>803.99999999999989</v>
      </c>
      <c r="G615" s="30">
        <f t="shared" si="53"/>
        <v>3.4976290947057032</v>
      </c>
      <c r="H615" s="714">
        <v>26.3</v>
      </c>
      <c r="I615" s="30">
        <f t="shared" si="54"/>
        <v>0.91987645190759992</v>
      </c>
      <c r="J615" s="57"/>
      <c r="K615" s="34"/>
      <c r="L615" s="252" t="str">
        <f>'Programe Budget 2073-74'!Q684</f>
        <v>का</v>
      </c>
    </row>
    <row r="616" spans="1:12" s="103" customFormat="1">
      <c r="A616" s="254"/>
      <c r="B616" s="254"/>
      <c r="C616" s="31">
        <f>'Programe Budget 2073-74'!C685</f>
        <v>17</v>
      </c>
      <c r="D616" s="402" t="str">
        <f>'Programe Budget 2073-74'!D685</f>
        <v>जिल्ला कृषि विकास कार्यालय, र्सलाही</v>
      </c>
      <c r="E616" s="34">
        <f>'Programe Budget 2073-74'!K685</f>
        <v>1909</v>
      </c>
      <c r="F616" s="418">
        <f t="shared" si="52"/>
        <v>1909</v>
      </c>
      <c r="G616" s="30">
        <f t="shared" si="53"/>
        <v>8.304693957454214</v>
      </c>
      <c r="H616" s="714">
        <v>82.3</v>
      </c>
      <c r="I616" s="30">
        <f t="shared" si="54"/>
        <v>6.8347631269848179</v>
      </c>
      <c r="J616" s="202"/>
      <c r="K616" s="201"/>
      <c r="L616" s="252" t="str">
        <f>'Programe Budget 2073-74'!Q685</f>
        <v>का</v>
      </c>
    </row>
    <row r="617" spans="1:12" s="103" customFormat="1">
      <c r="A617" s="254"/>
      <c r="B617" s="254"/>
      <c r="C617" s="31">
        <f>'Programe Budget 2073-74'!C686</f>
        <v>18</v>
      </c>
      <c r="D617" s="402" t="str">
        <f>'Programe Budget 2073-74'!D686</f>
        <v>जिल्ला कृषि विकास कार्यालय, सिन्धुली</v>
      </c>
      <c r="E617" s="34">
        <f>'Programe Budget 2073-74'!K686</f>
        <v>2074</v>
      </c>
      <c r="F617" s="418">
        <f t="shared" si="52"/>
        <v>2074</v>
      </c>
      <c r="G617" s="30">
        <f t="shared" si="53"/>
        <v>9.0224909731587424</v>
      </c>
      <c r="H617" s="714">
        <v>95.17</v>
      </c>
      <c r="I617" s="30">
        <f t="shared" si="54"/>
        <v>8.5867046591551759</v>
      </c>
      <c r="J617" s="202"/>
      <c r="K617" s="201"/>
      <c r="L617" s="252" t="str">
        <f>'Programe Budget 2073-74'!Q686</f>
        <v>का</v>
      </c>
    </row>
    <row r="618" spans="1:12" s="103" customFormat="1">
      <c r="A618" s="254"/>
      <c r="B618" s="254"/>
      <c r="C618" s="31">
        <f>'Programe Budget 2073-74'!C687</f>
        <v>19</v>
      </c>
      <c r="D618" s="402" t="str">
        <f>'Programe Budget 2073-74'!D687</f>
        <v>जिल्ला कृषि विकास कार्यालय, महोत्तरी</v>
      </c>
      <c r="E618" s="34">
        <f>'Programe Budget 2073-74'!K687</f>
        <v>2204</v>
      </c>
      <c r="F618" s="418">
        <f t="shared" si="52"/>
        <v>2204</v>
      </c>
      <c r="G618" s="30">
        <f t="shared" si="53"/>
        <v>9.5880280158350377</v>
      </c>
      <c r="H618" s="714">
        <v>83.7</v>
      </c>
      <c r="I618" s="30">
        <f t="shared" si="54"/>
        <v>8.0251794492539279</v>
      </c>
      <c r="J618" s="202"/>
      <c r="K618" s="201"/>
      <c r="L618" s="252" t="str">
        <f>'Programe Budget 2073-74'!Q687</f>
        <v>का</v>
      </c>
    </row>
    <row r="619" spans="1:12" s="103" customFormat="1">
      <c r="A619" s="254"/>
      <c r="B619" s="254"/>
      <c r="C619" s="31">
        <f>'Programe Budget 2073-74'!C688</f>
        <v>20</v>
      </c>
      <c r="D619" s="388" t="str">
        <f>'Programe Budget 2073-74'!D688</f>
        <v>जिल्ला कृषि विकास कार्यालय, धनुषा</v>
      </c>
      <c r="E619" s="34">
        <f>'Programe Budget 2073-74'!K688</f>
        <v>604</v>
      </c>
      <c r="F619" s="418">
        <f t="shared" si="52"/>
        <v>604</v>
      </c>
      <c r="G619" s="30">
        <f t="shared" si="53"/>
        <v>2.6275721059729409</v>
      </c>
      <c r="H619" s="714">
        <v>100</v>
      </c>
      <c r="I619" s="30">
        <f t="shared" si="54"/>
        <v>2.6275721059729409</v>
      </c>
      <c r="J619" s="202"/>
      <c r="K619" s="201"/>
      <c r="L619" s="252" t="str">
        <f>'Programe Budget 2073-74'!Q688</f>
        <v>का</v>
      </c>
    </row>
    <row r="620" spans="1:12" s="103" customFormat="1">
      <c r="A620" s="254"/>
      <c r="B620" s="254"/>
      <c r="C620" s="31">
        <f>'Programe Budget 2073-74'!C689</f>
        <v>21</v>
      </c>
      <c r="D620" s="388" t="str">
        <f>'Programe Budget 2073-74'!D689</f>
        <v>जिल्ला कृषि विकास कार्यालया, उदयपुर</v>
      </c>
      <c r="E620" s="34">
        <f>'Programe Budget 2073-74'!K689</f>
        <v>2106</v>
      </c>
      <c r="F620" s="418">
        <f t="shared" si="52"/>
        <v>2106</v>
      </c>
      <c r="G620" s="30">
        <f t="shared" si="53"/>
        <v>9.1617000913559838</v>
      </c>
      <c r="H620" s="714">
        <v>100</v>
      </c>
      <c r="I620" s="30">
        <f>G620*H620/100</f>
        <v>9.1617000913559838</v>
      </c>
      <c r="J620" s="202"/>
      <c r="K620" s="201"/>
      <c r="L620" s="252" t="str">
        <f>'Programe Budget 2073-74'!Q689</f>
        <v>वि</v>
      </c>
    </row>
    <row r="621" spans="1:12" s="103" customFormat="1">
      <c r="A621" s="254"/>
      <c r="B621" s="254"/>
      <c r="C621" s="31">
        <f>'Programe Budget 2073-74'!C690</f>
        <v>22</v>
      </c>
      <c r="D621" s="388" t="str">
        <f>'Programe Budget 2073-74'!D690</f>
        <v>जिल्ला कृषि विकास कार्यालया, सिराहा</v>
      </c>
      <c r="E621" s="34">
        <f>'Programe Budget 2073-74'!K690</f>
        <v>2447</v>
      </c>
      <c r="F621" s="418">
        <f t="shared" si="52"/>
        <v>2447</v>
      </c>
      <c r="G621" s="30">
        <f t="shared" si="53"/>
        <v>10.645147257145343</v>
      </c>
      <c r="H621" s="714">
        <v>42</v>
      </c>
      <c r="I621" s="30">
        <f>G621*H621/100</f>
        <v>4.4709618480010445</v>
      </c>
      <c r="J621" s="202"/>
      <c r="K621" s="201"/>
      <c r="L621" s="252" t="str">
        <f>'Programe Budget 2073-74'!Q690</f>
        <v>वि</v>
      </c>
    </row>
    <row r="622" spans="1:12" s="103" customFormat="1">
      <c r="A622" s="254"/>
      <c r="B622" s="254"/>
      <c r="C622" s="31">
        <f>'Programe Budget 2073-74'!C691</f>
        <v>23</v>
      </c>
      <c r="D622" s="388" t="str">
        <f>'Programe Budget 2073-74'!D691</f>
        <v>जिल्ला कृषि विकास कार्यालया, सप्तरी</v>
      </c>
      <c r="E622" s="34">
        <f>'Programe Budget 2073-74'!K691</f>
        <v>529</v>
      </c>
      <c r="F622" s="418">
        <f t="shared" si="52"/>
        <v>529</v>
      </c>
      <c r="G622" s="30">
        <f t="shared" si="53"/>
        <v>2.3013007351981551</v>
      </c>
      <c r="H622" s="714">
        <v>46.7</v>
      </c>
      <c r="I622" s="30">
        <f>G622*H622/100</f>
        <v>1.0747074433375385</v>
      </c>
      <c r="J622" s="202"/>
      <c r="K622" s="201"/>
      <c r="L622" s="252" t="str">
        <f>'Programe Budget 2073-74'!Q691</f>
        <v>वि</v>
      </c>
    </row>
    <row r="623" spans="1:12" s="103" customFormat="1">
      <c r="A623" s="254"/>
      <c r="B623" s="254"/>
      <c r="C623" s="255">
        <f>'Programe Budget 2073-74'!C692</f>
        <v>23</v>
      </c>
      <c r="D623" s="408" t="str">
        <f>'Programe Budget 2073-74'!D692</f>
        <v>कार्यक्रमको जम्मा</v>
      </c>
      <c r="E623" s="202">
        <f>SUM(E606:E622)</f>
        <v>22987</v>
      </c>
      <c r="F623" s="427">
        <f>SUM(F606:F622)</f>
        <v>22987</v>
      </c>
      <c r="G623" s="202">
        <f>SUM(G606:G622)</f>
        <v>99.999999999999986</v>
      </c>
      <c r="H623" s="714"/>
      <c r="I623" s="202">
        <f>SUM(I606:I622)</f>
        <v>85.301378170270155</v>
      </c>
      <c r="J623" s="202"/>
      <c r="K623" s="201"/>
      <c r="L623" s="254"/>
    </row>
    <row r="624" spans="1:12">
      <c r="A624" s="25"/>
      <c r="B624" s="25"/>
      <c r="C624" s="33"/>
      <c r="D624" s="387" t="s">
        <v>321</v>
      </c>
      <c r="E624" s="57" t="e">
        <f>E692</f>
        <v>#REF!</v>
      </c>
      <c r="F624" s="423">
        <f>F692</f>
        <v>2016521.8999999997</v>
      </c>
      <c r="G624" s="57">
        <f>F623/F624*100</f>
        <v>1.1399330699061589</v>
      </c>
      <c r="H624" s="714"/>
      <c r="I624" s="57">
        <f>I623*G624/100</f>
        <v>0.97237861884862264</v>
      </c>
      <c r="J624" s="57">
        <f>I624</f>
        <v>0.97237861884862264</v>
      </c>
      <c r="K624" s="34"/>
      <c r="L624" s="25"/>
    </row>
    <row r="625" spans="1:12" ht="15.6">
      <c r="A625" s="33">
        <f>'Programe Budget 2073-74'!A693</f>
        <v>16</v>
      </c>
      <c r="B625" s="33" t="str">
        <f>'Programe Budget 2073-74'!B693</f>
        <v>312805-3/4</v>
      </c>
      <c r="C625" s="33">
        <f>'Programe Budget 2073-74'!C693</f>
        <v>17</v>
      </c>
      <c r="D625" s="409" t="str">
        <f>'Programe Budget 2073-74'!D693</f>
        <v>घर बंगैचा कार्यक्रम</v>
      </c>
      <c r="E625" s="57"/>
      <c r="F625" s="423"/>
      <c r="G625" s="57"/>
      <c r="H625" s="714"/>
      <c r="I625" s="57"/>
      <c r="J625" s="57"/>
      <c r="K625" s="34"/>
      <c r="L625" s="338" t="str">
        <f>'Programe Budget 2073-74'!Q693</f>
        <v>ना</v>
      </c>
    </row>
    <row r="626" spans="1:12">
      <c r="A626" s="25"/>
      <c r="B626" s="25"/>
      <c r="C626" s="456">
        <f>'Programe Budget 2073-74'!C694</f>
        <v>1</v>
      </c>
      <c r="D626" s="402" t="str">
        <f>'Programe Budget 2073-74'!D694</f>
        <v>तरकारी विकास निर्देशनालय, खुमलटार</v>
      </c>
      <c r="E626" s="57">
        <f>'Programe Budget 2073-74'!K694</f>
        <v>472</v>
      </c>
      <c r="F626" s="422">
        <f>E626</f>
        <v>472</v>
      </c>
      <c r="G626" s="57">
        <f t="shared" ref="G626:G646" si="55">F626/$F$647*100</f>
        <v>3.7693659159878616</v>
      </c>
      <c r="H626" s="714">
        <v>100</v>
      </c>
      <c r="I626" s="30">
        <f t="shared" ref="I626:I646" si="56">G626*H626/100</f>
        <v>3.7693659159878616</v>
      </c>
      <c r="J626" s="57"/>
      <c r="K626" s="34"/>
      <c r="L626" s="338" t="str">
        <f>'Programe Budget 2073-74'!Q694</f>
        <v>का</v>
      </c>
    </row>
    <row r="627" spans="1:12">
      <c r="A627" s="25"/>
      <c r="B627" s="25"/>
      <c r="C627" s="456">
        <f>'Programe Budget 2073-74'!C695</f>
        <v>2</v>
      </c>
      <c r="D627" s="402" t="str">
        <f>'Programe Budget 2073-74'!D695</f>
        <v>जि.कृ.वि.का. अछाम</v>
      </c>
      <c r="E627" s="57">
        <f>'Programe Budget 2073-74'!K695</f>
        <v>602.5</v>
      </c>
      <c r="F627" s="422">
        <f t="shared" ref="F627:F646" si="57">E627</f>
        <v>602.5</v>
      </c>
      <c r="G627" s="57">
        <f t="shared" si="55"/>
        <v>4.8115317042006067</v>
      </c>
      <c r="H627" s="714">
        <v>100</v>
      </c>
      <c r="I627" s="30">
        <f t="shared" si="56"/>
        <v>4.8115317042006067</v>
      </c>
      <c r="J627" s="57"/>
      <c r="K627" s="34"/>
      <c r="L627" s="338" t="str">
        <f>'Programe Budget 2073-74'!Q695</f>
        <v>वि</v>
      </c>
    </row>
    <row r="628" spans="1:12">
      <c r="A628" s="25"/>
      <c r="B628" s="25"/>
      <c r="C628" s="456">
        <f>'Programe Budget 2073-74'!C696</f>
        <v>3</v>
      </c>
      <c r="D628" s="402" t="str">
        <f>'Programe Budget 2073-74'!D696</f>
        <v>जि.कृ.वि.का. बैतडी</v>
      </c>
      <c r="E628" s="57">
        <f>'Programe Budget 2073-74'!K696</f>
        <v>602.5</v>
      </c>
      <c r="F628" s="422">
        <f t="shared" si="57"/>
        <v>602.5</v>
      </c>
      <c r="G628" s="57">
        <f t="shared" si="55"/>
        <v>4.8115317042006067</v>
      </c>
      <c r="H628" s="714">
        <v>86.34</v>
      </c>
      <c r="I628" s="30">
        <f t="shared" si="56"/>
        <v>4.1542764734068038</v>
      </c>
      <c r="J628" s="57"/>
      <c r="K628" s="34"/>
      <c r="L628" s="338" t="str">
        <f>'Programe Budget 2073-74'!Q696</f>
        <v>वि</v>
      </c>
    </row>
    <row r="629" spans="1:12">
      <c r="A629" s="25"/>
      <c r="B629" s="25"/>
      <c r="C629" s="456">
        <f>'Programe Budget 2073-74'!C697</f>
        <v>4</v>
      </c>
      <c r="D629" s="402" t="str">
        <f>'Programe Budget 2073-74'!D697</f>
        <v>जि.कृ.वि.का. डडेलधुरा</v>
      </c>
      <c r="E629" s="57">
        <f>'Programe Budget 2073-74'!K697</f>
        <v>602.5</v>
      </c>
      <c r="F629" s="422">
        <f t="shared" si="57"/>
        <v>602.5</v>
      </c>
      <c r="G629" s="57">
        <f t="shared" si="55"/>
        <v>4.8115317042006067</v>
      </c>
      <c r="H629" s="714">
        <v>65</v>
      </c>
      <c r="I629" s="30">
        <f t="shared" si="56"/>
        <v>3.1274956077303941</v>
      </c>
      <c r="J629" s="57"/>
      <c r="K629" s="34"/>
      <c r="L629" s="338" t="str">
        <f>'Programe Budget 2073-74'!Q697</f>
        <v>का</v>
      </c>
    </row>
    <row r="630" spans="1:12">
      <c r="A630" s="25"/>
      <c r="B630" s="25"/>
      <c r="C630" s="456">
        <f>'Programe Budget 2073-74'!C698</f>
        <v>5</v>
      </c>
      <c r="D630" s="402" t="str">
        <f>'Programe Budget 2073-74'!D698</f>
        <v>जि.कृ.वि.का. डोटी</v>
      </c>
      <c r="E630" s="57">
        <f>'Programe Budget 2073-74'!K698</f>
        <v>602.5</v>
      </c>
      <c r="F630" s="422">
        <f t="shared" si="57"/>
        <v>602.5</v>
      </c>
      <c r="G630" s="57">
        <f t="shared" si="55"/>
        <v>4.8115317042006067</v>
      </c>
      <c r="H630" s="714">
        <v>100</v>
      </c>
      <c r="I630" s="30">
        <f t="shared" si="56"/>
        <v>4.8115317042006067</v>
      </c>
      <c r="J630" s="57"/>
      <c r="K630" s="34"/>
      <c r="L630" s="338" t="str">
        <f>'Programe Budget 2073-74'!Q698</f>
        <v>का</v>
      </c>
    </row>
    <row r="631" spans="1:12">
      <c r="A631" s="25"/>
      <c r="B631" s="25"/>
      <c r="C631" s="456">
        <f>'Programe Budget 2073-74'!C699</f>
        <v>6</v>
      </c>
      <c r="D631" s="402" t="str">
        <f>'Programe Budget 2073-74'!D699</f>
        <v>जि.कृ.वि.का. कैलाली</v>
      </c>
      <c r="E631" s="57">
        <f>'Programe Budget 2073-74'!K699</f>
        <v>602.5</v>
      </c>
      <c r="F631" s="422">
        <f t="shared" si="57"/>
        <v>602.5</v>
      </c>
      <c r="G631" s="57">
        <f t="shared" si="55"/>
        <v>4.8115317042006067</v>
      </c>
      <c r="H631" s="714">
        <v>65</v>
      </c>
      <c r="I631" s="30">
        <f t="shared" si="56"/>
        <v>3.1274956077303941</v>
      </c>
      <c r="J631" s="57"/>
      <c r="K631" s="34"/>
      <c r="L631" s="338" t="str">
        <f>'Programe Budget 2073-74'!Q699</f>
        <v>का</v>
      </c>
    </row>
    <row r="632" spans="1:12">
      <c r="A632" s="25"/>
      <c r="B632" s="25"/>
      <c r="C632" s="456">
        <f>'Programe Budget 2073-74'!C700</f>
        <v>7</v>
      </c>
      <c r="D632" s="402" t="str">
        <f>'Programe Budget 2073-74'!D700</f>
        <v>जि.कृ.वि.का. दैलेख</v>
      </c>
      <c r="E632" s="57">
        <f>'Programe Budget 2073-74'!K700</f>
        <v>602.5</v>
      </c>
      <c r="F632" s="422">
        <f t="shared" si="57"/>
        <v>602.5</v>
      </c>
      <c r="G632" s="57">
        <f t="shared" si="55"/>
        <v>4.8115317042006067</v>
      </c>
      <c r="H632" s="714">
        <v>100</v>
      </c>
      <c r="I632" s="30">
        <f t="shared" si="56"/>
        <v>4.8115317042006067</v>
      </c>
      <c r="J632" s="57"/>
      <c r="K632" s="34"/>
      <c r="L632" s="338" t="str">
        <f>'Programe Budget 2073-74'!Q700</f>
        <v>वि</v>
      </c>
    </row>
    <row r="633" spans="1:12">
      <c r="A633" s="25"/>
      <c r="B633" s="25"/>
      <c r="C633" s="456">
        <f>'Programe Budget 2073-74'!C701</f>
        <v>8</v>
      </c>
      <c r="D633" s="402" t="str">
        <f>'Programe Budget 2073-74'!D701</f>
        <v>जि.कृ.वि.का. जाजरकोट</v>
      </c>
      <c r="E633" s="57">
        <f>'Programe Budget 2073-74'!K701</f>
        <v>602.5</v>
      </c>
      <c r="F633" s="422">
        <f t="shared" si="57"/>
        <v>602.5</v>
      </c>
      <c r="G633" s="34">
        <f t="shared" si="55"/>
        <v>4.8115317042006067</v>
      </c>
      <c r="H633" s="714">
        <v>100</v>
      </c>
      <c r="I633" s="30">
        <f t="shared" si="56"/>
        <v>4.8115317042006067</v>
      </c>
      <c r="J633" s="57"/>
      <c r="K633" s="34"/>
      <c r="L633" s="338" t="str">
        <f>'Programe Budget 2073-74'!Q701</f>
        <v>सु</v>
      </c>
    </row>
    <row r="634" spans="1:12">
      <c r="A634" s="25"/>
      <c r="B634" s="25"/>
      <c r="C634" s="456">
        <f>'Programe Budget 2073-74'!C702</f>
        <v>9</v>
      </c>
      <c r="D634" s="402" t="str">
        <f>'Programe Budget 2073-74'!D702</f>
        <v>जि.कृ.वि.का. कालिकोट</v>
      </c>
      <c r="E634" s="57">
        <f>'Programe Budget 2073-74'!K702</f>
        <v>602.5</v>
      </c>
      <c r="F634" s="422">
        <f t="shared" si="57"/>
        <v>602.5</v>
      </c>
      <c r="G634" s="34">
        <f t="shared" si="55"/>
        <v>4.8115317042006067</v>
      </c>
      <c r="H634" s="714">
        <v>100</v>
      </c>
      <c r="I634" s="30">
        <f t="shared" si="56"/>
        <v>4.8115317042006067</v>
      </c>
      <c r="J634" s="57"/>
      <c r="K634" s="34"/>
      <c r="L634" s="338" t="str">
        <f>'Programe Budget 2073-74'!Q702</f>
        <v>सु</v>
      </c>
    </row>
    <row r="635" spans="1:12">
      <c r="A635" s="25"/>
      <c r="B635" s="25"/>
      <c r="C635" s="456">
        <f>'Programe Budget 2073-74'!C703</f>
        <v>10</v>
      </c>
      <c r="D635" s="402" t="str">
        <f>'Programe Budget 2073-74'!D703</f>
        <v>जि.कृ.वि.का. जुम्ला</v>
      </c>
      <c r="E635" s="57">
        <f>'Programe Budget 2073-74'!K703</f>
        <v>602.5</v>
      </c>
      <c r="F635" s="422">
        <f t="shared" si="57"/>
        <v>602.5</v>
      </c>
      <c r="G635" s="34">
        <f t="shared" si="55"/>
        <v>4.8115317042006067</v>
      </c>
      <c r="H635" s="714">
        <v>100</v>
      </c>
      <c r="I635" s="30">
        <f t="shared" si="56"/>
        <v>4.8115317042006067</v>
      </c>
      <c r="J635" s="57"/>
      <c r="K635" s="34"/>
      <c r="L635" s="338" t="str">
        <f>'Programe Budget 2073-74'!Q703</f>
        <v>सु</v>
      </c>
    </row>
    <row r="636" spans="1:12">
      <c r="A636" s="25"/>
      <c r="B636" s="25"/>
      <c r="C636" s="456">
        <f>'Programe Budget 2073-74'!C704</f>
        <v>11</v>
      </c>
      <c r="D636" s="402" t="str">
        <f>'Programe Budget 2073-74'!D704</f>
        <v>जि.कृ.वि.का. बर्दिया</v>
      </c>
      <c r="E636" s="57">
        <f>'Programe Budget 2073-74'!K704</f>
        <v>602.5</v>
      </c>
      <c r="F636" s="422">
        <f t="shared" si="57"/>
        <v>602.5</v>
      </c>
      <c r="G636" s="34">
        <f t="shared" si="55"/>
        <v>4.8115317042006067</v>
      </c>
      <c r="H636" s="714">
        <v>100</v>
      </c>
      <c r="I636" s="30">
        <f t="shared" si="56"/>
        <v>4.8115317042006067</v>
      </c>
      <c r="J636" s="57"/>
      <c r="K636" s="34"/>
      <c r="L636" s="338" t="str">
        <f>'Programe Budget 2073-74'!Q704</f>
        <v>सु</v>
      </c>
    </row>
    <row r="637" spans="1:12">
      <c r="A637" s="25"/>
      <c r="B637" s="25"/>
      <c r="C637" s="456">
        <f>'Programe Budget 2073-74'!C705</f>
        <v>12</v>
      </c>
      <c r="D637" s="402" t="str">
        <f>'Programe Budget 2073-74'!D705</f>
        <v>जि.कृ.वि.का. दाङ्ग</v>
      </c>
      <c r="E637" s="57">
        <f>'Programe Budget 2073-74'!K705</f>
        <v>602.5</v>
      </c>
      <c r="F637" s="422">
        <f t="shared" si="57"/>
        <v>602.5</v>
      </c>
      <c r="G637" s="34">
        <f t="shared" si="55"/>
        <v>4.8115317042006067</v>
      </c>
      <c r="H637" s="714">
        <v>65</v>
      </c>
      <c r="I637" s="30">
        <f t="shared" si="56"/>
        <v>3.1274956077303941</v>
      </c>
      <c r="J637" s="57"/>
      <c r="K637" s="34"/>
      <c r="L637" s="338" t="str">
        <f>'Programe Budget 2073-74'!Q705</f>
        <v>सु</v>
      </c>
    </row>
    <row r="638" spans="1:12">
      <c r="A638" s="25"/>
      <c r="B638" s="25"/>
      <c r="C638" s="456">
        <f>'Programe Budget 2073-74'!C706</f>
        <v>13</v>
      </c>
      <c r="D638" s="402" t="str">
        <f>'Programe Budget 2073-74'!D706</f>
        <v>जि.कृ.वि.का. सल्यान</v>
      </c>
      <c r="E638" s="57">
        <f>'Programe Budget 2073-74'!K706</f>
        <v>602.5</v>
      </c>
      <c r="F638" s="422">
        <f t="shared" si="57"/>
        <v>602.5</v>
      </c>
      <c r="G638" s="34">
        <f t="shared" si="55"/>
        <v>4.8115317042006067</v>
      </c>
      <c r="H638" s="714">
        <v>100</v>
      </c>
      <c r="I638" s="30">
        <f t="shared" si="56"/>
        <v>4.8115317042006067</v>
      </c>
      <c r="J638" s="57"/>
      <c r="K638" s="34"/>
      <c r="L638" s="338" t="str">
        <f>'Programe Budget 2073-74'!Q706</f>
        <v>सु</v>
      </c>
    </row>
    <row r="639" spans="1:12">
      <c r="A639" s="25"/>
      <c r="B639" s="25"/>
      <c r="C639" s="456">
        <f>'Programe Budget 2073-74'!C707</f>
        <v>14</v>
      </c>
      <c r="D639" s="402" t="str">
        <f>'Programe Budget 2073-74'!D707</f>
        <v>जि.कृ.वि.का. रोल्पा</v>
      </c>
      <c r="E639" s="57">
        <f>'Programe Budget 2073-74'!K707</f>
        <v>602.5</v>
      </c>
      <c r="F639" s="422">
        <f t="shared" si="57"/>
        <v>602.5</v>
      </c>
      <c r="G639" s="34">
        <f t="shared" si="55"/>
        <v>4.8115317042006067</v>
      </c>
      <c r="H639" s="714">
        <v>0</v>
      </c>
      <c r="I639" s="30">
        <f t="shared" si="56"/>
        <v>0</v>
      </c>
      <c r="J639" s="57"/>
      <c r="K639" s="34"/>
      <c r="L639" s="338" t="str">
        <f>'Programe Budget 2073-74'!Q707</f>
        <v>सु</v>
      </c>
    </row>
    <row r="640" spans="1:12">
      <c r="A640" s="25"/>
      <c r="B640" s="25"/>
      <c r="C640" s="456">
        <f>'Programe Budget 2073-74'!C708</f>
        <v>15</v>
      </c>
      <c r="D640" s="402" t="str">
        <f>'Programe Budget 2073-74'!D708</f>
        <v>जि.कृ.वि.का.महोतरी</v>
      </c>
      <c r="E640" s="57">
        <f>'Programe Budget 2073-74'!K708</f>
        <v>602.5</v>
      </c>
      <c r="F640" s="422">
        <f t="shared" si="57"/>
        <v>602.5</v>
      </c>
      <c r="G640" s="34">
        <f t="shared" si="55"/>
        <v>4.8115317042006067</v>
      </c>
      <c r="H640" s="714">
        <v>100</v>
      </c>
      <c r="I640" s="30">
        <f t="shared" si="56"/>
        <v>4.8115317042006067</v>
      </c>
      <c r="J640" s="57"/>
      <c r="K640" s="34"/>
      <c r="L640" s="338" t="str">
        <f>'Programe Budget 2073-74'!Q708</f>
        <v>सु</v>
      </c>
    </row>
    <row r="641" spans="1:12">
      <c r="A641" s="25"/>
      <c r="B641" s="25"/>
      <c r="C641" s="456">
        <f>'Programe Budget 2073-74'!C709</f>
        <v>16</v>
      </c>
      <c r="D641" s="402" t="str">
        <f>'Programe Budget 2073-74'!D709</f>
        <v>जि.कृ.वि.का.धनुषा</v>
      </c>
      <c r="E641" s="57">
        <f>'Programe Budget 2073-74'!K709</f>
        <v>602.5</v>
      </c>
      <c r="F641" s="422">
        <f t="shared" si="57"/>
        <v>602.5</v>
      </c>
      <c r="G641" s="34">
        <f>F641/$F$647*100</f>
        <v>4.8115317042006067</v>
      </c>
      <c r="H641" s="714">
        <v>100</v>
      </c>
      <c r="I641" s="30">
        <f t="shared" si="56"/>
        <v>4.8115317042006067</v>
      </c>
      <c r="J641" s="57"/>
      <c r="K641" s="34"/>
      <c r="L641" s="338" t="str">
        <f>'Programe Budget 2073-74'!Q709</f>
        <v>दि</v>
      </c>
    </row>
    <row r="642" spans="1:12">
      <c r="A642" s="25"/>
      <c r="B642" s="25"/>
      <c r="C642" s="456">
        <f>'Programe Budget 2073-74'!C710</f>
        <v>17</v>
      </c>
      <c r="D642" s="402" t="str">
        <f>'Programe Budget 2073-74'!D710</f>
        <v>जि.कृ.वि.का.सिराहा</v>
      </c>
      <c r="E642" s="57">
        <f>'Programe Budget 2073-74'!K710</f>
        <v>602.5</v>
      </c>
      <c r="F642" s="422">
        <f t="shared" si="57"/>
        <v>602.5</v>
      </c>
      <c r="G642" s="34">
        <f t="shared" si="55"/>
        <v>4.8115317042006067</v>
      </c>
      <c r="H642" s="714">
        <v>100</v>
      </c>
      <c r="I642" s="30">
        <f t="shared" si="56"/>
        <v>4.8115317042006067</v>
      </c>
      <c r="J642" s="57"/>
      <c r="K642" s="34"/>
      <c r="L642" s="338" t="str">
        <f>'Programe Budget 2073-74'!Q710</f>
        <v>दि</v>
      </c>
    </row>
    <row r="643" spans="1:12">
      <c r="A643" s="25"/>
      <c r="B643" s="25"/>
      <c r="C643" s="456">
        <f>'Programe Budget 2073-74'!C711</f>
        <v>18</v>
      </c>
      <c r="D643" s="402" t="str">
        <f>'Programe Budget 2073-74'!D711</f>
        <v>जि.कृ.वि.का.सिन्धुली</v>
      </c>
      <c r="E643" s="57">
        <f>'Programe Budget 2073-74'!K711</f>
        <v>602.5</v>
      </c>
      <c r="F643" s="422">
        <f t="shared" si="57"/>
        <v>602.5</v>
      </c>
      <c r="G643" s="34">
        <f t="shared" si="55"/>
        <v>4.8115317042006067</v>
      </c>
      <c r="H643" s="714">
        <v>100</v>
      </c>
      <c r="I643" s="30">
        <f t="shared" si="56"/>
        <v>4.8115317042006067</v>
      </c>
      <c r="J643" s="57"/>
      <c r="K643" s="34"/>
      <c r="L643" s="338" t="str">
        <f>'Programe Budget 2073-74'!Q711</f>
        <v>दि</v>
      </c>
    </row>
    <row r="644" spans="1:12">
      <c r="A644" s="25"/>
      <c r="B644" s="25"/>
      <c r="C644" s="456">
        <f>'Programe Budget 2073-74'!C712</f>
        <v>19</v>
      </c>
      <c r="D644" s="402" t="str">
        <f>'Programe Budget 2073-74'!D712</f>
        <v>जि.कृ.वि.का.ओखलढुङ्गा</v>
      </c>
      <c r="E644" s="57">
        <f>'Programe Budget 2073-74'!K712</f>
        <v>602.5</v>
      </c>
      <c r="F644" s="422">
        <f t="shared" si="57"/>
        <v>602.5</v>
      </c>
      <c r="G644" s="34">
        <f t="shared" si="55"/>
        <v>4.8115317042006067</v>
      </c>
      <c r="H644" s="714">
        <v>65</v>
      </c>
      <c r="I644" s="30">
        <f t="shared" si="56"/>
        <v>3.1274956077303941</v>
      </c>
      <c r="J644" s="57"/>
      <c r="K644" s="34"/>
      <c r="L644" s="338" t="str">
        <f>'Programe Budget 2073-74'!Q712</f>
        <v>दि</v>
      </c>
    </row>
    <row r="645" spans="1:12">
      <c r="A645" s="25"/>
      <c r="B645" s="25"/>
      <c r="C645" s="456">
        <f>'Programe Budget 2073-74'!C713</f>
        <v>20</v>
      </c>
      <c r="D645" s="402" t="str">
        <f>'Programe Budget 2073-74'!D713</f>
        <v>जि.कृ.वि.का.रामेछाप</v>
      </c>
      <c r="E645" s="57">
        <f>'Programe Budget 2073-74'!K713</f>
        <v>602.5</v>
      </c>
      <c r="F645" s="422">
        <f t="shared" si="57"/>
        <v>602.5</v>
      </c>
      <c r="G645" s="34">
        <f t="shared" si="55"/>
        <v>4.8115317042006067</v>
      </c>
      <c r="H645" s="714">
        <v>100</v>
      </c>
      <c r="I645" s="30">
        <f t="shared" si="56"/>
        <v>4.8115317042006067</v>
      </c>
      <c r="J645" s="57"/>
      <c r="K645" s="34"/>
      <c r="L645" s="338"/>
    </row>
    <row r="646" spans="1:12">
      <c r="A646" s="25"/>
      <c r="B646" s="25"/>
      <c r="C646" s="456">
        <f>'Programe Budget 2073-74'!C714</f>
        <v>21</v>
      </c>
      <c r="D646" s="402" t="str">
        <f>'Programe Budget 2073-74'!D714</f>
        <v>जि.कृ.वि.का.खोटाङ्ग</v>
      </c>
      <c r="E646" s="57">
        <f>'Programe Budget 2073-74'!K714</f>
        <v>602.5</v>
      </c>
      <c r="F646" s="422">
        <f t="shared" si="57"/>
        <v>602.5</v>
      </c>
      <c r="G646" s="34">
        <f t="shared" si="55"/>
        <v>4.8115317042006067</v>
      </c>
      <c r="H646" s="714">
        <v>100</v>
      </c>
      <c r="I646" s="30">
        <f t="shared" si="56"/>
        <v>4.8115317042006067</v>
      </c>
      <c r="J646" s="57"/>
      <c r="K646" s="34"/>
      <c r="L646" s="338" t="str">
        <f>'Programe Budget 2073-74'!Q714</f>
        <v>दि</v>
      </c>
    </row>
    <row r="647" spans="1:12" ht="15.6">
      <c r="A647" s="25"/>
      <c r="B647" s="25"/>
      <c r="C647" s="56">
        <f>'Programe Budget 2073-74'!C715</f>
        <v>21</v>
      </c>
      <c r="D647" s="407" t="str">
        <f>'Programe Budget 2073-74'!D715</f>
        <v>घर बंगैचा कार्यक्रमको जम्मा</v>
      </c>
      <c r="E647" s="57" t="e">
        <f>#REF!</f>
        <v>#REF!</v>
      </c>
      <c r="F647" s="57">
        <f>SUM(F626:F646)</f>
        <v>12522</v>
      </c>
      <c r="G647" s="57">
        <f>SUM(G626:G646)</f>
        <v>99.999999999999957</v>
      </c>
      <c r="H647" s="714"/>
      <c r="I647" s="57">
        <f>SUM(I626:I646)</f>
        <v>87.795068679124711</v>
      </c>
      <c r="J647" s="57"/>
      <c r="K647" s="34"/>
      <c r="L647" s="338">
        <f>'Programe Budget 2073-74'!Q715</f>
        <v>0</v>
      </c>
    </row>
    <row r="648" spans="1:12">
      <c r="A648" s="25"/>
      <c r="B648" s="25"/>
      <c r="C648" s="33"/>
      <c r="D648" s="387" t="s">
        <v>451</v>
      </c>
      <c r="E648" s="57" t="e">
        <f>E692</f>
        <v>#REF!</v>
      </c>
      <c r="F648" s="423">
        <f>F692</f>
        <v>2016521.8999999997</v>
      </c>
      <c r="G648" s="57">
        <f>F647/F648*100</f>
        <v>0.62097019625722893</v>
      </c>
      <c r="H648" s="714"/>
      <c r="I648" s="57">
        <f>I647*G648/100</f>
        <v>0.54518121028092958</v>
      </c>
      <c r="J648" s="57">
        <f>I648</f>
        <v>0.54518121028092958</v>
      </c>
      <c r="K648" s="34"/>
      <c r="L648" s="25"/>
    </row>
    <row r="649" spans="1:12" ht="15.6">
      <c r="A649" s="56">
        <f>'Programe Budget 2073-74'!A716</f>
        <v>17</v>
      </c>
      <c r="B649" s="56" t="str">
        <f>'Programe Budget 2073-74'!B716</f>
        <v>602801-3/4</v>
      </c>
      <c r="C649" s="56">
        <f>'Programe Budget 2073-74'!C716</f>
        <v>0</v>
      </c>
      <c r="D649" s="101" t="str">
        <f>'Programe Budget 2073-74'!D716</f>
        <v>राष्ट्रिय पुननिर्माण कोष भुकम्प प्रभावित जिल्लाका लागि राहत कार्यक्रम) -कृषि विभाग) -३१)</v>
      </c>
      <c r="E649" s="57"/>
      <c r="F649" s="423"/>
      <c r="G649" s="57"/>
      <c r="H649" s="714"/>
      <c r="I649" s="57"/>
      <c r="J649" s="57"/>
      <c r="K649" s="34"/>
      <c r="L649" s="204" t="str">
        <f>'Programe Budget 2073-74'!Q716</f>
        <v>ना</v>
      </c>
    </row>
    <row r="650" spans="1:12">
      <c r="A650" s="73"/>
      <c r="B650" s="73"/>
      <c r="C650" s="402">
        <f>'Programe Budget 2073-74'!C717</f>
        <v>1</v>
      </c>
      <c r="D650" s="402" t="str">
        <f>'Programe Budget 2073-74'!D717</f>
        <v>जिल्ला कृषि विकास कार्यालय, संखुवासभा</v>
      </c>
      <c r="E650" s="34">
        <f>'Programe Budget 2073-74'!K717</f>
        <v>2950</v>
      </c>
      <c r="F650" s="34">
        <f>E650</f>
        <v>2950</v>
      </c>
      <c r="G650" s="34">
        <f>F650/$F$681*100</f>
        <v>0.75670129537001407</v>
      </c>
      <c r="H650" s="714">
        <v>0</v>
      </c>
      <c r="I650" s="30">
        <f t="shared" ref="I650:I680" si="58">G650*H650/100</f>
        <v>0</v>
      </c>
      <c r="J650" s="57" t="s">
        <v>753</v>
      </c>
      <c r="K650" s="34"/>
      <c r="L650" s="204" t="str">
        <f>'Programe Budget 2073-74'!Q717</f>
        <v>वि</v>
      </c>
    </row>
    <row r="651" spans="1:12">
      <c r="A651" s="73"/>
      <c r="B651" s="73"/>
      <c r="C651" s="402">
        <f>'Programe Budget 2073-74'!C718</f>
        <v>2</v>
      </c>
      <c r="D651" s="402" t="str">
        <f>'Programe Budget 2073-74'!D718</f>
        <v>जिल्ला कृषि विकास कार्यालय, धनकुटा</v>
      </c>
      <c r="E651" s="34">
        <f>'Programe Budget 2073-74'!K718</f>
        <v>3080</v>
      </c>
      <c r="F651" s="34">
        <f t="shared" ref="F651:F680" si="59">E651</f>
        <v>3080</v>
      </c>
      <c r="G651" s="34">
        <f t="shared" ref="G651:G680" si="60">F651/$F$681*100</f>
        <v>0.79004745414903177</v>
      </c>
      <c r="H651" s="714">
        <v>0</v>
      </c>
      <c r="I651" s="30">
        <f t="shared" si="58"/>
        <v>0</v>
      </c>
      <c r="J651" s="57"/>
      <c r="K651" s="34"/>
      <c r="L651" s="204" t="str">
        <f>'Programe Budget 2073-74'!Q718</f>
        <v>वि</v>
      </c>
    </row>
    <row r="652" spans="1:12">
      <c r="A652" s="73"/>
      <c r="B652" s="73"/>
      <c r="C652" s="402">
        <f>'Programe Budget 2073-74'!C719</f>
        <v>3</v>
      </c>
      <c r="D652" s="402" t="str">
        <f>'Programe Budget 2073-74'!D719</f>
        <v>जिल्ला कृषि विकास कार्यालय, भोजपुर</v>
      </c>
      <c r="E652" s="34">
        <f>'Programe Budget 2073-74'!K719</f>
        <v>2470</v>
      </c>
      <c r="F652" s="34">
        <f t="shared" si="59"/>
        <v>2470</v>
      </c>
      <c r="G652" s="34">
        <f t="shared" si="60"/>
        <v>0.63357701680133383</v>
      </c>
      <c r="H652" s="714">
        <v>0</v>
      </c>
      <c r="I652" s="30">
        <f t="shared" si="58"/>
        <v>0</v>
      </c>
      <c r="J652" s="57"/>
      <c r="K652" s="34"/>
      <c r="L652" s="204" t="str">
        <f>'Programe Budget 2073-74'!Q719</f>
        <v>वि</v>
      </c>
    </row>
    <row r="653" spans="1:12">
      <c r="A653" s="73"/>
      <c r="B653" s="73"/>
      <c r="C653" s="402">
        <f>'Programe Budget 2073-74'!C720</f>
        <v>4</v>
      </c>
      <c r="D653" s="402" t="str">
        <f>'Programe Budget 2073-74'!D720</f>
        <v>जिल्ला कृषि विकास कार्यालय, सोलुखुम्बु</v>
      </c>
      <c r="E653" s="34">
        <f>'Programe Budget 2073-74'!K720</f>
        <v>11646</v>
      </c>
      <c r="F653" s="34">
        <f t="shared" si="59"/>
        <v>11646</v>
      </c>
      <c r="G653" s="34">
        <f t="shared" si="60"/>
        <v>2.987302808772605</v>
      </c>
      <c r="H653" s="714">
        <v>0</v>
      </c>
      <c r="I653" s="30">
        <f t="shared" si="58"/>
        <v>0</v>
      </c>
      <c r="J653" s="57"/>
      <c r="K653" s="34"/>
      <c r="L653" s="204" t="str">
        <f>'Programe Budget 2073-74'!Q720</f>
        <v>वि</v>
      </c>
    </row>
    <row r="654" spans="1:12">
      <c r="A654" s="73"/>
      <c r="B654" s="73"/>
      <c r="C654" s="402">
        <f>'Programe Budget 2073-74'!C721</f>
        <v>5</v>
      </c>
      <c r="D654" s="402" t="str">
        <f>'Programe Budget 2073-74'!D721</f>
        <v>जिल्ला कृषि विकास कार्यालय, ओखलढुङ्गा</v>
      </c>
      <c r="E654" s="34">
        <f>'Programe Budget 2073-74'!K721</f>
        <v>16269.999999999998</v>
      </c>
      <c r="F654" s="34">
        <f t="shared" si="59"/>
        <v>16269.999999999998</v>
      </c>
      <c r="G654" s="34">
        <f t="shared" si="60"/>
        <v>4.1734000256508912</v>
      </c>
      <c r="H654" s="714">
        <v>0</v>
      </c>
      <c r="I654" s="30">
        <f t="shared" si="58"/>
        <v>0</v>
      </c>
      <c r="J654" s="57"/>
      <c r="K654" s="34"/>
      <c r="L654" s="204" t="str">
        <f>'Programe Budget 2073-74'!Q721</f>
        <v>वि</v>
      </c>
    </row>
    <row r="655" spans="1:12">
      <c r="A655" s="73"/>
      <c r="B655" s="73"/>
      <c r="C655" s="402">
        <f>'Programe Budget 2073-74'!C722</f>
        <v>6</v>
      </c>
      <c r="D655" s="402" t="str">
        <f>'Programe Budget 2073-74'!D722</f>
        <v>जिल्ला कृषि विकास कार्यालय, खोटाङ्ग</v>
      </c>
      <c r="E655" s="34">
        <f>'Programe Budget 2073-74'!K722</f>
        <v>11646</v>
      </c>
      <c r="F655" s="34">
        <f t="shared" si="59"/>
        <v>11646</v>
      </c>
      <c r="G655" s="34">
        <f t="shared" si="60"/>
        <v>2.987302808772605</v>
      </c>
      <c r="H655" s="714">
        <v>0</v>
      </c>
      <c r="I655" s="30">
        <f t="shared" si="58"/>
        <v>0</v>
      </c>
      <c r="J655" s="57"/>
      <c r="K655" s="34"/>
      <c r="L655" s="204" t="str">
        <f>'Programe Budget 2073-74'!Q722</f>
        <v>वि</v>
      </c>
    </row>
    <row r="656" spans="1:12">
      <c r="A656" s="73"/>
      <c r="B656" s="73"/>
      <c r="C656" s="402">
        <f>'Programe Budget 2073-74'!C723</f>
        <v>7</v>
      </c>
      <c r="D656" s="402" t="str">
        <f>'Programe Budget 2073-74'!D723</f>
        <v>जिल्ला कृषि विकास कार्यालय, दोलखा</v>
      </c>
      <c r="E656" s="34">
        <f>'Programe Budget 2073-74'!K723</f>
        <v>21645</v>
      </c>
      <c r="F656" s="34">
        <f t="shared" si="59"/>
        <v>21645</v>
      </c>
      <c r="G656" s="34">
        <f t="shared" si="60"/>
        <v>5.5521354367064255</v>
      </c>
      <c r="H656" s="714">
        <v>0</v>
      </c>
      <c r="I656" s="30">
        <f t="shared" si="58"/>
        <v>0</v>
      </c>
      <c r="J656" s="57"/>
      <c r="K656" s="34"/>
      <c r="L656" s="204" t="str">
        <f>'Programe Budget 2073-74'!Q723</f>
        <v>का</v>
      </c>
    </row>
    <row r="657" spans="1:12">
      <c r="A657" s="73"/>
      <c r="B657" s="73"/>
      <c r="C657" s="402">
        <f>'Programe Budget 2073-74'!C724</f>
        <v>8</v>
      </c>
      <c r="D657" s="402" t="str">
        <f>'Programe Budget 2073-74'!D724</f>
        <v>जिल्ला कृषि विकास कार्यालय, रामेछाप</v>
      </c>
      <c r="E657" s="34">
        <f>'Programe Budget 2073-74'!K724</f>
        <v>21740</v>
      </c>
      <c r="F657" s="34">
        <f t="shared" si="59"/>
        <v>21740</v>
      </c>
      <c r="G657" s="34">
        <f t="shared" si="60"/>
        <v>5.5765037835064772</v>
      </c>
      <c r="H657" s="714">
        <v>0</v>
      </c>
      <c r="I657" s="30">
        <f t="shared" si="58"/>
        <v>0</v>
      </c>
      <c r="J657" s="57"/>
      <c r="K657" s="34"/>
      <c r="L657" s="204" t="str">
        <f>'Programe Budget 2073-74'!Q724</f>
        <v>का</v>
      </c>
    </row>
    <row r="658" spans="1:12">
      <c r="A658" s="73"/>
      <c r="B658" s="73"/>
      <c r="C658" s="402">
        <f>'Programe Budget 2073-74'!C725</f>
        <v>9</v>
      </c>
      <c r="D658" s="402" t="str">
        <f>'Programe Budget 2073-74'!D725</f>
        <v>जिल्ला कृषि विकास कार्यालय, सिन्धुली</v>
      </c>
      <c r="E658" s="34">
        <f>'Programe Budget 2073-74'!K725</f>
        <v>16350</v>
      </c>
      <c r="F658" s="34">
        <f t="shared" si="59"/>
        <v>16350</v>
      </c>
      <c r="G658" s="34">
        <f t="shared" si="60"/>
        <v>4.1939207387456712</v>
      </c>
      <c r="H658" s="714">
        <v>64.8</v>
      </c>
      <c r="I658" s="30">
        <f t="shared" si="58"/>
        <v>2.7176606387071951</v>
      </c>
      <c r="J658" s="57"/>
      <c r="K658" s="34"/>
      <c r="L658" s="204" t="str">
        <f>'Programe Budget 2073-74'!Q725</f>
        <v>का</v>
      </c>
    </row>
    <row r="659" spans="1:12">
      <c r="A659" s="73"/>
      <c r="B659" s="73"/>
      <c r="C659" s="402">
        <f>'Programe Budget 2073-74'!C726</f>
        <v>10</v>
      </c>
      <c r="D659" s="402" t="str">
        <f>'Programe Budget 2073-74'!D726</f>
        <v>जिल्ला कृषि विकास कार्यालय, मकवानपुर</v>
      </c>
      <c r="E659" s="34">
        <f>'Programe Budget 2073-74'!K726</f>
        <v>17220</v>
      </c>
      <c r="F659" s="34">
        <f t="shared" si="59"/>
        <v>17220</v>
      </c>
      <c r="G659" s="34">
        <f t="shared" si="60"/>
        <v>4.417083493651405</v>
      </c>
      <c r="H659" s="714">
        <v>63.6</v>
      </c>
      <c r="I659" s="30">
        <f t="shared" si="58"/>
        <v>2.8092651019622936</v>
      </c>
      <c r="J659" s="57"/>
      <c r="K659" s="34"/>
      <c r="L659" s="204" t="str">
        <f>'Programe Budget 2073-74'!Q726</f>
        <v>का</v>
      </c>
    </row>
    <row r="660" spans="1:12">
      <c r="A660" s="73"/>
      <c r="B660" s="73"/>
      <c r="C660" s="402">
        <f>'Programe Budget 2073-74'!C727</f>
        <v>11</v>
      </c>
      <c r="D660" s="402" t="str">
        <f>'Programe Budget 2073-74'!D727</f>
        <v>जिल्ला कृषि विकास कार्यालय, चितवन</v>
      </c>
      <c r="E660" s="34">
        <f>'Programe Budget 2073-74'!K727</f>
        <v>11646</v>
      </c>
      <c r="F660" s="34">
        <f t="shared" si="59"/>
        <v>11646</v>
      </c>
      <c r="G660" s="34">
        <f t="shared" si="60"/>
        <v>2.987302808772605</v>
      </c>
      <c r="H660" s="714">
        <v>0</v>
      </c>
      <c r="I660" s="30">
        <f t="shared" si="58"/>
        <v>0</v>
      </c>
      <c r="J660" s="57"/>
      <c r="K660" s="34"/>
      <c r="L660" s="204" t="str">
        <f>'Programe Budget 2073-74'!Q727</f>
        <v>का</v>
      </c>
    </row>
    <row r="661" spans="1:12">
      <c r="A661" s="73"/>
      <c r="B661" s="73"/>
      <c r="C661" s="402">
        <f>'Programe Budget 2073-74'!C728</f>
        <v>12</v>
      </c>
      <c r="D661" s="402" t="str">
        <f>'Programe Budget 2073-74'!D728</f>
        <v>जिल्ला कृषि विकास कार्यालय, रसुवा</v>
      </c>
      <c r="E661" s="34">
        <f>'Programe Budget 2073-74'!K728</f>
        <v>21645</v>
      </c>
      <c r="F661" s="34">
        <f t="shared" si="59"/>
        <v>21645</v>
      </c>
      <c r="G661" s="34">
        <f t="shared" si="60"/>
        <v>5.5521354367064255</v>
      </c>
      <c r="H661" s="714">
        <v>22</v>
      </c>
      <c r="I661" s="30">
        <f t="shared" si="58"/>
        <v>1.2214697960754137</v>
      </c>
      <c r="J661" s="57"/>
      <c r="K661" s="34"/>
      <c r="L661" s="204" t="str">
        <f>'Programe Budget 2073-74'!Q728</f>
        <v>का</v>
      </c>
    </row>
    <row r="662" spans="1:12">
      <c r="A662" s="73"/>
      <c r="B662" s="73"/>
      <c r="C662" s="402">
        <f>'Programe Budget 2073-74'!C729</f>
        <v>13</v>
      </c>
      <c r="D662" s="402" t="str">
        <f>'Programe Budget 2073-74'!D729</f>
        <v>जिल्ला कृषि विकास कार्यालय, धादिङ्ग</v>
      </c>
      <c r="E662" s="34">
        <f>'Programe Budget 2073-74'!K729</f>
        <v>21770</v>
      </c>
      <c r="F662" s="34">
        <f t="shared" si="59"/>
        <v>21770</v>
      </c>
      <c r="G662" s="34">
        <f t="shared" si="60"/>
        <v>5.584199050917019</v>
      </c>
      <c r="H662" s="714">
        <v>0</v>
      </c>
      <c r="I662" s="30">
        <f t="shared" si="58"/>
        <v>0</v>
      </c>
      <c r="J662" s="57"/>
      <c r="K662" s="34"/>
      <c r="L662" s="204" t="str">
        <f>'Programe Budget 2073-74'!Q729</f>
        <v>का</v>
      </c>
    </row>
    <row r="663" spans="1:12">
      <c r="A663" s="73"/>
      <c r="B663" s="73"/>
      <c r="C663" s="402">
        <f>'Programe Budget 2073-74'!C730</f>
        <v>14</v>
      </c>
      <c r="D663" s="402" t="str">
        <f>'Programe Budget 2073-74'!D730</f>
        <v>जिल्ला कृषि विकास कार्यालय, नुवाकोट</v>
      </c>
      <c r="E663" s="34">
        <f>'Programe Budget 2073-74'!K730</f>
        <v>23285</v>
      </c>
      <c r="F663" s="34">
        <f t="shared" si="59"/>
        <v>23285</v>
      </c>
      <c r="G663" s="34">
        <f t="shared" si="60"/>
        <v>5.9728100551494165</v>
      </c>
      <c r="H663" s="714">
        <v>0</v>
      </c>
      <c r="I663" s="30">
        <f t="shared" si="58"/>
        <v>0</v>
      </c>
      <c r="J663" s="57"/>
      <c r="K663" s="34"/>
      <c r="L663" s="204" t="str">
        <f>'Programe Budget 2073-74'!Q730</f>
        <v>का</v>
      </c>
    </row>
    <row r="664" spans="1:12">
      <c r="A664" s="73"/>
      <c r="B664" s="73"/>
      <c r="C664" s="402">
        <f>'Programe Budget 2073-74'!C731</f>
        <v>15</v>
      </c>
      <c r="D664" s="402" t="str">
        <f>'Programe Budget 2073-74'!D731</f>
        <v>जिल्ला कृषि विकास कार्यालय, सिन्धुपाल्चोक</v>
      </c>
      <c r="E664" s="34">
        <f>'Programe Budget 2073-74'!K731</f>
        <v>22320</v>
      </c>
      <c r="F664" s="34">
        <f t="shared" si="59"/>
        <v>22320</v>
      </c>
      <c r="G664" s="34">
        <f t="shared" si="60"/>
        <v>5.7252789534436319</v>
      </c>
      <c r="H664" s="714">
        <v>100</v>
      </c>
      <c r="I664" s="30">
        <f t="shared" si="58"/>
        <v>5.7252789534436319</v>
      </c>
      <c r="J664" s="57"/>
      <c r="K664" s="34"/>
      <c r="L664" s="204" t="str">
        <f>'Programe Budget 2073-74'!Q731</f>
        <v>का</v>
      </c>
    </row>
    <row r="665" spans="1:12">
      <c r="A665" s="73"/>
      <c r="B665" s="73"/>
      <c r="C665" s="402">
        <f>'Programe Budget 2073-74'!C732</f>
        <v>16</v>
      </c>
      <c r="D665" s="402" t="str">
        <f>'Programe Budget 2073-74'!D732</f>
        <v>जिल्ला कृषि विकास कार्यालय, काभ्रेपलाञ्चोक</v>
      </c>
      <c r="E665" s="34">
        <f>'Programe Budget 2073-74'!K732</f>
        <v>16219.999999999998</v>
      </c>
      <c r="F665" s="34">
        <f t="shared" si="59"/>
        <v>16219.999999999998</v>
      </c>
      <c r="G665" s="34">
        <f t="shared" si="60"/>
        <v>4.1605745799666538</v>
      </c>
      <c r="H665" s="714">
        <v>0</v>
      </c>
      <c r="I665" s="30">
        <f t="shared" si="58"/>
        <v>0</v>
      </c>
      <c r="J665" s="57"/>
      <c r="K665" s="34"/>
      <c r="L665" s="204" t="str">
        <f>'Programe Budget 2073-74'!Q732</f>
        <v>का</v>
      </c>
    </row>
    <row r="666" spans="1:12">
      <c r="A666" s="73"/>
      <c r="B666" s="73"/>
      <c r="C666" s="402">
        <f>'Programe Budget 2073-74'!C733</f>
        <v>17</v>
      </c>
      <c r="D666" s="402" t="str">
        <f>'Programe Budget 2073-74'!D733</f>
        <v>जिल्ला कृषि विकास कार्यालय, काठमाण्डौं</v>
      </c>
      <c r="E666" s="34">
        <f>'Programe Budget 2073-74'!K733</f>
        <v>16219.999999999998</v>
      </c>
      <c r="F666" s="34">
        <f t="shared" si="59"/>
        <v>16219.999999999998</v>
      </c>
      <c r="G666" s="34">
        <f t="shared" si="60"/>
        <v>4.1605745799666538</v>
      </c>
      <c r="H666" s="714">
        <v>0</v>
      </c>
      <c r="I666" s="30">
        <f t="shared" si="58"/>
        <v>0</v>
      </c>
      <c r="J666" s="57"/>
      <c r="K666" s="34"/>
      <c r="L666" s="204" t="str">
        <f>'Programe Budget 2073-74'!Q733</f>
        <v>का</v>
      </c>
    </row>
    <row r="667" spans="1:12">
      <c r="A667" s="73"/>
      <c r="B667" s="73"/>
      <c r="C667" s="402">
        <f>'Programe Budget 2073-74'!C734</f>
        <v>18</v>
      </c>
      <c r="D667" s="402" t="str">
        <f>'Programe Budget 2073-74'!D734</f>
        <v>जिल्ला कृषि विकास कार्यालय, ललितपुर</v>
      </c>
      <c r="E667" s="34">
        <f>'Programe Budget 2073-74'!K734</f>
        <v>17370</v>
      </c>
      <c r="F667" s="34">
        <f t="shared" si="59"/>
        <v>17370</v>
      </c>
      <c r="G667" s="34">
        <f t="shared" si="60"/>
        <v>4.4555598307041171</v>
      </c>
      <c r="H667" s="714">
        <v>0</v>
      </c>
      <c r="I667" s="30">
        <f t="shared" si="58"/>
        <v>0</v>
      </c>
      <c r="J667" s="57"/>
      <c r="K667" s="34"/>
      <c r="L667" s="204" t="str">
        <f>'Programe Budget 2073-74'!Q734</f>
        <v>का</v>
      </c>
    </row>
    <row r="668" spans="1:12">
      <c r="A668" s="73"/>
      <c r="B668" s="73"/>
      <c r="C668" s="402">
        <f>'Programe Budget 2073-74'!C735</f>
        <v>19</v>
      </c>
      <c r="D668" s="402" t="str">
        <f>'Programe Budget 2073-74'!D735</f>
        <v>जिल्ला कृषि विकास कार्यालय, भक्तपुर</v>
      </c>
      <c r="E668" s="34">
        <f>'Programe Budget 2073-74'!K735</f>
        <v>16219.999999999998</v>
      </c>
      <c r="F668" s="34">
        <f t="shared" si="59"/>
        <v>16219.999999999998</v>
      </c>
      <c r="G668" s="34">
        <f t="shared" si="60"/>
        <v>4.1605745799666538</v>
      </c>
      <c r="H668" s="714">
        <v>0</v>
      </c>
      <c r="I668" s="30">
        <f t="shared" si="58"/>
        <v>0</v>
      </c>
      <c r="J668" s="57"/>
      <c r="K668" s="34"/>
      <c r="L668" s="204" t="str">
        <f>'Programe Budget 2073-74'!Q735</f>
        <v>का</v>
      </c>
    </row>
    <row r="669" spans="1:12">
      <c r="A669" s="73"/>
      <c r="B669" s="73"/>
      <c r="C669" s="402">
        <f>'Programe Budget 2073-74'!C736</f>
        <v>20</v>
      </c>
      <c r="D669" s="402" t="str">
        <f>'Programe Budget 2073-74'!D736</f>
        <v>जिल्ला कृषि विकास कार्यालय, कास्की</v>
      </c>
      <c r="E669" s="34">
        <f>'Programe Budget 2073-74'!K736</f>
        <v>7734.9999999999991</v>
      </c>
      <c r="F669" s="34">
        <f t="shared" si="59"/>
        <v>7734.9999999999991</v>
      </c>
      <c r="G669" s="34">
        <f t="shared" si="60"/>
        <v>1.9840964473515452</v>
      </c>
      <c r="H669" s="714">
        <v>0</v>
      </c>
      <c r="I669" s="30">
        <f t="shared" si="58"/>
        <v>0</v>
      </c>
      <c r="J669" s="57"/>
      <c r="K669" s="34"/>
      <c r="L669" s="204" t="str">
        <f>'Programe Budget 2073-74'!Q736</f>
        <v>प</v>
      </c>
    </row>
    <row r="670" spans="1:12">
      <c r="A670" s="73"/>
      <c r="B670" s="73"/>
      <c r="C670" s="402">
        <f>'Programe Budget 2073-74'!C737</f>
        <v>21</v>
      </c>
      <c r="D670" s="402" t="str">
        <f>'Programe Budget 2073-74'!D737</f>
        <v>जिल्ला कृषि विकास कार्यालय, लमजुङ्ग</v>
      </c>
      <c r="E670" s="34">
        <f>'Programe Budget 2073-74'!K737</f>
        <v>11646</v>
      </c>
      <c r="F670" s="34">
        <f t="shared" si="59"/>
        <v>11646</v>
      </c>
      <c r="G670" s="34">
        <f t="shared" si="60"/>
        <v>2.987302808772605</v>
      </c>
      <c r="H670" s="714">
        <v>0</v>
      </c>
      <c r="I670" s="30">
        <f t="shared" si="58"/>
        <v>0</v>
      </c>
      <c r="J670" s="57"/>
      <c r="K670" s="34"/>
      <c r="L670" s="204" t="str">
        <f>'Programe Budget 2073-74'!Q737</f>
        <v>प</v>
      </c>
    </row>
    <row r="671" spans="1:12">
      <c r="A671" s="73"/>
      <c r="B671" s="73"/>
      <c r="C671" s="402">
        <f>'Programe Budget 2073-74'!C738</f>
        <v>22</v>
      </c>
      <c r="D671" s="402" t="str">
        <f>'Programe Budget 2073-74'!D738</f>
        <v>जिल्ला कृषि विकास कार्यालय, गोरखा</v>
      </c>
      <c r="E671" s="34">
        <f>'Programe Budget 2073-74'!K738</f>
        <v>22270</v>
      </c>
      <c r="F671" s="34">
        <f t="shared" si="59"/>
        <v>22270</v>
      </c>
      <c r="G671" s="34">
        <f t="shared" si="60"/>
        <v>5.7124535077593945</v>
      </c>
      <c r="H671" s="714">
        <v>0</v>
      </c>
      <c r="I671" s="30">
        <f t="shared" si="58"/>
        <v>0</v>
      </c>
      <c r="J671" s="57"/>
      <c r="K671" s="34"/>
      <c r="L671" s="204" t="str">
        <f>'Programe Budget 2073-74'!Q738</f>
        <v>प</v>
      </c>
    </row>
    <row r="672" spans="1:12">
      <c r="A672" s="73"/>
      <c r="B672" s="73"/>
      <c r="C672" s="402">
        <f>'Programe Budget 2073-74'!C739</f>
        <v>23</v>
      </c>
      <c r="D672" s="402" t="str">
        <f>'Programe Budget 2073-74'!D739</f>
        <v>जिल्ला कृषि विकास कार्यालय, तनहुँ</v>
      </c>
      <c r="E672" s="34">
        <f>'Programe Budget 2073-74'!K739</f>
        <v>14946</v>
      </c>
      <c r="F672" s="34">
        <f t="shared" si="59"/>
        <v>14946</v>
      </c>
      <c r="G672" s="34">
        <f t="shared" si="60"/>
        <v>3.8337822239322819</v>
      </c>
      <c r="H672" s="714">
        <v>0</v>
      </c>
      <c r="I672" s="30">
        <f t="shared" si="58"/>
        <v>0</v>
      </c>
      <c r="J672" s="57"/>
      <c r="K672" s="34"/>
      <c r="L672" s="204" t="str">
        <f>'Programe Budget 2073-74'!Q739</f>
        <v>प</v>
      </c>
    </row>
    <row r="673" spans="1:12">
      <c r="A673" s="73"/>
      <c r="B673" s="73"/>
      <c r="C673" s="402">
        <f>'Programe Budget 2073-74'!C740</f>
        <v>24</v>
      </c>
      <c r="D673" s="402" t="str">
        <f>'Programe Budget 2073-74'!D740</f>
        <v>जिल्ला कृषि विकास कार्यालय, स्याङ्गजा</v>
      </c>
      <c r="E673" s="34">
        <f>'Programe Budget 2073-74'!K740</f>
        <v>7734.9999999999991</v>
      </c>
      <c r="F673" s="34">
        <f t="shared" si="59"/>
        <v>7734.9999999999991</v>
      </c>
      <c r="G673" s="34">
        <f t="shared" si="60"/>
        <v>1.9840964473515452</v>
      </c>
      <c r="H673" s="714">
        <v>0</v>
      </c>
      <c r="I673" s="30">
        <f t="shared" si="58"/>
        <v>0</v>
      </c>
      <c r="J673" s="57"/>
      <c r="K673" s="34"/>
      <c r="L673" s="204" t="str">
        <f>'Programe Budget 2073-74'!Q740</f>
        <v>प</v>
      </c>
    </row>
    <row r="674" spans="1:12">
      <c r="A674" s="73"/>
      <c r="B674" s="73"/>
      <c r="C674" s="402">
        <f>'Programe Budget 2073-74'!C741</f>
        <v>25</v>
      </c>
      <c r="D674" s="402" t="str">
        <f>'Programe Budget 2073-74'!D741</f>
        <v>जिल्ला कृषि विकास कार्यालय, गुल्मी</v>
      </c>
      <c r="E674" s="34">
        <f>'Programe Budget 2073-74'!K741</f>
        <v>7734.9999999999991</v>
      </c>
      <c r="F674" s="34">
        <f t="shared" si="59"/>
        <v>7734.9999999999991</v>
      </c>
      <c r="G674" s="34">
        <f t="shared" si="60"/>
        <v>1.9840964473515452</v>
      </c>
      <c r="H674" s="714">
        <v>0</v>
      </c>
      <c r="I674" s="30">
        <f t="shared" si="58"/>
        <v>0</v>
      </c>
      <c r="J674" s="57"/>
      <c r="K674" s="34"/>
      <c r="L674" s="204" t="str">
        <f>'Programe Budget 2073-74'!Q741</f>
        <v>प</v>
      </c>
    </row>
    <row r="675" spans="1:12">
      <c r="A675" s="73"/>
      <c r="B675" s="73"/>
      <c r="C675" s="402">
        <f>'Programe Budget 2073-74'!C742</f>
        <v>26</v>
      </c>
      <c r="D675" s="402" t="str">
        <f>'Programe Budget 2073-74'!D742</f>
        <v>जिल्ला कृषि विकास कार्यालय, नवलपरासी</v>
      </c>
      <c r="E675" s="34">
        <f>'Programe Budget 2073-74'!K742</f>
        <v>2470</v>
      </c>
      <c r="F675" s="34">
        <f t="shared" si="59"/>
        <v>2470</v>
      </c>
      <c r="G675" s="34">
        <f t="shared" si="60"/>
        <v>0.63357701680133383</v>
      </c>
      <c r="H675" s="714">
        <v>66.400000000000006</v>
      </c>
      <c r="I675" s="30">
        <f t="shared" si="58"/>
        <v>0.4206951391560857</v>
      </c>
      <c r="J675" s="57"/>
      <c r="K675" s="34"/>
      <c r="L675" s="204" t="str">
        <f>'Programe Budget 2073-74'!Q742</f>
        <v>प</v>
      </c>
    </row>
    <row r="676" spans="1:12">
      <c r="A676" s="73"/>
      <c r="B676" s="73"/>
      <c r="C676" s="402">
        <f>'Programe Budget 2073-74'!C743</f>
        <v>27</v>
      </c>
      <c r="D676" s="402" t="str">
        <f>'Programe Budget 2073-74'!D743</f>
        <v>जिल्ला कृषि विकास कार्यालय, पाल्पा</v>
      </c>
      <c r="E676" s="34">
        <f>'Programe Budget 2073-74'!K743</f>
        <v>7734.9999999999991</v>
      </c>
      <c r="F676" s="34">
        <f t="shared" si="59"/>
        <v>7734.9999999999991</v>
      </c>
      <c r="G676" s="34">
        <f t="shared" si="60"/>
        <v>1.9840964473515452</v>
      </c>
      <c r="H676" s="714">
        <v>80.599999999999994</v>
      </c>
      <c r="I676" s="30">
        <f t="shared" si="58"/>
        <v>1.5991817365653451</v>
      </c>
      <c r="J676" s="57"/>
      <c r="K676" s="34"/>
      <c r="L676" s="204" t="str">
        <f>'Programe Budget 2073-74'!Q743</f>
        <v>प</v>
      </c>
    </row>
    <row r="677" spans="1:12">
      <c r="A677" s="73"/>
      <c r="B677" s="73"/>
      <c r="C677" s="402">
        <f>'Programe Budget 2073-74'!C744</f>
        <v>28</v>
      </c>
      <c r="D677" s="402" t="str">
        <f>'Programe Budget 2073-74'!D744</f>
        <v xml:space="preserve">जिल्ला कृषि विकास कार्यालय, अर्घाखाँची </v>
      </c>
      <c r="E677" s="34">
        <f>'Programe Budget 2073-74'!K744</f>
        <v>3040</v>
      </c>
      <c r="F677" s="34">
        <f t="shared" si="59"/>
        <v>3040</v>
      </c>
      <c r="G677" s="34">
        <f t="shared" si="60"/>
        <v>0.77978709760164167</v>
      </c>
      <c r="H677" s="714">
        <v>0</v>
      </c>
      <c r="I677" s="30">
        <f t="shared" si="58"/>
        <v>0</v>
      </c>
      <c r="J677" s="57"/>
      <c r="K677" s="34"/>
      <c r="L677" s="204" t="str">
        <f>'Programe Budget 2073-74'!Q744</f>
        <v>प</v>
      </c>
    </row>
    <row r="678" spans="1:12">
      <c r="A678" s="73"/>
      <c r="B678" s="73"/>
      <c r="C678" s="402">
        <f>'Programe Budget 2073-74'!C745</f>
        <v>29</v>
      </c>
      <c r="D678" s="402" t="str">
        <f>'Programe Budget 2073-74'!D745</f>
        <v>जिल्ला कृषि विकास कार्यालय, म्याग्दी</v>
      </c>
      <c r="E678" s="34">
        <f>'Programe Budget 2073-74'!K745</f>
        <v>2520</v>
      </c>
      <c r="F678" s="34">
        <f t="shared" si="59"/>
        <v>2520</v>
      </c>
      <c r="G678" s="34">
        <f t="shared" si="60"/>
        <v>0.64640246248557132</v>
      </c>
      <c r="H678" s="714">
        <v>0</v>
      </c>
      <c r="I678" s="30">
        <f t="shared" si="58"/>
        <v>0</v>
      </c>
      <c r="J678" s="57"/>
      <c r="K678" s="34"/>
      <c r="L678" s="204" t="str">
        <f>'Programe Budget 2073-74'!Q745</f>
        <v>प</v>
      </c>
    </row>
    <row r="679" spans="1:12">
      <c r="A679" s="73"/>
      <c r="B679" s="73"/>
      <c r="C679" s="402">
        <f>'Programe Budget 2073-74'!C746</f>
        <v>30</v>
      </c>
      <c r="D679" s="402" t="str">
        <f>'Programe Budget 2073-74'!D746</f>
        <v>जिल्ला कृषि विकास कार्यालय, पर्वत</v>
      </c>
      <c r="E679" s="34">
        <f>'Programe Budget 2073-74'!K746</f>
        <v>2570</v>
      </c>
      <c r="F679" s="34">
        <f t="shared" si="59"/>
        <v>2570</v>
      </c>
      <c r="G679" s="34">
        <f t="shared" si="60"/>
        <v>0.65922790816980892</v>
      </c>
      <c r="H679" s="714">
        <v>83</v>
      </c>
      <c r="I679" s="30">
        <f t="shared" si="58"/>
        <v>0.54715916378094143</v>
      </c>
      <c r="J679" s="57"/>
      <c r="K679" s="34"/>
      <c r="L679" s="204" t="str">
        <f>'Programe Budget 2073-74'!Q746</f>
        <v>प</v>
      </c>
    </row>
    <row r="680" spans="1:12">
      <c r="A680" s="73"/>
      <c r="B680" s="73"/>
      <c r="C680" s="402">
        <f>'Programe Budget 2073-74'!C747</f>
        <v>31</v>
      </c>
      <c r="D680" s="402" t="str">
        <f>'Programe Budget 2073-74'!D747</f>
        <v>जिल्ला कृषि विकास कार्यालय, बागलुङ्ग</v>
      </c>
      <c r="E680" s="34">
        <f>'Programe Budget 2073-74'!K747</f>
        <v>7734.9999999999991</v>
      </c>
      <c r="F680" s="34">
        <f t="shared" si="59"/>
        <v>7734.9999999999991</v>
      </c>
      <c r="G680" s="34">
        <f t="shared" si="60"/>
        <v>1.9840964473515452</v>
      </c>
      <c r="H680" s="714">
        <v>0</v>
      </c>
      <c r="I680" s="30">
        <f t="shared" si="58"/>
        <v>0</v>
      </c>
      <c r="J680" s="57"/>
      <c r="K680" s="34"/>
      <c r="L680" s="204" t="str">
        <f>'Programe Budget 2073-74'!Q747</f>
        <v>प</v>
      </c>
    </row>
    <row r="681" spans="1:12">
      <c r="A681" s="73"/>
      <c r="B681" s="73"/>
      <c r="C681" s="402">
        <f>'Programe Budget 2073-74'!C748</f>
        <v>31</v>
      </c>
      <c r="D681" s="455" t="str">
        <f>'Programe Budget 2073-74'!D748</f>
        <v>जम्मा</v>
      </c>
      <c r="E681" s="57">
        <f>SUM(E650:E680)</f>
        <v>389850</v>
      </c>
      <c r="F681" s="57">
        <f>SUM(F650:F680)</f>
        <v>389850</v>
      </c>
      <c r="G681" s="57">
        <f>SUM(G650:G680)</f>
        <v>100.00000000000001</v>
      </c>
      <c r="H681" s="714"/>
      <c r="I681" s="57">
        <f>SUM(I650:I680)</f>
        <v>15.040710529690907</v>
      </c>
      <c r="J681" s="57"/>
      <c r="K681" s="34"/>
      <c r="L681" s="204">
        <f>'Programe Budget 2073-74'!Q748</f>
        <v>0</v>
      </c>
    </row>
    <row r="682" spans="1:12">
      <c r="A682" s="73"/>
      <c r="B682" s="73"/>
      <c r="C682" s="402">
        <f>'Programe Budget 2073-74'!C749</f>
        <v>19</v>
      </c>
      <c r="D682" s="387" t="s">
        <v>550</v>
      </c>
      <c r="E682" s="57" t="e">
        <f>E692</f>
        <v>#REF!</v>
      </c>
      <c r="F682" s="57">
        <f>F692</f>
        <v>2016521.8999999997</v>
      </c>
      <c r="G682" s="57">
        <f>F681*100/F682</f>
        <v>19.332792765602996</v>
      </c>
      <c r="H682" s="714"/>
      <c r="I682" s="86">
        <f>I681*G682/100</f>
        <v>2.9077893971793718</v>
      </c>
      <c r="J682" s="57">
        <f>I682</f>
        <v>2.9077893971793718</v>
      </c>
      <c r="K682" s="34"/>
      <c r="L682" s="204" t="e">
        <f>'Programe Budget 2073-74'!#REF!</f>
        <v>#REF!</v>
      </c>
    </row>
    <row r="683" spans="1:12" ht="21" customHeight="1">
      <c r="A683" s="458">
        <f>'Programe Budget 2073-74'!A749</f>
        <v>19</v>
      </c>
      <c r="B683" s="458" t="str">
        <f>'Programe Budget 2073-74'!B749</f>
        <v>312012-3/4</v>
      </c>
      <c r="C683" s="458">
        <f>'Programe Budget 2073-74'!C749</f>
        <v>19</v>
      </c>
      <c r="D683" s="458" t="str">
        <f>'Programe Budget 2073-74'!D749</f>
        <v>साधारण खर्च तर्फको</v>
      </c>
      <c r="E683" s="57"/>
      <c r="F683" s="423"/>
      <c r="G683" s="57"/>
      <c r="H683" s="714"/>
      <c r="I683" s="57"/>
      <c r="J683" s="57"/>
      <c r="K683" s="34"/>
      <c r="L683" s="204" t="e">
        <f>'Programe Budget 2073-74'!#REF!</f>
        <v>#REF!</v>
      </c>
    </row>
    <row r="684" spans="1:12">
      <c r="A684" s="73"/>
      <c r="B684" s="73"/>
      <c r="C684" s="402">
        <f>'Programe Budget 2073-74'!C750</f>
        <v>1</v>
      </c>
      <c r="D684" s="402" t="str">
        <f>'Programe Budget 2073-74'!D750</f>
        <v>कृषि विभाग</v>
      </c>
      <c r="E684" s="34">
        <f>'Programe Budget 2073-74'!K750</f>
        <v>136361.79999999999</v>
      </c>
      <c r="F684" s="34">
        <f t="shared" ref="F684:F689" si="61">E684</f>
        <v>136361.79999999999</v>
      </c>
      <c r="G684" s="34">
        <f t="shared" ref="G684:G689" si="62">F684*100/$F$690</f>
        <v>84.908302609793708</v>
      </c>
      <c r="H684" s="714">
        <v>97</v>
      </c>
      <c r="I684" s="30">
        <f t="shared" ref="I684:I689" si="63">G684*H684/100</f>
        <v>82.361053531499891</v>
      </c>
      <c r="J684" s="57"/>
      <c r="K684" s="34"/>
      <c r="L684" s="204" t="e">
        <f>'Programe Budget 2073-74'!#REF!</f>
        <v>#REF!</v>
      </c>
    </row>
    <row r="685" spans="1:12">
      <c r="A685" s="73"/>
      <c r="B685" s="73"/>
      <c r="C685" s="402">
        <f>'Programe Budget 2073-74'!C751</f>
        <v>2</v>
      </c>
      <c r="D685" s="402" t="str">
        <f>'Programe Budget 2073-74'!D751</f>
        <v>क्षेत्रीय कृषि निर्देशनालय, पुर्वाञ्रचल</v>
      </c>
      <c r="E685" s="34">
        <f>'Programe Budget 2073-74'!K751</f>
        <v>4855</v>
      </c>
      <c r="F685" s="34">
        <f t="shared" si="61"/>
        <v>4855</v>
      </c>
      <c r="G685" s="34">
        <f t="shared" si="62"/>
        <v>3.0230593111160786</v>
      </c>
      <c r="H685" s="714">
        <v>77.099999999999994</v>
      </c>
      <c r="I685" s="30">
        <f t="shared" si="63"/>
        <v>2.3307787288704964</v>
      </c>
      <c r="J685" s="57"/>
      <c r="K685" s="34"/>
      <c r="L685" s="204" t="e">
        <f>'Programe Budget 2073-74'!#REF!</f>
        <v>#REF!</v>
      </c>
    </row>
    <row r="686" spans="1:12">
      <c r="A686" s="73"/>
      <c r="B686" s="73"/>
      <c r="C686" s="402">
        <f>'Programe Budget 2073-74'!C752</f>
        <v>3</v>
      </c>
      <c r="D686" s="402" t="str">
        <f>'Programe Budget 2073-74'!D752</f>
        <v>क्षेत्रीय कृषि निर्देशनालय, मध्यमाञ्चल</v>
      </c>
      <c r="E686" s="34">
        <f>'Programe Budget 2073-74'!K752</f>
        <v>4216.2</v>
      </c>
      <c r="F686" s="34">
        <f t="shared" si="61"/>
        <v>4216.2</v>
      </c>
      <c r="G686" s="34">
        <f t="shared" si="62"/>
        <v>2.6252981807471909</v>
      </c>
      <c r="H686" s="714">
        <v>100</v>
      </c>
      <c r="I686" s="30">
        <f t="shared" si="63"/>
        <v>2.6252981807471913</v>
      </c>
      <c r="J686" s="57"/>
      <c r="K686" s="34"/>
      <c r="L686" s="204" t="e">
        <f>'Programe Budget 2073-74'!#REF!</f>
        <v>#REF!</v>
      </c>
    </row>
    <row r="687" spans="1:12">
      <c r="A687" s="73"/>
      <c r="B687" s="73"/>
      <c r="C687" s="402">
        <f>'Programe Budget 2073-74'!C753</f>
        <v>4</v>
      </c>
      <c r="D687" s="402" t="str">
        <f>'Programe Budget 2073-74'!D753</f>
        <v>क्षेत्रीय कृषि निर्देशनालय, पश्चिमाञ्चल</v>
      </c>
      <c r="E687" s="34">
        <f>'Programe Budget 2073-74'!K753</f>
        <v>6552.4</v>
      </c>
      <c r="F687" s="34">
        <f t="shared" si="61"/>
        <v>6552.4</v>
      </c>
      <c r="G687" s="34">
        <f t="shared" si="62"/>
        <v>4.0799781318551993</v>
      </c>
      <c r="H687" s="714">
        <v>95.4</v>
      </c>
      <c r="I687" s="30">
        <f t="shared" si="63"/>
        <v>3.8922991377898604</v>
      </c>
      <c r="J687" s="57"/>
      <c r="K687" s="34"/>
      <c r="L687" s="204" t="e">
        <f>'Programe Budget 2073-74'!#REF!</f>
        <v>#REF!</v>
      </c>
    </row>
    <row r="688" spans="1:12">
      <c r="A688" s="73"/>
      <c r="B688" s="73"/>
      <c r="C688" s="402">
        <f>'Programe Budget 2073-74'!C754</f>
        <v>5</v>
      </c>
      <c r="D688" s="402" t="str">
        <f>'Programe Budget 2073-74'!D754</f>
        <v>क्षेत्रीय कृषि निर्देशनालय, मध्य पश्चिमाञ्चल</v>
      </c>
      <c r="E688" s="34">
        <f>'Programe Budget 2073-74'!K754</f>
        <v>3904</v>
      </c>
      <c r="F688" s="34">
        <f t="shared" si="61"/>
        <v>3904</v>
      </c>
      <c r="G688" s="34">
        <f t="shared" si="62"/>
        <v>2.4309008343145564</v>
      </c>
      <c r="H688" s="714">
        <v>100</v>
      </c>
      <c r="I688" s="30">
        <f t="shared" si="63"/>
        <v>2.4309008343145564</v>
      </c>
      <c r="J688" s="57"/>
      <c r="K688" s="34"/>
      <c r="L688" s="204" t="e">
        <f>'Programe Budget 2073-74'!#REF!</f>
        <v>#REF!</v>
      </c>
    </row>
    <row r="689" spans="1:12">
      <c r="A689" s="73"/>
      <c r="B689" s="73"/>
      <c r="C689" s="402">
        <f>'Programe Budget 2073-74'!C755</f>
        <v>6</v>
      </c>
      <c r="D689" s="402" t="str">
        <f>'Programe Budget 2073-74'!D755</f>
        <v>क्षेत्रीय कृषि निर्देशनालय, सुदुर पश्चिमाञ्चल</v>
      </c>
      <c r="E689" s="34">
        <f>'Programe Budget 2073-74'!K755</f>
        <v>4709.5</v>
      </c>
      <c r="F689" s="34">
        <f t="shared" si="61"/>
        <v>4709.5</v>
      </c>
      <c r="G689" s="34">
        <f t="shared" si="62"/>
        <v>2.9324609321732589</v>
      </c>
      <c r="H689" s="714">
        <v>85</v>
      </c>
      <c r="I689" s="30">
        <f t="shared" si="63"/>
        <v>2.49259179234727</v>
      </c>
      <c r="J689" s="57"/>
      <c r="K689" s="34"/>
      <c r="L689" s="204" t="e">
        <f>'Programe Budget 2073-74'!#REF!</f>
        <v>#REF!</v>
      </c>
    </row>
    <row r="690" spans="1:12" s="102" customFormat="1">
      <c r="A690" s="101"/>
      <c r="B690" s="101"/>
      <c r="C690" s="458"/>
      <c r="D690" s="458" t="str">
        <f>'Programe Budget 2073-74'!D756</f>
        <v>जम्मा</v>
      </c>
      <c r="E690" s="57">
        <f>SUM(E684:E689)</f>
        <v>160598.9</v>
      </c>
      <c r="F690" s="57">
        <f>SUM(F684:F689)</f>
        <v>160598.9</v>
      </c>
      <c r="G690" s="57">
        <f>SUM(G684:G689)</f>
        <v>99.999999999999986</v>
      </c>
      <c r="H690" s="719"/>
      <c r="I690" s="57">
        <f>SUM(I684:I689)</f>
        <v>96.132922205569272</v>
      </c>
      <c r="J690" s="57"/>
      <c r="K690" s="57"/>
      <c r="L690" s="708" t="e">
        <f>'Programe Budget 2073-74'!#REF!</f>
        <v>#REF!</v>
      </c>
    </row>
    <row r="691" spans="1:12">
      <c r="A691" s="73"/>
      <c r="B691" s="73"/>
      <c r="C691" s="402">
        <f>'Programe Budget 2073-74'!C757</f>
        <v>0</v>
      </c>
      <c r="D691" s="387" t="s">
        <v>706</v>
      </c>
      <c r="E691" s="57" t="e">
        <f>E692</f>
        <v>#REF!</v>
      </c>
      <c r="F691" s="423">
        <f>F692</f>
        <v>2016521.8999999997</v>
      </c>
      <c r="G691" s="57">
        <f>F690/$F$691*100</f>
        <v>7.9641535259299694</v>
      </c>
      <c r="H691" s="714"/>
      <c r="I691" s="57">
        <f>I690*G691/100</f>
        <v>7.6561735134143598</v>
      </c>
      <c r="J691" s="57">
        <f>I691</f>
        <v>7.6561735134143598</v>
      </c>
      <c r="K691" s="34"/>
    </row>
    <row r="692" spans="1:12">
      <c r="A692" s="83"/>
      <c r="B692" s="84"/>
      <c r="C692" s="241"/>
      <c r="D692" s="387" t="s">
        <v>347</v>
      </c>
      <c r="E692" s="57" t="e">
        <f>E623+E597+E572+E568+E515+E429+E422+E380+E289+E181+E84+E68+E647+E370+E251+E235+E681+E690</f>
        <v>#REF!</v>
      </c>
      <c r="F692" s="57">
        <f>F623+F597+F572+F568+F515+F429+F422+F380+F289+F181+F84+F68+F647+F370+F251+F235+F681+F690</f>
        <v>2016521.8999999997</v>
      </c>
      <c r="G692" s="57">
        <f>G624+G598+G573+G569+G516+G430+G423+G381+G371+G290+G252+G236+G182+G85+G69+G648</f>
        <v>72.703053708467053</v>
      </c>
      <c r="H692" s="714"/>
      <c r="I692" s="57">
        <f>I624+I598+I573+I569+I516+I430+I423+I381+I371+I290+I252+I236+I182+I85+I69+I648+I691+I682</f>
        <v>60.964663176494042</v>
      </c>
      <c r="J692" s="57">
        <f>J624+J598+J573+J569+J516+J430+J423+J381+J371+J290+J252+J236+J182+J85+J69+J648+J691+J682</f>
        <v>60.964663176494042</v>
      </c>
      <c r="K692" s="57"/>
    </row>
    <row r="693" spans="1:12">
      <c r="A693" s="83"/>
      <c r="B693" s="84"/>
      <c r="C693" s="339"/>
      <c r="D693" s="387" t="s">
        <v>452</v>
      </c>
      <c r="E693" s="57">
        <f>E821</f>
        <v>258282.8</v>
      </c>
      <c r="F693" s="428">
        <f>F821</f>
        <v>258282.8</v>
      </c>
      <c r="G693" s="57">
        <f>F692/F693*100</f>
        <v>780.74184575976403</v>
      </c>
      <c r="H693" s="714"/>
      <c r="I693" s="57"/>
      <c r="J693" s="57">
        <f>J692*G693/100</f>
        <v>475.9766365453828</v>
      </c>
      <c r="K693" s="57">
        <f>J693</f>
        <v>475.9766365453828</v>
      </c>
    </row>
    <row r="694" spans="1:12">
      <c r="A694" s="53"/>
      <c r="B694" s="43"/>
      <c r="C694" s="339"/>
      <c r="D694" s="387" t="s">
        <v>453</v>
      </c>
      <c r="E694" s="57">
        <f>E823</f>
        <v>1374068.4</v>
      </c>
      <c r="F694" s="428">
        <f>F823</f>
        <v>1374068.4</v>
      </c>
      <c r="G694" s="57">
        <f>F692/F694*100</f>
        <v>146.75556908229603</v>
      </c>
      <c r="H694" s="714"/>
      <c r="I694" s="57"/>
      <c r="J694" s="57">
        <f>J692*G694/100</f>
        <v>89.469038383768805</v>
      </c>
      <c r="K694" s="57">
        <f>J694</f>
        <v>89.469038383768805</v>
      </c>
    </row>
    <row r="695" spans="1:12" ht="23.4">
      <c r="A695" s="340" t="s">
        <v>36</v>
      </c>
      <c r="B695" s="341"/>
      <c r="C695" s="342"/>
      <c r="D695" s="386"/>
      <c r="E695" s="57"/>
      <c r="F695" s="425"/>
      <c r="G695" s="86"/>
      <c r="H695" s="714"/>
      <c r="I695" s="86"/>
      <c r="J695" s="86"/>
      <c r="K695" s="86"/>
    </row>
    <row r="696" spans="1:12">
      <c r="A696" s="290">
        <f>'Programe Budget 2073-74'!A759</f>
        <v>1</v>
      </c>
      <c r="B696" s="48" t="str">
        <f>'Programe Budget 2073-74'!B759</f>
        <v>312105/3/4</v>
      </c>
      <c r="C696" s="33"/>
      <c r="D696" s="380" t="str">
        <f>'Programe Budget 2073-74'!D759</f>
        <v xml:space="preserve">कृषि विकास आयोजना </v>
      </c>
      <c r="E696" s="34"/>
      <c r="F696" s="422"/>
      <c r="G696" s="34"/>
      <c r="H696" s="714"/>
      <c r="I696" s="34"/>
      <c r="J696" s="34"/>
      <c r="K696" s="214"/>
      <c r="L696" s="252" t="str">
        <f>'Programe Budget 2073-74'!Q759</f>
        <v>ना</v>
      </c>
    </row>
    <row r="697" spans="1:12">
      <c r="A697" s="74"/>
      <c r="B697" s="104"/>
      <c r="C697" s="31">
        <f>'Programe Budget 2073-74'!C760</f>
        <v>1</v>
      </c>
      <c r="D697" s="388" t="str">
        <f>'Programe Budget 2073-74'!D760</f>
        <v>कृषि विकास आयोजना, नक्टाझिज, धनुषा</v>
      </c>
      <c r="E697" s="34">
        <f>'Programe Budget 2073-74'!K760</f>
        <v>26655.200000000001</v>
      </c>
      <c r="F697" s="421">
        <f>E697</f>
        <v>26655.200000000001</v>
      </c>
      <c r="G697" s="87">
        <f>SUM(F697/F698*100)</f>
        <v>100</v>
      </c>
      <c r="H697" s="714">
        <v>100</v>
      </c>
      <c r="I697" s="87">
        <f>SUM(G697*H697/100)</f>
        <v>100</v>
      </c>
      <c r="J697" s="87"/>
      <c r="K697" s="357"/>
      <c r="L697" s="204" t="str">
        <f>'Programe Budget 2073-74'!Q760</f>
        <v>नि</v>
      </c>
    </row>
    <row r="698" spans="1:12">
      <c r="A698" s="73"/>
      <c r="B698" s="46"/>
      <c r="C698" s="33"/>
      <c r="D698" s="393" t="str">
        <f>'Programe Budget 2073-74'!D761</f>
        <v>कृषि विकास आयोजनाको जम्मा</v>
      </c>
      <c r="E698" s="57">
        <f>SUM(E697)</f>
        <v>26655.200000000001</v>
      </c>
      <c r="F698" s="429">
        <f>SUM(F697)</f>
        <v>26655.200000000001</v>
      </c>
      <c r="G698" s="57">
        <f>SUM(G697:G697)</f>
        <v>100</v>
      </c>
      <c r="H698" s="714"/>
      <c r="I698" s="57">
        <f>SUM(I697:I697)</f>
        <v>100</v>
      </c>
      <c r="J698" s="59"/>
      <c r="K698" s="214"/>
    </row>
    <row r="699" spans="1:12">
      <c r="A699" s="80"/>
      <c r="B699" s="51"/>
      <c r="C699" s="54"/>
      <c r="D699" s="390" t="s">
        <v>322</v>
      </c>
      <c r="E699" s="59">
        <f>E729</f>
        <v>97683.9</v>
      </c>
      <c r="F699" s="419">
        <f>F729</f>
        <v>97683.9</v>
      </c>
      <c r="G699" s="86">
        <f>F698/F699*100</f>
        <v>27.287198811677261</v>
      </c>
      <c r="H699" s="714"/>
      <c r="I699" s="86">
        <f>I698*G699/100</f>
        <v>27.287198811677264</v>
      </c>
      <c r="J699" s="58">
        <f>I699</f>
        <v>27.287198811677264</v>
      </c>
      <c r="K699" s="356"/>
    </row>
    <row r="700" spans="1:12">
      <c r="A700" s="1">
        <f>'Programe Budget 2073-74'!A762</f>
        <v>2</v>
      </c>
      <c r="B700" s="11" t="str">
        <f>'Programe Budget 2073-74'!B762</f>
        <v>312106-3/4</v>
      </c>
      <c r="C700" s="33"/>
      <c r="D700" s="387" t="str">
        <f>'Programe Budget 2073-74'!D762</f>
        <v>रेशम खेती विकास कार्यक्रम</v>
      </c>
      <c r="E700" s="59"/>
      <c r="F700" s="417"/>
      <c r="G700" s="57"/>
      <c r="H700" s="714"/>
      <c r="I700" s="57"/>
      <c r="J700" s="34"/>
      <c r="K700" s="214"/>
      <c r="L700" s="252" t="str">
        <f>'Programe Budget 2073-74'!Q762</f>
        <v>ना</v>
      </c>
    </row>
    <row r="701" spans="1:12">
      <c r="A701" s="105"/>
      <c r="B701" s="106"/>
      <c r="C701" s="31">
        <f>'Programe Budget 2073-74'!C763</f>
        <v>1</v>
      </c>
      <c r="D701" s="388" t="str">
        <f>'Programe Budget 2073-74'!D763</f>
        <v>ब्यावसायिक कीट बिकास निर्देशनालय, हरिहरभवन</v>
      </c>
      <c r="E701" s="34">
        <f>'Programe Budget 2073-74'!K763</f>
        <v>2000</v>
      </c>
      <c r="F701" s="421">
        <f t="shared" ref="F701:F710" si="64">E701</f>
        <v>2000</v>
      </c>
      <c r="G701" s="30">
        <f>F701/$F$711*100</f>
        <v>9.0303238274124524</v>
      </c>
      <c r="H701" s="733"/>
      <c r="I701" s="30">
        <f>SUM(G701*H701/100)</f>
        <v>0</v>
      </c>
      <c r="J701" s="30"/>
      <c r="K701" s="355"/>
      <c r="L701" s="204" t="str">
        <f>'Programe Budget 2073-74'!Q763</f>
        <v>नि</v>
      </c>
    </row>
    <row r="702" spans="1:12">
      <c r="A702" s="80"/>
      <c r="B702" s="51"/>
      <c r="C702" s="31">
        <f>'Programe Budget 2073-74'!C764</f>
        <v>2</v>
      </c>
      <c r="D702" s="388" t="str">
        <f>'Programe Budget 2073-74'!D764</f>
        <v>रेशम खेती विकास शाखा, खोपासी, काभ्रे</v>
      </c>
      <c r="E702" s="34">
        <f>'Programe Budget 2073-74'!K764</f>
        <v>3325.8</v>
      </c>
      <c r="F702" s="424">
        <f t="shared" si="64"/>
        <v>3325.8</v>
      </c>
      <c r="G702" s="30">
        <f t="shared" ref="G702:G710" si="65">F702/$F$711*100</f>
        <v>15.016525492604165</v>
      </c>
      <c r="H702" s="733"/>
      <c r="I702" s="30">
        <f t="shared" ref="I702:I710" si="66">SUM(G702*H702/100)</f>
        <v>0</v>
      </c>
      <c r="J702" s="34"/>
      <c r="K702" s="214"/>
      <c r="L702" s="204" t="str">
        <f>'Programe Budget 2073-74'!Q764</f>
        <v>नि</v>
      </c>
    </row>
    <row r="703" spans="1:12">
      <c r="A703" s="80"/>
      <c r="B703" s="51"/>
      <c r="C703" s="31">
        <f>'Programe Budget 2073-74'!C765</f>
        <v>3</v>
      </c>
      <c r="D703" s="388" t="str">
        <f>'Programe Budget 2073-74'!D765</f>
        <v>रेशम प्रशोधन केन्द्र, इटहरी, सुनसरी</v>
      </c>
      <c r="E703" s="34">
        <f>'Programe Budget 2073-74'!K765</f>
        <v>1558</v>
      </c>
      <c r="F703" s="424">
        <f t="shared" si="64"/>
        <v>1558</v>
      </c>
      <c r="G703" s="30">
        <f t="shared" si="65"/>
        <v>7.0346222615542988</v>
      </c>
      <c r="H703" s="733"/>
      <c r="I703" s="30">
        <f t="shared" si="66"/>
        <v>0</v>
      </c>
      <c r="J703" s="34"/>
      <c r="K703" s="214"/>
      <c r="L703" s="204" t="str">
        <f>'Programe Budget 2073-74'!Q765</f>
        <v>नि</v>
      </c>
    </row>
    <row r="704" spans="1:12">
      <c r="A704" s="80"/>
      <c r="B704" s="51"/>
      <c r="C704" s="31">
        <f>'Programe Budget 2073-74'!C766</f>
        <v>4</v>
      </c>
      <c r="D704" s="388" t="str">
        <f>'Programe Budget 2073-74'!D766</f>
        <v>रेशम विकास कार्यक्रम, धनकुटा</v>
      </c>
      <c r="E704" s="34">
        <f>'Programe Budget 2073-74'!K766</f>
        <v>1212.2</v>
      </c>
      <c r="F704" s="424">
        <f t="shared" si="64"/>
        <v>1212.2</v>
      </c>
      <c r="G704" s="30">
        <f t="shared" si="65"/>
        <v>5.473279271794687</v>
      </c>
      <c r="H704" s="733"/>
      <c r="I704" s="30">
        <f t="shared" si="66"/>
        <v>0</v>
      </c>
      <c r="J704" s="34"/>
      <c r="K704" s="214"/>
      <c r="L704" s="204" t="str">
        <f>'Programe Budget 2073-74'!Q766</f>
        <v>नि</v>
      </c>
    </row>
    <row r="705" spans="1:12">
      <c r="A705" s="80"/>
      <c r="B705" s="51"/>
      <c r="C705" s="31">
        <f>'Programe Budget 2073-74'!C767</f>
        <v>5</v>
      </c>
      <c r="D705" s="388" t="str">
        <f>'Programe Budget 2073-74'!D767</f>
        <v>किम्बु नर्सरी व्यवस्थापन केन्द्र, भण्डारा, चितवन</v>
      </c>
      <c r="E705" s="34">
        <f>'Programe Budget 2073-74'!K767</f>
        <v>5811.4</v>
      </c>
      <c r="F705" s="424">
        <f t="shared" si="64"/>
        <v>5811.4</v>
      </c>
      <c r="G705" s="30">
        <f t="shared" si="65"/>
        <v>26.239411945312359</v>
      </c>
      <c r="H705" s="733"/>
      <c r="I705" s="30">
        <f t="shared" si="66"/>
        <v>0</v>
      </c>
      <c r="J705" s="34"/>
      <c r="K705" s="214"/>
      <c r="L705" s="204" t="str">
        <f>'Programe Budget 2073-74'!Q767</f>
        <v>नि</v>
      </c>
    </row>
    <row r="706" spans="1:12">
      <c r="A706" s="80"/>
      <c r="B706" s="51"/>
      <c r="C706" s="31">
        <f>'Programe Budget 2073-74'!C768</f>
        <v>6</v>
      </c>
      <c r="D706" s="388" t="str">
        <f>'Programe Budget 2073-74'!D768</f>
        <v>प्रजनन पिँढी वीज कोया श्रोत केन्द्र, धुनिवेसी, धादिङ्ग</v>
      </c>
      <c r="E706" s="34">
        <f>'Programe Budget 2073-74'!K768</f>
        <v>2061</v>
      </c>
      <c r="F706" s="424">
        <f t="shared" si="64"/>
        <v>2061</v>
      </c>
      <c r="G706" s="30">
        <f t="shared" si="65"/>
        <v>9.3057487041485309</v>
      </c>
      <c r="H706" s="733"/>
      <c r="I706" s="30">
        <f t="shared" si="66"/>
        <v>0</v>
      </c>
      <c r="J706" s="34"/>
      <c r="K706" s="214"/>
      <c r="L706" s="204" t="str">
        <f>'Programe Budget 2073-74'!Q768</f>
        <v>नि</v>
      </c>
    </row>
    <row r="707" spans="1:12">
      <c r="A707" s="80"/>
      <c r="B707" s="51"/>
      <c r="C707" s="31">
        <f>'Programe Budget 2073-74'!C769</f>
        <v>7</v>
      </c>
      <c r="D707" s="388" t="str">
        <f>'Programe Budget 2073-74'!D769</f>
        <v>प्रजनन पिँढी वीज कोया श्रोत केन्द्र, बन्दीपुर, तनहुँ</v>
      </c>
      <c r="E707" s="34">
        <f>'Programe Budget 2073-74'!K769</f>
        <v>1471.6</v>
      </c>
      <c r="F707" s="424">
        <f t="shared" si="64"/>
        <v>1471.6</v>
      </c>
      <c r="G707" s="30">
        <f t="shared" si="65"/>
        <v>6.6445122722100818</v>
      </c>
      <c r="H707" s="733"/>
      <c r="I707" s="30">
        <f t="shared" si="66"/>
        <v>0</v>
      </c>
      <c r="J707" s="34"/>
      <c r="K707" s="214"/>
      <c r="L707" s="204" t="str">
        <f>'Programe Budget 2073-74'!Q769</f>
        <v>नि</v>
      </c>
    </row>
    <row r="708" spans="1:12">
      <c r="A708" s="80"/>
      <c r="B708" s="106"/>
      <c r="C708" s="31">
        <f>'Programe Budget 2073-74'!C770</f>
        <v>8</v>
      </c>
      <c r="D708" s="388" t="str">
        <f>'Programe Budget 2073-74'!D770</f>
        <v>रेेशम विकास कार्यक्रम, पोखरा, कास्की</v>
      </c>
      <c r="E708" s="34">
        <f>'Programe Budget 2073-74'!K770</f>
        <v>1877.8</v>
      </c>
      <c r="F708" s="424">
        <f t="shared" si="64"/>
        <v>1877.8</v>
      </c>
      <c r="G708" s="30">
        <f t="shared" si="65"/>
        <v>8.4785710415575508</v>
      </c>
      <c r="H708" s="733"/>
      <c r="I708" s="30">
        <f t="shared" si="66"/>
        <v>0</v>
      </c>
      <c r="J708" s="34"/>
      <c r="K708" s="214"/>
      <c r="L708" s="204" t="str">
        <f>'Programe Budget 2073-74'!Q770</f>
        <v>नि</v>
      </c>
    </row>
    <row r="709" spans="1:12">
      <c r="A709" s="80"/>
      <c r="B709" s="106"/>
      <c r="C709" s="31">
        <f>'Programe Budget 2073-74'!C771</f>
        <v>9</v>
      </c>
      <c r="D709" s="388" t="str">
        <f>'Programe Budget 2073-74'!D771</f>
        <v>रेशम विकास कार्यक्रम, धनुवासे, स्याङ्गजा</v>
      </c>
      <c r="E709" s="34">
        <f>'Programe Budget 2073-74'!K771</f>
        <v>1697.8</v>
      </c>
      <c r="F709" s="424">
        <f t="shared" si="64"/>
        <v>1697.8</v>
      </c>
      <c r="G709" s="30">
        <f t="shared" si="65"/>
        <v>7.665841897090429</v>
      </c>
      <c r="H709" s="733"/>
      <c r="I709" s="30">
        <f t="shared" si="66"/>
        <v>0</v>
      </c>
      <c r="J709" s="34"/>
      <c r="K709" s="214"/>
      <c r="L709" s="204" t="str">
        <f>'Programe Budget 2073-74'!Q771</f>
        <v>नि</v>
      </c>
    </row>
    <row r="710" spans="1:12">
      <c r="A710" s="80"/>
      <c r="B710" s="51"/>
      <c r="C710" s="31">
        <f>'Programe Budget 2073-74'!C772</f>
        <v>10</v>
      </c>
      <c r="D710" s="388" t="str">
        <f>'Programe Budget 2073-74'!D772</f>
        <v>व्यवसायिक ग्रेनेज केन्द्र, चितापोल, भक्तपुर</v>
      </c>
      <c r="E710" s="34">
        <f>'Programe Budget 2073-74'!K772</f>
        <v>1132</v>
      </c>
      <c r="F710" s="424">
        <f t="shared" si="64"/>
        <v>1132</v>
      </c>
      <c r="G710" s="30">
        <f t="shared" si="65"/>
        <v>5.1111632863154473</v>
      </c>
      <c r="H710" s="733"/>
      <c r="I710" s="30">
        <f t="shared" si="66"/>
        <v>0</v>
      </c>
      <c r="J710" s="34"/>
      <c r="K710" s="214"/>
      <c r="L710" s="204" t="str">
        <f>'Programe Budget 2073-74'!Q772</f>
        <v>नि</v>
      </c>
    </row>
    <row r="711" spans="1:12">
      <c r="A711" s="80"/>
      <c r="B711" s="51"/>
      <c r="C711" s="33"/>
      <c r="D711" s="393" t="str">
        <f>'Programe Budget 2073-74'!D773</f>
        <v>रेशम खेती विकास कार्यक्रमको जम्मा</v>
      </c>
      <c r="E711" s="59">
        <f>SUM(E701:E710)</f>
        <v>22147.599999999999</v>
      </c>
      <c r="F711" s="419">
        <f>SUM(F701:F710)</f>
        <v>22147.599999999999</v>
      </c>
      <c r="G711" s="58">
        <f>SUM(G701:G710)</f>
        <v>99.999999999999986</v>
      </c>
      <c r="H711" s="714"/>
      <c r="I711" s="58">
        <v>92.06</v>
      </c>
      <c r="J711" s="57"/>
      <c r="K711" s="214"/>
    </row>
    <row r="712" spans="1:12">
      <c r="A712" s="80"/>
      <c r="B712" s="51"/>
      <c r="C712" s="54"/>
      <c r="D712" s="390" t="s">
        <v>322</v>
      </c>
      <c r="E712" s="59">
        <f>E729</f>
        <v>97683.9</v>
      </c>
      <c r="F712" s="419">
        <f>F729</f>
        <v>97683.9</v>
      </c>
      <c r="G712" s="86">
        <f>F711/F712*100</f>
        <v>22.672722935918816</v>
      </c>
      <c r="H712" s="714"/>
      <c r="I712" s="86">
        <f>I711*G712/100</f>
        <v>20.872508734806861</v>
      </c>
      <c r="J712" s="58">
        <f>I712</f>
        <v>20.872508734806861</v>
      </c>
      <c r="K712" s="356"/>
    </row>
    <row r="713" spans="1:12">
      <c r="A713" s="1">
        <f>'Programe Budget 2073-74'!A774</f>
        <v>3</v>
      </c>
      <c r="B713" s="11" t="str">
        <f>'Programe Budget 2073-74'!B774</f>
        <v>312113-3/4</v>
      </c>
      <c r="C713" s="33"/>
      <c r="D713" s="387" t="str">
        <f>'Programe Budget 2073-74'!D774</f>
        <v>व्यवसायिक कीट विकास कार्यक्रम</v>
      </c>
      <c r="E713" s="57"/>
      <c r="F713" s="423"/>
      <c r="G713" s="59"/>
      <c r="H713" s="714"/>
      <c r="I713" s="57"/>
      <c r="J713" s="59"/>
      <c r="K713" s="214"/>
      <c r="L713" s="252" t="str">
        <f>'Programe Budget 2073-74'!Q774</f>
        <v>ना</v>
      </c>
    </row>
    <row r="714" spans="1:12">
      <c r="A714" s="74"/>
      <c r="B714" s="73"/>
      <c r="C714" s="322">
        <f>'Programe Budget 2073-74'!C775</f>
        <v>1</v>
      </c>
      <c r="D714" s="388" t="str">
        <f>'Programe Budget 2073-74'!D775</f>
        <v>व्यवसायिक कीट विकास निर्देशनालय, हरिहरभवन</v>
      </c>
      <c r="E714" s="34">
        <f>'Programe Budget 2073-74'!K775</f>
        <v>3975</v>
      </c>
      <c r="F714" s="421">
        <f>E714</f>
        <v>3975</v>
      </c>
      <c r="G714" s="30">
        <f>F714/$F$717*100</f>
        <v>24.659726788838295</v>
      </c>
      <c r="H714" s="733"/>
      <c r="I714" s="30">
        <f>SUM(G714*H714/100)</f>
        <v>0</v>
      </c>
      <c r="J714" s="351"/>
      <c r="K714" s="355"/>
      <c r="L714" s="204" t="str">
        <f>'Programe Budget 2073-74'!Q775</f>
        <v>नि</v>
      </c>
    </row>
    <row r="715" spans="1:12">
      <c r="A715" s="74"/>
      <c r="B715" s="73"/>
      <c r="C715" s="322">
        <f>'Programe Budget 2073-74'!C776</f>
        <v>2</v>
      </c>
      <c r="D715" s="388" t="str">
        <f>'Programe Budget 2073-74'!D776</f>
        <v>मौरी पालन विकास शाखा, गोदावरी, ललितपुर</v>
      </c>
      <c r="E715" s="34">
        <f>'Programe Budget 2073-74'!K776</f>
        <v>5390.4</v>
      </c>
      <c r="F715" s="424">
        <f>E715</f>
        <v>5390.4</v>
      </c>
      <c r="G715" s="85">
        <f>F715/$F$717*100</f>
        <v>33.440450637120492</v>
      </c>
      <c r="H715" s="733"/>
      <c r="I715" s="30">
        <f>SUM(G715*H715/100)</f>
        <v>0</v>
      </c>
      <c r="J715" s="58"/>
      <c r="K715" s="356"/>
      <c r="L715" s="204" t="str">
        <f>'Programe Budget 2073-74'!Q776</f>
        <v>नि</v>
      </c>
    </row>
    <row r="716" spans="1:12">
      <c r="A716" s="74"/>
      <c r="B716" s="73"/>
      <c r="C716" s="322">
        <f>'Programe Budget 2073-74'!C777</f>
        <v>3</v>
      </c>
      <c r="D716" s="388" t="str">
        <f>'Programe Budget 2073-74'!D777</f>
        <v>मौरीपालन बिकास कार्यालय, भण्डारा, चितवन</v>
      </c>
      <c r="E716" s="34">
        <f>'Programe Budget 2073-74'!K777</f>
        <v>6754</v>
      </c>
      <c r="F716" s="424">
        <f>E716</f>
        <v>6754</v>
      </c>
      <c r="G716" s="85">
        <f>F716/$F$717*100</f>
        <v>41.899822574041217</v>
      </c>
      <c r="H716" s="733"/>
      <c r="I716" s="30">
        <f>SUM(G716*H716/100)</f>
        <v>0</v>
      </c>
      <c r="J716" s="58"/>
      <c r="K716" s="356"/>
      <c r="L716" s="204" t="str">
        <f>'Programe Budget 2073-74'!Q777</f>
        <v>नि</v>
      </c>
    </row>
    <row r="717" spans="1:12">
      <c r="A717" s="74"/>
      <c r="B717" s="73"/>
      <c r="C717" s="191"/>
      <c r="D717" s="393" t="str">
        <f>'Programe Budget 2073-74'!D778</f>
        <v>व्यवसायिक कीट विकास कार्यक्रमको जम्मा</v>
      </c>
      <c r="E717" s="57">
        <f>SUM(E714:E716)</f>
        <v>16119.4</v>
      </c>
      <c r="F717" s="425">
        <f>SUM(F714:F716)</f>
        <v>16119.4</v>
      </c>
      <c r="G717" s="86">
        <f>SUM(G714:G716)</f>
        <v>100</v>
      </c>
      <c r="H717" s="714"/>
      <c r="I717" s="86">
        <v>25.56</v>
      </c>
      <c r="J717" s="57"/>
      <c r="K717" s="356"/>
    </row>
    <row r="718" spans="1:12">
      <c r="A718" s="73"/>
      <c r="B718" s="74"/>
      <c r="C718" s="191"/>
      <c r="D718" s="390" t="s">
        <v>322</v>
      </c>
      <c r="E718" s="57">
        <f>E729</f>
        <v>97683.9</v>
      </c>
      <c r="F718" s="425">
        <f>F729</f>
        <v>97683.9</v>
      </c>
      <c r="G718" s="58">
        <f>F717/F718*100</f>
        <v>16.501593404849725</v>
      </c>
      <c r="H718" s="714"/>
      <c r="I718" s="86">
        <f>I717*G718/100</f>
        <v>4.2178072742795898</v>
      </c>
      <c r="J718" s="86">
        <f>I718</f>
        <v>4.2178072742795898</v>
      </c>
      <c r="K718" s="356"/>
    </row>
    <row r="719" spans="1:12">
      <c r="A719" s="1">
        <f>'Programe Budget 2073-74'!A779</f>
        <v>4</v>
      </c>
      <c r="B719" s="11" t="str">
        <f>'Programe Budget 2073-74'!B779</f>
        <v>312118-3/4</v>
      </c>
      <c r="C719" s="33"/>
      <c r="D719" s="380" t="str">
        <f>'Programe Budget 2073-74'!D779</f>
        <v xml:space="preserve">माटो परिक्षण तथा सेवा सुधार कार्यक्रम </v>
      </c>
      <c r="E719" s="34"/>
      <c r="F719" s="422"/>
      <c r="G719" s="34"/>
      <c r="H719" s="714"/>
      <c r="I719" s="34"/>
      <c r="J719" s="34"/>
      <c r="K719" s="214"/>
      <c r="L719" s="252" t="str">
        <f>'Programe Budget 2073-74'!Q779</f>
        <v>ना</v>
      </c>
    </row>
    <row r="720" spans="1:12">
      <c r="A720" s="73"/>
      <c r="B720" s="41"/>
      <c r="C720" s="322">
        <f>'Programe Budget 2073-74'!C780</f>
        <v>1</v>
      </c>
      <c r="D720" s="388" t="str">
        <f>'Programe Budget 2073-74'!D780</f>
        <v>माटो व्यवस्थापन निर्देशनालय, हरिहरभवन</v>
      </c>
      <c r="E720" s="34">
        <f>'Programe Budget 2073-74'!K780</f>
        <v>12366.4</v>
      </c>
      <c r="F720" s="421">
        <f t="shared" ref="F720:F726" si="67">E720</f>
        <v>12366.4</v>
      </c>
      <c r="G720" s="30">
        <f>F720/$F$727*100</f>
        <v>37.746514985486101</v>
      </c>
      <c r="H720" s="714">
        <v>90.6</v>
      </c>
      <c r="I720" s="30">
        <f>SUM(G720*H720/100)</f>
        <v>34.198342576850408</v>
      </c>
      <c r="J720" s="30"/>
      <c r="K720" s="355"/>
      <c r="L720" s="204" t="str">
        <f>'Programe Budget 2073-74'!Q780</f>
        <v>नि</v>
      </c>
    </row>
    <row r="721" spans="1:12">
      <c r="A721" s="73"/>
      <c r="B721" s="8"/>
      <c r="C721" s="322">
        <f>'Programe Budget 2073-74'!C781</f>
        <v>2</v>
      </c>
      <c r="D721" s="388" t="str">
        <f>'Programe Budget 2073-74'!D781</f>
        <v>क्षेत्रीय माटो परिक्षण प्रयोगशाला, झुम्का, सुनसरी</v>
      </c>
      <c r="E721" s="34">
        <f>'Programe Budget 2073-74'!K781</f>
        <v>3204.8</v>
      </c>
      <c r="F721" s="424">
        <f t="shared" si="67"/>
        <v>3204.8</v>
      </c>
      <c r="G721" s="30">
        <f t="shared" ref="G721:G726" si="68">F721/$F$727*100</f>
        <v>9.7821541617193262</v>
      </c>
      <c r="H721" s="714">
        <v>97.2</v>
      </c>
      <c r="I721" s="34">
        <f t="shared" ref="I721:I726" si="69">SUM(G721*H721/100)</f>
        <v>9.5082538451911844</v>
      </c>
      <c r="J721" s="34"/>
      <c r="K721" s="214"/>
      <c r="L721" s="204" t="str">
        <f>'Programe Budget 2073-74'!Q781</f>
        <v>नि</v>
      </c>
    </row>
    <row r="722" spans="1:12" ht="15" customHeight="1">
      <c r="A722" s="73"/>
      <c r="B722" s="74"/>
      <c r="C722" s="322">
        <f>'Programe Budget 2073-74'!C782</f>
        <v>3</v>
      </c>
      <c r="D722" s="388" t="str">
        <f>'Programe Budget 2073-74'!D782</f>
        <v>क्षेत्रीय माटो परिक्षण प्रयोगशाला, हेटौंडा</v>
      </c>
      <c r="E722" s="34">
        <f>'Programe Budget 2073-74'!K782</f>
        <v>4315.2</v>
      </c>
      <c r="F722" s="424">
        <f t="shared" si="67"/>
        <v>4315.2</v>
      </c>
      <c r="G722" s="30">
        <f t="shared" si="68"/>
        <v>13.171477670572648</v>
      </c>
      <c r="H722" s="714">
        <v>97.6</v>
      </c>
      <c r="I722" s="34">
        <f t="shared" si="69"/>
        <v>12.855362206478903</v>
      </c>
      <c r="J722" s="34"/>
      <c r="K722" s="214"/>
      <c r="L722" s="204" t="str">
        <f>'Programe Budget 2073-74'!Q782</f>
        <v>नि</v>
      </c>
    </row>
    <row r="723" spans="1:12" ht="15" customHeight="1">
      <c r="A723" s="73"/>
      <c r="B723" s="74"/>
      <c r="C723" s="322">
        <f>'Programe Budget 2073-74'!C783</f>
        <v>4</v>
      </c>
      <c r="D723" s="388" t="str">
        <f>'Programe Budget 2073-74'!D783</f>
        <v>क्षेत्रीय माटो परिक्षण प्रयोगशाला, पोखरा</v>
      </c>
      <c r="E723" s="34">
        <f>'Programe Budget 2073-74'!K783</f>
        <v>3540.4</v>
      </c>
      <c r="F723" s="424">
        <f t="shared" si="67"/>
        <v>3540.4</v>
      </c>
      <c r="G723" s="30">
        <f t="shared" si="68"/>
        <v>10.806521029128525</v>
      </c>
      <c r="H723" s="714">
        <v>100</v>
      </c>
      <c r="I723" s="34">
        <f t="shared" si="69"/>
        <v>10.806521029128525</v>
      </c>
      <c r="J723" s="34"/>
      <c r="K723" s="214"/>
      <c r="L723" s="204" t="str">
        <f>'Programe Budget 2073-74'!Q783</f>
        <v>नि</v>
      </c>
    </row>
    <row r="724" spans="1:12" ht="15" customHeight="1">
      <c r="A724" s="73"/>
      <c r="B724" s="74"/>
      <c r="C724" s="322">
        <f>'Programe Budget 2073-74'!C784</f>
        <v>5</v>
      </c>
      <c r="D724" s="388" t="str">
        <f>'Programe Budget 2073-74'!D784</f>
        <v>क्षेत्रीय माटो परिक्षण प्रयोगशाला, खजुरा, बाँके</v>
      </c>
      <c r="E724" s="34">
        <f>'Programe Budget 2073-74'!K784</f>
        <v>3265.6</v>
      </c>
      <c r="F724" s="424">
        <f>E724</f>
        <v>3265.6</v>
      </c>
      <c r="G724" s="30">
        <f t="shared" si="68"/>
        <v>9.9677367169591324</v>
      </c>
      <c r="H724" s="714">
        <v>100</v>
      </c>
      <c r="I724" s="34">
        <f t="shared" si="69"/>
        <v>9.9677367169591324</v>
      </c>
      <c r="J724" s="34"/>
      <c r="K724" s="214"/>
      <c r="L724" s="204" t="str">
        <f>'Programe Budget 2073-74'!Q784</f>
        <v>नि</v>
      </c>
    </row>
    <row r="725" spans="1:12">
      <c r="A725" s="73"/>
      <c r="B725" s="74"/>
      <c r="C725" s="322">
        <f>'Programe Budget 2073-74'!C785</f>
        <v>6</v>
      </c>
      <c r="D725" s="388" t="str">
        <f>'Programe Budget 2073-74'!D785</f>
        <v>क्षेत्रीय माटो परिक्षण प्रयोगशाला, सुन्दरपुर</v>
      </c>
      <c r="E725" s="34">
        <f>'Programe Budget 2073-74'!K785</f>
        <v>3652.3</v>
      </c>
      <c r="F725" s="424">
        <f t="shared" si="67"/>
        <v>3652.3</v>
      </c>
      <c r="G725" s="30">
        <f t="shared" si="68"/>
        <v>11.14807839642021</v>
      </c>
      <c r="H725" s="714">
        <v>100</v>
      </c>
      <c r="I725" s="34">
        <f t="shared" si="69"/>
        <v>11.14807839642021</v>
      </c>
      <c r="J725" s="34"/>
      <c r="K725" s="214"/>
      <c r="L725" s="204" t="str">
        <f>'Programe Budget 2073-74'!Q785</f>
        <v>नि</v>
      </c>
    </row>
    <row r="726" spans="1:12">
      <c r="A726" s="73"/>
      <c r="B726" s="74"/>
      <c r="C726" s="322">
        <f>'Programe Budget 2073-74'!C786</f>
        <v>7</v>
      </c>
      <c r="D726" s="388" t="str">
        <f>'Programe Budget 2073-74'!D786</f>
        <v>माटो परिक्षण प्रयोगशाला, सुरुङ्गा, झापा</v>
      </c>
      <c r="E726" s="34">
        <f>'Programe Budget 2073-74'!K786</f>
        <v>2417</v>
      </c>
      <c r="F726" s="424">
        <f t="shared" si="67"/>
        <v>2417</v>
      </c>
      <c r="G726" s="30">
        <f t="shared" si="68"/>
        <v>7.3775170397140561</v>
      </c>
      <c r="H726" s="714">
        <v>94</v>
      </c>
      <c r="I726" s="34">
        <f t="shared" si="69"/>
        <v>6.9348660173312124</v>
      </c>
      <c r="J726" s="34"/>
      <c r="K726" s="214"/>
      <c r="L726" s="204" t="str">
        <f>'Programe Budget 2073-74'!Q786</f>
        <v>नि</v>
      </c>
    </row>
    <row r="727" spans="1:12">
      <c r="A727" s="73"/>
      <c r="B727" s="74"/>
      <c r="C727" s="33"/>
      <c r="D727" s="393" t="str">
        <f>'Programe Budget 2073-74'!D787</f>
        <v>माटो परिक्षण तथा सेवा सुधार कार्यक्रमको जम्मा</v>
      </c>
      <c r="E727" s="57">
        <f>SUM(E720:E726)</f>
        <v>32761.7</v>
      </c>
      <c r="F727" s="423">
        <f>SUM(F720:F726)</f>
        <v>32761.7</v>
      </c>
      <c r="G727" s="57">
        <f>SUM(G720:G726)</f>
        <v>99.999999999999986</v>
      </c>
      <c r="H727" s="714"/>
      <c r="I727" s="57">
        <f>SUM(I720:I726)</f>
        <v>95.419160788359591</v>
      </c>
      <c r="J727" s="57"/>
      <c r="K727" s="214"/>
    </row>
    <row r="728" spans="1:12">
      <c r="A728" s="73"/>
      <c r="B728" s="74"/>
      <c r="C728" s="106"/>
      <c r="D728" s="389" t="s">
        <v>322</v>
      </c>
      <c r="E728" s="57">
        <f>'Programe Budget 2073-74'!K788</f>
        <v>97683.9</v>
      </c>
      <c r="F728" s="423">
        <f>F729</f>
        <v>97683.9</v>
      </c>
      <c r="G728" s="45">
        <f>F727/F728*100</f>
        <v>33.538484847554209</v>
      </c>
      <c r="H728" s="714"/>
      <c r="I728" s="57">
        <f>I727*G728/100</f>
        <v>32.002140782667368</v>
      </c>
      <c r="J728" s="57">
        <f>I728</f>
        <v>32.002140782667368</v>
      </c>
      <c r="K728" s="214"/>
    </row>
    <row r="729" spans="1:12" s="144" customFormat="1" ht="20.25" customHeight="1">
      <c r="A729" s="143"/>
      <c r="B729" s="143"/>
      <c r="C729" s="33"/>
      <c r="D729" s="410" t="s">
        <v>345</v>
      </c>
      <c r="E729" s="57">
        <f>E717+E711+E698+E727</f>
        <v>97683.9</v>
      </c>
      <c r="F729" s="423">
        <f>F717+F711+F698+F727</f>
        <v>97683.9</v>
      </c>
      <c r="G729" s="57">
        <f>G728+G718+G712+G699</f>
        <v>100</v>
      </c>
      <c r="H729" s="714"/>
      <c r="I729" s="57">
        <f>I728+I718+I712+I699</f>
        <v>84.379655603431075</v>
      </c>
      <c r="J729" s="57">
        <f>I729</f>
        <v>84.379655603431075</v>
      </c>
      <c r="K729" s="57">
        <f>SUM(J729*G729/100)</f>
        <v>84.379655603431075</v>
      </c>
    </row>
    <row r="730" spans="1:12">
      <c r="A730" s="81"/>
      <c r="B730" s="82"/>
      <c r="C730" s="33"/>
      <c r="D730" s="387" t="s">
        <v>348</v>
      </c>
      <c r="E730" s="57">
        <f>E821</f>
        <v>258282.8</v>
      </c>
      <c r="F730" s="423">
        <f>F821</f>
        <v>258282.8</v>
      </c>
      <c r="G730" s="57">
        <f>F729/F730*100</f>
        <v>37.820520762513027</v>
      </c>
      <c r="H730" s="714"/>
      <c r="I730" s="57"/>
      <c r="J730" s="57">
        <f>G730*I729/100</f>
        <v>31.912825166832636</v>
      </c>
      <c r="K730" s="57">
        <f>K729*G730/100</f>
        <v>31.912825166832636</v>
      </c>
    </row>
    <row r="731" spans="1:12">
      <c r="A731" s="81"/>
      <c r="B731" s="82"/>
      <c r="C731" s="33"/>
      <c r="D731" s="387" t="s">
        <v>323</v>
      </c>
      <c r="E731" s="57">
        <f>E823</f>
        <v>1374068.4</v>
      </c>
      <c r="F731" s="423">
        <f>F823</f>
        <v>1374068.4</v>
      </c>
      <c r="G731" s="57">
        <f>F729/F731*100</f>
        <v>7.1091002456646262</v>
      </c>
      <c r="H731" s="714"/>
      <c r="I731" s="57"/>
      <c r="J731" s="57"/>
      <c r="K731" s="57">
        <f>J729*G731/100</f>
        <v>5.9986343037944847</v>
      </c>
    </row>
    <row r="732" spans="1:12" ht="18.600000000000001">
      <c r="A732" s="2" t="str">
        <f>'Programe Budget 2073-74'!A789</f>
        <v>ख) जिल्लास्तर</v>
      </c>
      <c r="B732" s="19"/>
      <c r="C732" s="454"/>
      <c r="D732" s="275"/>
      <c r="E732" s="436"/>
      <c r="F732" s="424"/>
      <c r="G732" s="85"/>
      <c r="H732" s="714"/>
      <c r="I732" s="85"/>
      <c r="J732" s="85"/>
      <c r="K732" s="365"/>
    </row>
    <row r="733" spans="1:12">
      <c r="A733" s="1">
        <f>'Programe Budget 2073-74'!A790</f>
        <v>1</v>
      </c>
      <c r="B733" s="11" t="str">
        <f>'Programe Budget 2073-74'!B790</f>
        <v>312801-3/4</v>
      </c>
      <c r="C733" s="33"/>
      <c r="D733" s="380" t="str">
        <f>'Programe Budget 2073-74'!D790</f>
        <v xml:space="preserve">कर्णाली अञ्चल कृषि विकास आयोजना </v>
      </c>
      <c r="E733" s="34"/>
      <c r="F733" s="422"/>
      <c r="G733" s="34"/>
      <c r="H733" s="714"/>
      <c r="I733" s="34"/>
      <c r="J733" s="34"/>
      <c r="K733" s="214"/>
      <c r="L733" s="252" t="str">
        <f>'Programe Budget 2073-74'!Q790</f>
        <v>ना</v>
      </c>
    </row>
    <row r="734" spans="1:12">
      <c r="A734" s="9"/>
      <c r="B734" s="272"/>
      <c r="C734" s="33">
        <f>'Programe Budget 2073-74'!C791</f>
        <v>1</v>
      </c>
      <c r="D734" s="392" t="str">
        <f>'Programe Budget 2073-74'!D791</f>
        <v>जिल्ला कृषि विकास कार्यालय, डोल्पा</v>
      </c>
      <c r="E734" s="34">
        <f>'Programe Budget 2073-74'!K790</f>
        <v>0</v>
      </c>
      <c r="F734" s="422">
        <f>E734</f>
        <v>0</v>
      </c>
      <c r="G734" s="34">
        <f>SUM(F734/$F$739*100)</f>
        <v>0</v>
      </c>
      <c r="H734" s="714">
        <v>87</v>
      </c>
      <c r="I734" s="34">
        <f>SUM(G734*H734/100)</f>
        <v>0</v>
      </c>
      <c r="J734" s="34"/>
      <c r="K734" s="362"/>
      <c r="L734" s="252" t="str">
        <f>'Programe Budget 2073-74'!Q791</f>
        <v>सु</v>
      </c>
    </row>
    <row r="735" spans="1:12" s="102" customFormat="1">
      <c r="A735" s="9"/>
      <c r="B735" s="11"/>
      <c r="C735" s="33">
        <f>'Programe Budget 2073-74'!C792</f>
        <v>2</v>
      </c>
      <c r="D735" s="392" t="str">
        <f>'Programe Budget 2073-74'!D792</f>
        <v xml:space="preserve">जिल्ला कृषि विकास कार्यालय, मुगु </v>
      </c>
      <c r="E735" s="34">
        <f>'Programe Budget 2073-74'!K791</f>
        <v>3006</v>
      </c>
      <c r="F735" s="422">
        <f>E735</f>
        <v>3006</v>
      </c>
      <c r="G735" s="34">
        <f>SUM(F735/$F$739*100)</f>
        <v>28.76830318690784</v>
      </c>
      <c r="H735" s="714">
        <v>100</v>
      </c>
      <c r="I735" s="34">
        <f>SUM(G735*H735/100)</f>
        <v>28.768303186907836</v>
      </c>
      <c r="J735" s="34"/>
      <c r="K735" s="362"/>
      <c r="L735" s="252" t="str">
        <f>'Programe Budget 2073-74'!Q792</f>
        <v>सु</v>
      </c>
    </row>
    <row r="736" spans="1:12">
      <c r="A736" s="9"/>
      <c r="B736" s="9"/>
      <c r="C736" s="33">
        <f>'Programe Budget 2073-74'!C793</f>
        <v>3</v>
      </c>
      <c r="D736" s="392" t="str">
        <f>'Programe Budget 2073-74'!D793</f>
        <v>जिल्ला कृषि विकास कार्यालय, हुम्ला</v>
      </c>
      <c r="E736" s="34">
        <f>'Programe Budget 2073-74'!K792</f>
        <v>3012</v>
      </c>
      <c r="F736" s="422">
        <f>E736</f>
        <v>3012</v>
      </c>
      <c r="G736" s="34">
        <f>SUM(F736/$F$739*100)</f>
        <v>28.825724949755958</v>
      </c>
      <c r="H736" s="714">
        <v>100</v>
      </c>
      <c r="I736" s="34">
        <f>SUM(G736*H736/100)</f>
        <v>28.825724949755958</v>
      </c>
      <c r="J736" s="34"/>
      <c r="K736" s="35"/>
      <c r="L736" s="252" t="str">
        <f>'Programe Budget 2073-74'!Q793</f>
        <v>सु</v>
      </c>
    </row>
    <row r="737" spans="1:12">
      <c r="A737" s="9"/>
      <c r="B737" s="9"/>
      <c r="C737" s="33">
        <f>'Programe Budget 2073-74'!C794</f>
        <v>4</v>
      </c>
      <c r="D737" s="392" t="str">
        <f>'Programe Budget 2073-74'!D794</f>
        <v>जिल्ला कृषि विकास कार्यालय, जुम्ला</v>
      </c>
      <c r="E737" s="34">
        <f>'Programe Budget 2073-74'!K793</f>
        <v>2603</v>
      </c>
      <c r="F737" s="422">
        <f>E737</f>
        <v>2603</v>
      </c>
      <c r="G737" s="34">
        <f>SUM(F737/$F$739*100)</f>
        <v>24.911474782275818</v>
      </c>
      <c r="H737" s="714">
        <v>99</v>
      </c>
      <c r="I737" s="34">
        <f>SUM(G737*H737/100)</f>
        <v>24.662360034453059</v>
      </c>
      <c r="J737" s="34"/>
      <c r="K737" s="214"/>
      <c r="L737" s="252" t="str">
        <f>'Programe Budget 2073-74'!Q794</f>
        <v>सु</v>
      </c>
    </row>
    <row r="738" spans="1:12">
      <c r="A738" s="9"/>
      <c r="B738" s="9"/>
      <c r="C738" s="33">
        <f>'Programe Budget 2073-74'!C795</f>
        <v>6</v>
      </c>
      <c r="D738" s="392" t="str">
        <f>'Programe Budget 2073-74'!D795</f>
        <v>जिल्ला कृषि विकास कार्यालय, कालिकोट</v>
      </c>
      <c r="E738" s="34">
        <f>'Programe Budget 2073-74'!K794</f>
        <v>1828</v>
      </c>
      <c r="F738" s="422">
        <f>E738</f>
        <v>1828</v>
      </c>
      <c r="G738" s="34">
        <f>SUM(F738/$F$739*100)</f>
        <v>17.494497081060388</v>
      </c>
      <c r="H738" s="714">
        <v>100</v>
      </c>
      <c r="I738" s="34">
        <f>SUM(G738*H738/100)</f>
        <v>17.494497081060388</v>
      </c>
      <c r="J738" s="34"/>
      <c r="K738" s="214"/>
      <c r="L738" s="252" t="str">
        <f>'Programe Budget 2073-74'!Q795</f>
        <v>सु</v>
      </c>
    </row>
    <row r="739" spans="1:12">
      <c r="A739" s="10"/>
      <c r="B739" s="8"/>
      <c r="C739" s="33"/>
      <c r="D739" s="393" t="str">
        <f>'Programe Budget 2073-74'!D796</f>
        <v>कर्णाली अञ्चल कृषि विकास आयोजनाको जम्मा</v>
      </c>
      <c r="E739" s="59">
        <f>SUM(E734:E738)</f>
        <v>10449</v>
      </c>
      <c r="F739" s="417">
        <f>SUM(F734:F738)</f>
        <v>10449</v>
      </c>
      <c r="G739" s="59">
        <f>SUM(G734:G738)</f>
        <v>100</v>
      </c>
      <c r="H739" s="714"/>
      <c r="I739" s="59">
        <f>SUM(I734:I738)</f>
        <v>99.750885252177241</v>
      </c>
      <c r="J739" s="57"/>
      <c r="K739" s="214"/>
    </row>
    <row r="740" spans="1:12">
      <c r="A740" s="10"/>
      <c r="B740" s="8"/>
      <c r="C740" s="54"/>
      <c r="D740" s="390" t="s">
        <v>346</v>
      </c>
      <c r="E740" s="57">
        <f>E819</f>
        <v>1115785.5999999999</v>
      </c>
      <c r="F740" s="425">
        <f>F819</f>
        <v>1115785.5999999999</v>
      </c>
      <c r="G740" s="86">
        <f>F739/F740*100</f>
        <v>0.93647023227401405</v>
      </c>
      <c r="H740" s="714"/>
      <c r="I740" s="86">
        <f>I739*G740/100</f>
        <v>0.93413734681644944</v>
      </c>
      <c r="J740" s="58">
        <f>I740</f>
        <v>0.93413734681644944</v>
      </c>
      <c r="K740" s="356"/>
    </row>
    <row r="741" spans="1:12">
      <c r="A741" s="1">
        <f>'Programe Budget 2073-74'!A797</f>
        <v>2</v>
      </c>
      <c r="B741" s="11" t="str">
        <f>'Programe Budget 2073-74'!B797</f>
        <v>312802-3/4</v>
      </c>
      <c r="C741" s="33"/>
      <c r="D741" s="380" t="str">
        <f>'Programe Budget 2073-74'!D797</f>
        <v xml:space="preserve">कृषि प्रसार कार्यक्रम </v>
      </c>
      <c r="E741" s="34"/>
      <c r="F741" s="422"/>
      <c r="G741" s="34"/>
      <c r="H741" s="714"/>
      <c r="I741" s="34"/>
      <c r="J741" s="34"/>
      <c r="K741" s="214"/>
      <c r="L741" s="252" t="str">
        <f>'Programe Budget 2073-74'!Q797</f>
        <v>ना</v>
      </c>
    </row>
    <row r="742" spans="1:12">
      <c r="A742" s="8"/>
      <c r="B742" s="10"/>
      <c r="C742" s="31">
        <f>'Programe Budget 2073-74'!C798</f>
        <v>1</v>
      </c>
      <c r="D742" s="388" t="str">
        <f>'Programe Budget 2073-74'!D798</f>
        <v>जिल्ला कृषि विकास कार्यालय, ताप्लेजुङ्ग</v>
      </c>
      <c r="E742" s="34">
        <f>'Programe Budget 2073-74'!K798</f>
        <v>11161</v>
      </c>
      <c r="F742" s="422">
        <f>E742</f>
        <v>11161</v>
      </c>
      <c r="G742" s="30">
        <f t="shared" ref="G742:G806" si="70">SUM(F742/$F$817*100)</f>
        <v>1.0097376672409111</v>
      </c>
      <c r="H742" s="714">
        <v>95.6</v>
      </c>
      <c r="I742" s="30">
        <f t="shared" ref="I742:I805" si="71">SUM(G742*H742/100)</f>
        <v>0.96530920988231084</v>
      </c>
      <c r="J742" s="30"/>
      <c r="K742" s="355"/>
      <c r="L742" s="204" t="str">
        <f>'Programe Budget 2073-74'!Q798</f>
        <v>वि</v>
      </c>
    </row>
    <row r="743" spans="1:12">
      <c r="A743" s="10"/>
      <c r="B743" s="8"/>
      <c r="C743" s="31">
        <f>'Programe Budget 2073-74'!C799</f>
        <v>2</v>
      </c>
      <c r="D743" s="388" t="str">
        <f>'Programe Budget 2073-74'!D799</f>
        <v>जिल्ला कृषि विकास कार्यालय, पाँचथर</v>
      </c>
      <c r="E743" s="34">
        <f>'Programe Budget 2073-74'!K799</f>
        <v>13347.87</v>
      </c>
      <c r="F743" s="422">
        <f t="shared" ref="F743:F806" si="72">E743</f>
        <v>13347.87</v>
      </c>
      <c r="G743" s="30">
        <f t="shared" si="70"/>
        <v>1.2075841874773714</v>
      </c>
      <c r="H743" s="714">
        <v>100</v>
      </c>
      <c r="I743" s="34">
        <f t="shared" si="71"/>
        <v>1.2075841874773714</v>
      </c>
      <c r="J743" s="34"/>
      <c r="K743" s="214"/>
      <c r="L743" s="204" t="str">
        <f>'Programe Budget 2073-74'!Q799</f>
        <v>वि</v>
      </c>
    </row>
    <row r="744" spans="1:12">
      <c r="A744" s="10"/>
      <c r="B744" s="8"/>
      <c r="C744" s="31">
        <f>'Programe Budget 2073-74'!C800</f>
        <v>3</v>
      </c>
      <c r="D744" s="388" t="str">
        <f>'Programe Budget 2073-74'!D800</f>
        <v>जिल्ला कृषि विकास कार्यालय, इलाम</v>
      </c>
      <c r="E744" s="34">
        <f>'Programe Budget 2073-74'!K800</f>
        <v>12841.1</v>
      </c>
      <c r="F744" s="422">
        <f t="shared" si="72"/>
        <v>12841.1</v>
      </c>
      <c r="G744" s="30">
        <f t="shared" si="70"/>
        <v>1.1617366148917898</v>
      </c>
      <c r="H744" s="714">
        <v>100</v>
      </c>
      <c r="I744" s="34">
        <f t="shared" si="71"/>
        <v>1.1617366148917898</v>
      </c>
      <c r="J744" s="34"/>
      <c r="K744" s="366"/>
      <c r="L744" s="204" t="str">
        <f>'Programe Budget 2073-74'!Q800</f>
        <v>वि</v>
      </c>
    </row>
    <row r="745" spans="1:12">
      <c r="A745" s="10"/>
      <c r="B745" s="8"/>
      <c r="C745" s="31">
        <f>'Programe Budget 2073-74'!C801</f>
        <v>4</v>
      </c>
      <c r="D745" s="388" t="str">
        <f>'Programe Budget 2073-74'!D801</f>
        <v>जिल्ला कृषि विकास कार्यालय, झापा</v>
      </c>
      <c r="E745" s="34">
        <f>'Programe Budget 2073-74'!K801</f>
        <v>20569</v>
      </c>
      <c r="F745" s="422">
        <f t="shared" si="72"/>
        <v>20569</v>
      </c>
      <c r="G745" s="30">
        <f t="shared" si="70"/>
        <v>1.8608811107856198</v>
      </c>
      <c r="H745" s="714">
        <v>91.1</v>
      </c>
      <c r="I745" s="34">
        <f t="shared" si="71"/>
        <v>1.6952626919256994</v>
      </c>
      <c r="J745" s="34"/>
      <c r="K745" s="366"/>
      <c r="L745" s="204" t="str">
        <f>'Programe Budget 2073-74'!Q801</f>
        <v>वि</v>
      </c>
    </row>
    <row r="746" spans="1:12">
      <c r="A746" s="10"/>
      <c r="B746" s="8"/>
      <c r="C746" s="31">
        <f>'Programe Budget 2073-74'!C802</f>
        <v>5</v>
      </c>
      <c r="D746" s="388" t="str">
        <f>'Programe Budget 2073-74'!D802</f>
        <v>जिल्ला कृषि विकास कार्यालय, संखुवासभा</v>
      </c>
      <c r="E746" s="34">
        <f>'Programe Budget 2073-74'!K802</f>
        <v>16267.45</v>
      </c>
      <c r="F746" s="422">
        <f t="shared" si="72"/>
        <v>16267.45</v>
      </c>
      <c r="G746" s="30">
        <f t="shared" si="70"/>
        <v>1.4717191125309705</v>
      </c>
      <c r="H746" s="714">
        <v>82.1</v>
      </c>
      <c r="I746" s="34">
        <f t="shared" si="71"/>
        <v>1.2082813913879269</v>
      </c>
      <c r="J746" s="34"/>
      <c r="K746" s="366"/>
      <c r="L746" s="204" t="str">
        <f>'Programe Budget 2073-74'!Q802</f>
        <v>वि</v>
      </c>
    </row>
    <row r="747" spans="1:12">
      <c r="A747" s="10"/>
      <c r="B747" s="8"/>
      <c r="C747" s="31">
        <f>'Programe Budget 2073-74'!C803</f>
        <v>6</v>
      </c>
      <c r="D747" s="388" t="str">
        <f>'Programe Budget 2073-74'!D803</f>
        <v>जिल्ला कृषि विकास कार्यालय, तेह्रथुम</v>
      </c>
      <c r="E747" s="34">
        <f>'Programe Budget 2073-74'!K803</f>
        <v>15677.2</v>
      </c>
      <c r="F747" s="422">
        <f t="shared" si="72"/>
        <v>15677.2</v>
      </c>
      <c r="G747" s="30">
        <f t="shared" si="70"/>
        <v>1.4183190894067927</v>
      </c>
      <c r="H747" s="714">
        <v>72.94</v>
      </c>
      <c r="I747" s="34">
        <f t="shared" si="71"/>
        <v>1.0345219438133146</v>
      </c>
      <c r="J747" s="34"/>
      <c r="K747" s="366"/>
      <c r="L747" s="204" t="str">
        <f>'Programe Budget 2073-74'!Q803</f>
        <v>वि</v>
      </c>
    </row>
    <row r="748" spans="1:12">
      <c r="A748" s="10"/>
      <c r="B748" s="8"/>
      <c r="C748" s="31">
        <f>'Programe Budget 2073-74'!C804</f>
        <v>7</v>
      </c>
      <c r="D748" s="388" t="str">
        <f>'Programe Budget 2073-74'!D804</f>
        <v>जिल्ला कृषि विकास कार्यालय, धनकुटा</v>
      </c>
      <c r="E748" s="34">
        <f>'Programe Budget 2073-74'!K804</f>
        <v>14192.9</v>
      </c>
      <c r="F748" s="422">
        <f t="shared" si="72"/>
        <v>14192.9</v>
      </c>
      <c r="G748" s="30">
        <f t="shared" si="70"/>
        <v>1.2840342027939726</v>
      </c>
      <c r="H748" s="714">
        <v>78.94</v>
      </c>
      <c r="I748" s="34">
        <f t="shared" si="71"/>
        <v>1.0136165996855619</v>
      </c>
      <c r="J748" s="34"/>
      <c r="K748" s="366"/>
      <c r="L748" s="204" t="str">
        <f>'Programe Budget 2073-74'!Q804</f>
        <v>वि</v>
      </c>
    </row>
    <row r="749" spans="1:12">
      <c r="A749" s="10"/>
      <c r="B749" s="8"/>
      <c r="C749" s="31">
        <f>'Programe Budget 2073-74'!C805</f>
        <v>8</v>
      </c>
      <c r="D749" s="388" t="str">
        <f>'Programe Budget 2073-74'!D805</f>
        <v>जिल्ला कृषि विकास कार्यालय, सुनसरी</v>
      </c>
      <c r="E749" s="34">
        <f>'Programe Budget 2073-74'!K805</f>
        <v>14192.9</v>
      </c>
      <c r="F749" s="422">
        <f t="shared" si="72"/>
        <v>14192.9</v>
      </c>
      <c r="G749" s="30">
        <f t="shared" si="70"/>
        <v>1.2840342027939726</v>
      </c>
      <c r="H749" s="714">
        <v>75</v>
      </c>
      <c r="I749" s="34">
        <f t="shared" si="71"/>
        <v>0.96302565209547952</v>
      </c>
      <c r="J749" s="34"/>
      <c r="K749" s="366"/>
      <c r="L749" s="204" t="str">
        <f>'Programe Budget 2073-74'!Q805</f>
        <v>वि</v>
      </c>
    </row>
    <row r="750" spans="1:12">
      <c r="A750" s="10"/>
      <c r="B750" s="8"/>
      <c r="C750" s="31">
        <f>'Programe Budget 2073-74'!C806</f>
        <v>9</v>
      </c>
      <c r="D750" s="388" t="str">
        <f>'Programe Budget 2073-74'!D806</f>
        <v>जिल्ला कृषि विकास कार्यालय, मोरङ्ग</v>
      </c>
      <c r="E750" s="34">
        <f>'Programe Budget 2073-74'!K806</f>
        <v>18127</v>
      </c>
      <c r="F750" s="422">
        <f t="shared" si="72"/>
        <v>18127</v>
      </c>
      <c r="G750" s="30">
        <f t="shared" si="70"/>
        <v>1.6399529337941043</v>
      </c>
      <c r="H750" s="714">
        <v>100</v>
      </c>
      <c r="I750" s="34">
        <f t="shared" si="71"/>
        <v>1.6399529337941043</v>
      </c>
      <c r="J750" s="34"/>
      <c r="K750" s="366"/>
      <c r="L750" s="204" t="str">
        <f>'Programe Budget 2073-74'!Q806</f>
        <v>वि</v>
      </c>
    </row>
    <row r="751" spans="1:12">
      <c r="A751" s="10"/>
      <c r="B751" s="8"/>
      <c r="C751" s="31">
        <f>'Programe Budget 2073-74'!C807</f>
        <v>10</v>
      </c>
      <c r="D751" s="388" t="str">
        <f>'Programe Budget 2073-74'!D807</f>
        <v>जिल्ला कृषि विकास कार्यालय, भोजपुर</v>
      </c>
      <c r="E751" s="34">
        <f>'Programe Budget 2073-74'!K807</f>
        <v>11893</v>
      </c>
      <c r="F751" s="422">
        <f t="shared" si="72"/>
        <v>11893</v>
      </c>
      <c r="G751" s="30">
        <f t="shared" si="70"/>
        <v>1.0759618382309968</v>
      </c>
      <c r="H751" s="714">
        <v>100</v>
      </c>
      <c r="I751" s="34">
        <f t="shared" si="71"/>
        <v>1.0759618382309968</v>
      </c>
      <c r="J751" s="34"/>
      <c r="K751" s="366"/>
      <c r="L751" s="204" t="str">
        <f>'Programe Budget 2073-74'!Q807</f>
        <v>वि</v>
      </c>
    </row>
    <row r="752" spans="1:12">
      <c r="A752" s="10"/>
      <c r="B752" s="8"/>
      <c r="C752" s="31">
        <f>'Programe Budget 2073-74'!C808</f>
        <v>11</v>
      </c>
      <c r="D752" s="388" t="str">
        <f>'Programe Budget 2073-74'!D808</f>
        <v>जिल्ला कृषि विकास कार्यालय, सोलुखुम्बु</v>
      </c>
      <c r="E752" s="34">
        <f>'Programe Budget 2073-74'!K808</f>
        <v>12547.25</v>
      </c>
      <c r="F752" s="422">
        <f t="shared" si="72"/>
        <v>12547.25</v>
      </c>
      <c r="G752" s="30">
        <f t="shared" si="70"/>
        <v>1.1351519528078597</v>
      </c>
      <c r="H752" s="714">
        <v>76.14</v>
      </c>
      <c r="I752" s="34">
        <f t="shared" si="71"/>
        <v>0.86430469686790445</v>
      </c>
      <c r="J752" s="34"/>
      <c r="K752" s="366"/>
      <c r="L752" s="204" t="str">
        <f>'Programe Budget 2073-74'!Q808</f>
        <v>वि</v>
      </c>
    </row>
    <row r="753" spans="1:12">
      <c r="A753" s="10"/>
      <c r="B753" s="8"/>
      <c r="C753" s="31">
        <f>'Programe Budget 2073-74'!C809</f>
        <v>12</v>
      </c>
      <c r="D753" s="388" t="str">
        <f>'Programe Budget 2073-74'!D809</f>
        <v>जिल्ला कृषि विकास कार्यालय, ओखलढुङ्गा</v>
      </c>
      <c r="E753" s="34">
        <f>'Programe Budget 2073-74'!K809</f>
        <v>11961.83</v>
      </c>
      <c r="F753" s="422">
        <f t="shared" si="72"/>
        <v>11961.83</v>
      </c>
      <c r="G753" s="30">
        <f t="shared" si="70"/>
        <v>1.0821889006480019</v>
      </c>
      <c r="H753" s="714">
        <v>100</v>
      </c>
      <c r="I753" s="34">
        <f t="shared" si="71"/>
        <v>1.0821889006480019</v>
      </c>
      <c r="J753" s="34"/>
      <c r="K753" s="366"/>
      <c r="L753" s="204" t="str">
        <f>'Programe Budget 2073-74'!Q809</f>
        <v>वि</v>
      </c>
    </row>
    <row r="754" spans="1:12">
      <c r="A754" s="10"/>
      <c r="B754" s="8"/>
      <c r="C754" s="31">
        <f>'Programe Budget 2073-74'!C810</f>
        <v>13</v>
      </c>
      <c r="D754" s="388" t="str">
        <f>'Programe Budget 2073-74'!D810</f>
        <v>जिल्ला कृषि विकास कार्यालय, खोटाङ्ग</v>
      </c>
      <c r="E754" s="34">
        <f>'Programe Budget 2073-74'!K810</f>
        <v>14334</v>
      </c>
      <c r="F754" s="422">
        <f t="shared" si="72"/>
        <v>14334</v>
      </c>
      <c r="G754" s="30">
        <f t="shared" si="70"/>
        <v>1.2967995450435643</v>
      </c>
      <c r="H754" s="714">
        <v>100</v>
      </c>
      <c r="I754" s="34">
        <f t="shared" si="71"/>
        <v>1.2967995450435643</v>
      </c>
      <c r="J754" s="34"/>
      <c r="K754" s="366"/>
      <c r="L754" s="204" t="str">
        <f>'Programe Budget 2073-74'!Q810</f>
        <v>वि</v>
      </c>
    </row>
    <row r="755" spans="1:12">
      <c r="A755" s="10"/>
      <c r="B755" s="8"/>
      <c r="C755" s="31">
        <f>'Programe Budget 2073-74'!C811</f>
        <v>14</v>
      </c>
      <c r="D755" s="388" t="str">
        <f>'Programe Budget 2073-74'!D811</f>
        <v>जिल्ला कृषि विकास कार्यालय, सिराहा</v>
      </c>
      <c r="E755" s="34">
        <f>'Programe Budget 2073-74'!K811</f>
        <v>14334</v>
      </c>
      <c r="F755" s="422">
        <f t="shared" si="72"/>
        <v>14334</v>
      </c>
      <c r="G755" s="30">
        <f t="shared" si="70"/>
        <v>1.2967995450435643</v>
      </c>
      <c r="H755" s="714">
        <v>100</v>
      </c>
      <c r="I755" s="34">
        <f t="shared" si="71"/>
        <v>1.2967995450435643</v>
      </c>
      <c r="J755" s="34"/>
      <c r="K755" s="366"/>
      <c r="L755" s="204" t="str">
        <f>'Programe Budget 2073-74'!Q811</f>
        <v>वि</v>
      </c>
    </row>
    <row r="756" spans="1:12">
      <c r="A756" s="10"/>
      <c r="B756" s="8"/>
      <c r="C756" s="31">
        <f>'Programe Budget 2073-74'!C812</f>
        <v>15</v>
      </c>
      <c r="D756" s="388" t="str">
        <f>'Programe Budget 2073-74'!D812</f>
        <v>जिल्ला कृषि विकास कार्यालय, सप्तरी</v>
      </c>
      <c r="E756" s="34">
        <f>'Programe Budget 2073-74'!K812</f>
        <v>15176.8</v>
      </c>
      <c r="F756" s="422">
        <f t="shared" si="72"/>
        <v>15176.8</v>
      </c>
      <c r="G756" s="30">
        <f t="shared" si="70"/>
        <v>1.3730478118611109</v>
      </c>
      <c r="H756" s="714">
        <v>100</v>
      </c>
      <c r="I756" s="34">
        <f t="shared" si="71"/>
        <v>1.3730478118611109</v>
      </c>
      <c r="J756" s="34"/>
      <c r="K756" s="366"/>
      <c r="L756" s="204" t="str">
        <f>'Programe Budget 2073-74'!Q812</f>
        <v>वि</v>
      </c>
    </row>
    <row r="757" spans="1:12">
      <c r="A757" s="10"/>
      <c r="B757" s="8"/>
      <c r="C757" s="31">
        <f>'Programe Budget 2073-74'!C813</f>
        <v>16</v>
      </c>
      <c r="D757" s="388" t="str">
        <f>'Programe Budget 2073-74'!D813</f>
        <v>जिल्ला कृषि विकास कार्यालय, उदयपुर</v>
      </c>
      <c r="E757" s="34">
        <f>'Programe Budget 2073-74'!K813</f>
        <v>14191.3</v>
      </c>
      <c r="F757" s="422">
        <f t="shared" si="72"/>
        <v>14191.3</v>
      </c>
      <c r="G757" s="30">
        <f t="shared" si="70"/>
        <v>1.2838894505076555</v>
      </c>
      <c r="H757" s="714">
        <v>100</v>
      </c>
      <c r="I757" s="34">
        <f t="shared" si="71"/>
        <v>1.2838894505076555</v>
      </c>
      <c r="J757" s="34"/>
      <c r="K757" s="366"/>
      <c r="L757" s="204" t="str">
        <f>'Programe Budget 2073-74'!Q813</f>
        <v>वि</v>
      </c>
    </row>
    <row r="758" spans="1:12">
      <c r="A758" s="10"/>
      <c r="B758" s="8"/>
      <c r="C758" s="31">
        <f>'Programe Budget 2073-74'!C814</f>
        <v>17</v>
      </c>
      <c r="D758" s="388" t="str">
        <f>'Programe Budget 2073-74'!D814</f>
        <v>जिल्ला कृषि विकास कार्यालय, र्सलाही</v>
      </c>
      <c r="E758" s="34">
        <f>'Programe Budget 2073-74'!K814</f>
        <v>23336</v>
      </c>
      <c r="F758" s="422">
        <f t="shared" si="72"/>
        <v>23336</v>
      </c>
      <c r="G758" s="30">
        <f t="shared" si="70"/>
        <v>2.111212095935302</v>
      </c>
      <c r="H758" s="714">
        <v>71</v>
      </c>
      <c r="I758" s="34">
        <f>SUM(G758*H758/100)</f>
        <v>1.4989605881140644</v>
      </c>
      <c r="J758" s="34"/>
      <c r="K758" s="366"/>
      <c r="L758" s="204" t="str">
        <f>'Programe Budget 2073-74'!Q814</f>
        <v>का</v>
      </c>
    </row>
    <row r="759" spans="1:12">
      <c r="A759" s="10"/>
      <c r="B759" s="8"/>
      <c r="C759" s="31">
        <f>'Programe Budget 2073-74'!C815</f>
        <v>18</v>
      </c>
      <c r="D759" s="388" t="str">
        <f>'Programe Budget 2073-74'!D815</f>
        <v>जिल्ला कृषि विकास कार्यालय, महोत्तरी</v>
      </c>
      <c r="E759" s="34">
        <f>'Programe Budget 2073-74'!K815</f>
        <v>14951</v>
      </c>
      <c r="F759" s="422">
        <f t="shared" si="72"/>
        <v>14951</v>
      </c>
      <c r="G759" s="30">
        <f t="shared" si="70"/>
        <v>1.3526196454546064</v>
      </c>
      <c r="H759" s="714">
        <v>100</v>
      </c>
      <c r="I759" s="34">
        <f t="shared" si="71"/>
        <v>1.3526196454546064</v>
      </c>
      <c r="J759" s="34"/>
      <c r="K759" s="366"/>
      <c r="L759" s="204" t="str">
        <f>'Programe Budget 2073-74'!Q815</f>
        <v>का</v>
      </c>
    </row>
    <row r="760" spans="1:12">
      <c r="A760" s="10"/>
      <c r="B760" s="8"/>
      <c r="C760" s="31">
        <f>'Programe Budget 2073-74'!C816</f>
        <v>19</v>
      </c>
      <c r="D760" s="388" t="str">
        <f>'Programe Budget 2073-74'!D816</f>
        <v>जिल्ला कृषि विकास कार्यालय, धनुषा</v>
      </c>
      <c r="E760" s="34">
        <f>'Programe Budget 2073-74'!K816</f>
        <v>21319</v>
      </c>
      <c r="F760" s="422">
        <f t="shared" si="72"/>
        <v>21319</v>
      </c>
      <c r="G760" s="30">
        <f t="shared" si="70"/>
        <v>1.9287337449967732</v>
      </c>
      <c r="H760" s="714">
        <v>100</v>
      </c>
      <c r="I760" s="34">
        <f t="shared" si="71"/>
        <v>1.9287337449967732</v>
      </c>
      <c r="J760" s="34"/>
      <c r="K760" s="366"/>
      <c r="L760" s="204" t="str">
        <f>'Programe Budget 2073-74'!Q816</f>
        <v>का</v>
      </c>
    </row>
    <row r="761" spans="1:12">
      <c r="A761" s="10"/>
      <c r="B761" s="8"/>
      <c r="C761" s="31">
        <f>'Programe Budget 2073-74'!C817</f>
        <v>20</v>
      </c>
      <c r="D761" s="388" t="str">
        <f>'Programe Budget 2073-74'!D817</f>
        <v>जिल्ला कृषि विकास कार्यालय, दोलखा</v>
      </c>
      <c r="E761" s="34">
        <f>'Programe Budget 2073-74'!K817</f>
        <v>20420</v>
      </c>
      <c r="F761" s="422">
        <f t="shared" si="72"/>
        <v>20420</v>
      </c>
      <c r="G761" s="30">
        <f t="shared" si="70"/>
        <v>1.8474010541223373</v>
      </c>
      <c r="H761" s="714">
        <v>100</v>
      </c>
      <c r="I761" s="34">
        <f t="shared" si="71"/>
        <v>1.8474010541223373</v>
      </c>
      <c r="J761" s="34"/>
      <c r="K761" s="366"/>
      <c r="L761" s="204" t="str">
        <f>'Programe Budget 2073-74'!Q817</f>
        <v>का</v>
      </c>
    </row>
    <row r="762" spans="1:12">
      <c r="A762" s="10"/>
      <c r="B762" s="8"/>
      <c r="C762" s="31">
        <f>'Programe Budget 2073-74'!C818</f>
        <v>21</v>
      </c>
      <c r="D762" s="388" t="str">
        <f>'Programe Budget 2073-74'!D818</f>
        <v>जिल्ला कृषि विकास कार्यालय, रामेछाप</v>
      </c>
      <c r="E762" s="34">
        <f>'Programe Budget 2073-74'!K818</f>
        <v>19075</v>
      </c>
      <c r="F762" s="422">
        <f t="shared" si="72"/>
        <v>19075</v>
      </c>
      <c r="G762" s="30">
        <f t="shared" si="70"/>
        <v>1.7257186634370023</v>
      </c>
      <c r="H762" s="714">
        <v>85</v>
      </c>
      <c r="I762" s="34">
        <f t="shared" si="71"/>
        <v>1.466860863921452</v>
      </c>
      <c r="J762" s="34"/>
      <c r="K762" s="366"/>
      <c r="L762" s="204" t="str">
        <f>'Programe Budget 2073-74'!Q818</f>
        <v>का</v>
      </c>
    </row>
    <row r="763" spans="1:12">
      <c r="A763" s="10"/>
      <c r="B763" s="8"/>
      <c r="C763" s="31">
        <f>'Programe Budget 2073-74'!C819</f>
        <v>22</v>
      </c>
      <c r="D763" s="388" t="str">
        <f>'Programe Budget 2073-74'!D819</f>
        <v>जिल्ला कृषि विकास कार्यालय, सिन्धुली</v>
      </c>
      <c r="E763" s="34">
        <f>'Programe Budget 2073-74'!K819</f>
        <v>18901</v>
      </c>
      <c r="F763" s="422">
        <f t="shared" si="72"/>
        <v>18901</v>
      </c>
      <c r="G763" s="30">
        <f t="shared" si="70"/>
        <v>1.7099768523000145</v>
      </c>
      <c r="H763" s="714">
        <v>99</v>
      </c>
      <c r="I763" s="34">
        <f t="shared" si="71"/>
        <v>1.6928770837770144</v>
      </c>
      <c r="J763" s="34"/>
      <c r="K763" s="366"/>
      <c r="L763" s="204" t="str">
        <f>'Programe Budget 2073-74'!Q819</f>
        <v>का</v>
      </c>
    </row>
    <row r="764" spans="1:12">
      <c r="A764" s="7"/>
      <c r="B764" s="7"/>
      <c r="C764" s="31">
        <f>'Programe Budget 2073-74'!C820</f>
        <v>23</v>
      </c>
      <c r="D764" s="388" t="str">
        <f>'Programe Budget 2073-74'!D820</f>
        <v>जिल्ला कृषि विकास कार्यालय, बारा</v>
      </c>
      <c r="E764" s="34">
        <f>'Programe Budget 2073-74'!K820</f>
        <v>20343.599999999999</v>
      </c>
      <c r="F764" s="422">
        <f t="shared" si="72"/>
        <v>20343.599999999999</v>
      </c>
      <c r="G764" s="30">
        <f t="shared" si="70"/>
        <v>1.8404891324506942</v>
      </c>
      <c r="H764" s="714">
        <v>100</v>
      </c>
      <c r="I764" s="34">
        <f t="shared" si="71"/>
        <v>1.8404891324506942</v>
      </c>
      <c r="J764" s="34"/>
      <c r="K764" s="366"/>
      <c r="L764" s="204" t="str">
        <f>'Programe Budget 2073-74'!Q820</f>
        <v>का</v>
      </c>
    </row>
    <row r="765" spans="1:12">
      <c r="A765" s="10"/>
      <c r="B765" s="8"/>
      <c r="C765" s="31">
        <f>'Programe Budget 2073-74'!C821</f>
        <v>24</v>
      </c>
      <c r="D765" s="388" t="str">
        <f>'Programe Budget 2073-74'!D821</f>
        <v>जिल्ला कृषि विकास कार्यालय, पर्सा</v>
      </c>
      <c r="E765" s="34">
        <f>'Programe Budget 2073-74'!K821</f>
        <v>20167</v>
      </c>
      <c r="F765" s="422">
        <f t="shared" si="72"/>
        <v>20167</v>
      </c>
      <c r="G765" s="30">
        <f t="shared" si="70"/>
        <v>1.8245120988484416</v>
      </c>
      <c r="H765" s="714">
        <v>80</v>
      </c>
      <c r="I765" s="34">
        <f t="shared" si="71"/>
        <v>1.4596096790787534</v>
      </c>
      <c r="J765" s="34"/>
      <c r="K765" s="366"/>
      <c r="L765" s="204" t="str">
        <f>'Programe Budget 2073-74'!Q821</f>
        <v>का</v>
      </c>
    </row>
    <row r="766" spans="1:12">
      <c r="A766" s="10"/>
      <c r="B766" s="8"/>
      <c r="C766" s="31">
        <f>'Programe Budget 2073-74'!C822</f>
        <v>25</v>
      </c>
      <c r="D766" s="388" t="str">
        <f>'Programe Budget 2073-74'!D822</f>
        <v xml:space="preserve">जिल्ला कृषि विकास कार्यालय, रौतहट </v>
      </c>
      <c r="E766" s="34">
        <f>'Programe Budget 2073-74'!K822</f>
        <v>13660</v>
      </c>
      <c r="F766" s="422">
        <f t="shared" si="72"/>
        <v>13660</v>
      </c>
      <c r="G766" s="30">
        <f t="shared" si="70"/>
        <v>1.2358226444324742</v>
      </c>
      <c r="H766" s="714">
        <v>92</v>
      </c>
      <c r="I766" s="34">
        <f t="shared" si="71"/>
        <v>1.1369568328778763</v>
      </c>
      <c r="J766" s="34"/>
      <c r="K766" s="366"/>
      <c r="L766" s="204" t="str">
        <f>'Programe Budget 2073-74'!Q822</f>
        <v>का</v>
      </c>
    </row>
    <row r="767" spans="1:12">
      <c r="A767" s="10"/>
      <c r="B767" s="8"/>
      <c r="C767" s="31">
        <f>'Programe Budget 2073-74'!C823</f>
        <v>26</v>
      </c>
      <c r="D767" s="388" t="str">
        <f>'Programe Budget 2073-74'!D823</f>
        <v>जिल्ला कृषि विकास कार्यालय, मकवानपुर</v>
      </c>
      <c r="E767" s="34">
        <f>'Programe Budget 2073-74'!K823</f>
        <v>19107</v>
      </c>
      <c r="F767" s="422">
        <f t="shared" si="72"/>
        <v>19107</v>
      </c>
      <c r="G767" s="30">
        <f t="shared" si="70"/>
        <v>1.7286137091633447</v>
      </c>
      <c r="H767" s="714">
        <v>95.7</v>
      </c>
      <c r="I767" s="34">
        <f t="shared" si="71"/>
        <v>1.654283319669321</v>
      </c>
      <c r="J767" s="34"/>
      <c r="K767" s="366"/>
      <c r="L767" s="204" t="str">
        <f>'Programe Budget 2073-74'!Q823</f>
        <v>का</v>
      </c>
    </row>
    <row r="768" spans="1:12">
      <c r="A768" s="10"/>
      <c r="B768" s="8"/>
      <c r="C768" s="31">
        <f>'Programe Budget 2073-74'!C824</f>
        <v>27</v>
      </c>
      <c r="D768" s="388" t="str">
        <f>'Programe Budget 2073-74'!D824</f>
        <v>जिल्ला कृषि विकास कार्यालय, चितवन</v>
      </c>
      <c r="E768" s="34">
        <f>'Programe Budget 2073-74'!K824</f>
        <v>21138</v>
      </c>
      <c r="F768" s="422">
        <f t="shared" si="72"/>
        <v>21138</v>
      </c>
      <c r="G768" s="30">
        <f t="shared" si="70"/>
        <v>1.9123586426071482</v>
      </c>
      <c r="H768" s="714">
        <v>92.5</v>
      </c>
      <c r="I768" s="34">
        <f t="shared" si="71"/>
        <v>1.7689317444116119</v>
      </c>
      <c r="J768" s="34"/>
      <c r="K768" s="366"/>
      <c r="L768" s="204" t="str">
        <f>'Programe Budget 2073-74'!Q824</f>
        <v>का</v>
      </c>
    </row>
    <row r="769" spans="1:12">
      <c r="A769" s="10"/>
      <c r="B769" s="8"/>
      <c r="C769" s="31">
        <f>'Programe Budget 2073-74'!C825</f>
        <v>28</v>
      </c>
      <c r="D769" s="388" t="str">
        <f>'Programe Budget 2073-74'!D825</f>
        <v>जिल्ला कृषि विकास कार्यालय, रसुवा</v>
      </c>
      <c r="E769" s="34">
        <f>'Programe Budget 2073-74'!K825</f>
        <v>12084</v>
      </c>
      <c r="F769" s="422">
        <f t="shared" si="72"/>
        <v>12084</v>
      </c>
      <c r="G769" s="30">
        <f t="shared" si="70"/>
        <v>1.0932416424101039</v>
      </c>
      <c r="H769" s="714">
        <v>93</v>
      </c>
      <c r="I769" s="34">
        <f t="shared" si="71"/>
        <v>1.0167147274413966</v>
      </c>
      <c r="J769" s="34"/>
      <c r="K769" s="366"/>
      <c r="L769" s="204" t="str">
        <f>'Programe Budget 2073-74'!Q825</f>
        <v>का</v>
      </c>
    </row>
    <row r="770" spans="1:12">
      <c r="A770" s="10"/>
      <c r="B770" s="8"/>
      <c r="C770" s="31">
        <f>'Programe Budget 2073-74'!C826</f>
        <v>29</v>
      </c>
      <c r="D770" s="388" t="str">
        <f>'Programe Budget 2073-74'!D826</f>
        <v>जिल्ला कृषि विकास कार्यालय, धादिङ्ग</v>
      </c>
      <c r="E770" s="34">
        <f>'Programe Budget 2073-74'!K826</f>
        <v>16526</v>
      </c>
      <c r="F770" s="422">
        <f t="shared" si="72"/>
        <v>16526</v>
      </c>
      <c r="G770" s="30">
        <f t="shared" si="70"/>
        <v>1.4951101772980286</v>
      </c>
      <c r="H770" s="714">
        <v>85.8</v>
      </c>
      <c r="I770" s="34">
        <f t="shared" si="71"/>
        <v>1.2828045321217083</v>
      </c>
      <c r="J770" s="34"/>
      <c r="K770" s="366"/>
      <c r="L770" s="204" t="str">
        <f>'Programe Budget 2073-74'!Q826</f>
        <v>का</v>
      </c>
    </row>
    <row r="771" spans="1:12">
      <c r="A771" s="10"/>
      <c r="B771" s="8"/>
      <c r="C771" s="31">
        <f>'Programe Budget 2073-74'!C827</f>
        <v>30</v>
      </c>
      <c r="D771" s="388" t="str">
        <f>'Programe Budget 2073-74'!D827</f>
        <v>जिल्ला कृषि विकास कार्यालय, नुवाकोट</v>
      </c>
      <c r="E771" s="34">
        <f>'Programe Budget 2073-74'!K827</f>
        <v>21206</v>
      </c>
      <c r="F771" s="422">
        <f t="shared" si="72"/>
        <v>21206</v>
      </c>
      <c r="G771" s="30">
        <f t="shared" si="70"/>
        <v>1.9185106147756259</v>
      </c>
      <c r="H771" s="714">
        <v>100</v>
      </c>
      <c r="I771" s="34">
        <f t="shared" si="71"/>
        <v>1.9185106147756259</v>
      </c>
      <c r="J771" s="34"/>
      <c r="K771" s="366"/>
      <c r="L771" s="204" t="str">
        <f>'Programe Budget 2073-74'!Q827</f>
        <v>का</v>
      </c>
    </row>
    <row r="772" spans="1:12">
      <c r="A772" s="10"/>
      <c r="B772" s="8"/>
      <c r="C772" s="31">
        <f>'Programe Budget 2073-74'!C828</f>
        <v>31</v>
      </c>
      <c r="D772" s="388" t="str">
        <f>'Programe Budget 2073-74'!D828</f>
        <v>जिल्ला कृषि विकास कार्यालय, सिन्धुपाल्चोक</v>
      </c>
      <c r="E772" s="34">
        <f>'Programe Budget 2073-74'!K828</f>
        <v>13592</v>
      </c>
      <c r="F772" s="422">
        <f t="shared" si="72"/>
        <v>13592</v>
      </c>
      <c r="G772" s="30">
        <f t="shared" si="70"/>
        <v>1.2296706722639965</v>
      </c>
      <c r="H772" s="714">
        <v>100</v>
      </c>
      <c r="I772" s="34">
        <f t="shared" si="71"/>
        <v>1.2296706722639965</v>
      </c>
      <c r="J772" s="34"/>
      <c r="K772" s="366"/>
      <c r="L772" s="204" t="str">
        <f>'Programe Budget 2073-74'!Q828</f>
        <v>का</v>
      </c>
    </row>
    <row r="773" spans="1:12">
      <c r="A773" s="10"/>
      <c r="B773" s="8"/>
      <c r="C773" s="31">
        <f>'Programe Budget 2073-74'!C829</f>
        <v>32</v>
      </c>
      <c r="D773" s="388" t="str">
        <f>'Programe Budget 2073-74'!D829</f>
        <v>जिल्ला कृषि विकास कार्यालय, काभ्रेपलाञ्चोक</v>
      </c>
      <c r="E773" s="34">
        <f>'Programe Budget 2073-74'!K829</f>
        <v>17203</v>
      </c>
      <c r="F773" s="422">
        <f t="shared" si="72"/>
        <v>17203</v>
      </c>
      <c r="G773" s="30">
        <f t="shared" si="70"/>
        <v>1.5563584884459631</v>
      </c>
      <c r="H773" s="714">
        <v>96</v>
      </c>
      <c r="I773" s="34">
        <f t="shared" si="71"/>
        <v>1.4941041489081246</v>
      </c>
      <c r="J773" s="34"/>
      <c r="K773" s="366"/>
      <c r="L773" s="204" t="str">
        <f>'Programe Budget 2073-74'!Q829</f>
        <v>का</v>
      </c>
    </row>
    <row r="774" spans="1:12">
      <c r="A774" s="10"/>
      <c r="B774" s="8"/>
      <c r="C774" s="31">
        <f>'Programe Budget 2073-74'!C830</f>
        <v>33</v>
      </c>
      <c r="D774" s="388" t="str">
        <f>'Programe Budget 2073-74'!D830</f>
        <v>जिल्ला कृषि विकास कार्यालय, काठमाण्डौं</v>
      </c>
      <c r="E774" s="34">
        <f>'Programe Budget 2073-74'!K830</f>
        <v>12921</v>
      </c>
      <c r="F774" s="422">
        <f t="shared" si="72"/>
        <v>12921</v>
      </c>
      <c r="G774" s="30">
        <f t="shared" si="70"/>
        <v>1.1689651821897513</v>
      </c>
      <c r="H774" s="714">
        <v>90</v>
      </c>
      <c r="I774" s="34">
        <f t="shared" si="71"/>
        <v>1.0520686639707761</v>
      </c>
      <c r="J774" s="34"/>
      <c r="K774" s="366"/>
      <c r="L774" s="204" t="str">
        <f>'Programe Budget 2073-74'!Q830</f>
        <v>का</v>
      </c>
    </row>
    <row r="775" spans="1:12">
      <c r="A775" s="10"/>
      <c r="B775" s="8"/>
      <c r="C775" s="31">
        <f>'Programe Budget 2073-74'!C831</f>
        <v>34</v>
      </c>
      <c r="D775" s="388" t="str">
        <f>'Programe Budget 2073-74'!D831</f>
        <v>जिल्ला कृषि विकास कार्यालय, ललितपुर</v>
      </c>
      <c r="E775" s="34">
        <f>'Programe Budget 2073-74'!K831</f>
        <v>13746</v>
      </c>
      <c r="F775" s="422">
        <f t="shared" si="72"/>
        <v>13746</v>
      </c>
      <c r="G775" s="30">
        <f t="shared" si="70"/>
        <v>1.2436030798220201</v>
      </c>
      <c r="H775" s="714">
        <v>100</v>
      </c>
      <c r="I775" s="34">
        <f t="shared" si="71"/>
        <v>1.2436030798220201</v>
      </c>
      <c r="J775" s="34"/>
      <c r="K775" s="366"/>
      <c r="L775" s="204" t="str">
        <f>'Programe Budget 2073-74'!Q831</f>
        <v>का</v>
      </c>
    </row>
    <row r="776" spans="1:12">
      <c r="A776" s="10"/>
      <c r="B776" s="8"/>
      <c r="C776" s="31">
        <f>'Programe Budget 2073-74'!C832</f>
        <v>35</v>
      </c>
      <c r="D776" s="388" t="str">
        <f>'Programe Budget 2073-74'!D832</f>
        <v>जिल्ला कृषि विकास कार्यालय, भक्तपुर</v>
      </c>
      <c r="E776" s="34">
        <f>'Programe Budget 2073-74'!K832</f>
        <v>10612</v>
      </c>
      <c r="F776" s="422">
        <f t="shared" si="72"/>
        <v>10612</v>
      </c>
      <c r="G776" s="30">
        <f t="shared" si="70"/>
        <v>0.96006953899834691</v>
      </c>
      <c r="H776" s="714">
        <v>54</v>
      </c>
      <c r="I776" s="34">
        <f t="shared" si="71"/>
        <v>0.51843755105910727</v>
      </c>
      <c r="J776" s="34"/>
      <c r="K776" s="366"/>
      <c r="L776" s="204" t="str">
        <f>'Programe Budget 2073-74'!Q832</f>
        <v>का</v>
      </c>
    </row>
    <row r="777" spans="1:12">
      <c r="A777" s="10"/>
      <c r="B777" s="8"/>
      <c r="C777" s="31">
        <f>'Programe Budget 2073-74'!C833</f>
        <v>36</v>
      </c>
      <c r="D777" s="388" t="str">
        <f>'Programe Budget 2073-74'!D833</f>
        <v>जिल्ला कृषि विकास कार्यालय, कास्की</v>
      </c>
      <c r="E777" s="34">
        <f>'Programe Budget 2073-74'!K833</f>
        <v>16447</v>
      </c>
      <c r="F777" s="422">
        <f t="shared" si="72"/>
        <v>16447</v>
      </c>
      <c r="G777" s="30">
        <f t="shared" si="70"/>
        <v>1.4879630331611204</v>
      </c>
      <c r="H777" s="714">
        <v>95</v>
      </c>
      <c r="I777" s="34">
        <f t="shared" si="71"/>
        <v>1.4135648815030644</v>
      </c>
      <c r="J777" s="34"/>
      <c r="K777" s="366"/>
      <c r="L777" s="204" t="str">
        <f>'Programe Budget 2073-74'!Q833</f>
        <v>प</v>
      </c>
    </row>
    <row r="778" spans="1:12">
      <c r="A778" s="10"/>
      <c r="B778" s="8"/>
      <c r="C778" s="31">
        <f>'Programe Budget 2073-74'!C834</f>
        <v>37</v>
      </c>
      <c r="D778" s="388" t="str">
        <f>'Programe Budget 2073-74'!D834</f>
        <v>जिल्ला कृषि विकास कार्यालय, लमजुङ्ग</v>
      </c>
      <c r="E778" s="34">
        <f>'Programe Budget 2073-74'!K834</f>
        <v>16356.2</v>
      </c>
      <c r="F778" s="422">
        <f t="shared" si="72"/>
        <v>16356.2</v>
      </c>
      <c r="G778" s="30">
        <f t="shared" si="70"/>
        <v>1.4797483409126237</v>
      </c>
      <c r="H778" s="714">
        <v>95</v>
      </c>
      <c r="I778" s="34">
        <f t="shared" si="71"/>
        <v>1.4057609238669926</v>
      </c>
      <c r="J778" s="34"/>
      <c r="K778" s="366"/>
      <c r="L778" s="204" t="str">
        <f>'Programe Budget 2073-74'!Q834</f>
        <v>प</v>
      </c>
    </row>
    <row r="779" spans="1:12">
      <c r="A779" s="10"/>
      <c r="B779" s="8"/>
      <c r="C779" s="31">
        <f>'Programe Budget 2073-74'!C835</f>
        <v>38</v>
      </c>
      <c r="D779" s="388" t="str">
        <f>'Programe Budget 2073-74'!D835</f>
        <v>जिल्ला कृषि विकास कार्यालय, मनाङ्ग</v>
      </c>
      <c r="E779" s="34">
        <f>'Programe Budget 2073-74'!K835</f>
        <v>11639.2</v>
      </c>
      <c r="F779" s="422">
        <f t="shared" si="72"/>
        <v>11639.2</v>
      </c>
      <c r="G779" s="30">
        <f t="shared" si="70"/>
        <v>1.0530005068139427</v>
      </c>
      <c r="H779" s="714">
        <v>99.4</v>
      </c>
      <c r="I779" s="34">
        <f t="shared" si="71"/>
        <v>1.0466825037730592</v>
      </c>
      <c r="J779" s="34"/>
      <c r="K779" s="366"/>
      <c r="L779" s="204" t="str">
        <f>'Programe Budget 2073-74'!Q835</f>
        <v>प</v>
      </c>
    </row>
    <row r="780" spans="1:12">
      <c r="A780" s="10"/>
      <c r="B780" s="8"/>
      <c r="C780" s="31">
        <f>'Programe Budget 2073-74'!C836</f>
        <v>39</v>
      </c>
      <c r="D780" s="388" t="str">
        <f>'Programe Budget 2073-74'!D836</f>
        <v>जिल्ला कृषि विकास कार्यालय, गोरखा</v>
      </c>
      <c r="E780" s="34">
        <f>'Programe Budget 2073-74'!K836</f>
        <v>16461.3</v>
      </c>
      <c r="F780" s="422">
        <f t="shared" si="72"/>
        <v>16461.3</v>
      </c>
      <c r="G780" s="30">
        <f t="shared" si="70"/>
        <v>1.4892567567200798</v>
      </c>
      <c r="H780" s="714">
        <v>90</v>
      </c>
      <c r="I780" s="34">
        <f t="shared" si="71"/>
        <v>1.3403310810480717</v>
      </c>
      <c r="J780" s="34"/>
      <c r="K780" s="366"/>
      <c r="L780" s="204" t="str">
        <f>'Programe Budget 2073-74'!Q836</f>
        <v>प</v>
      </c>
    </row>
    <row r="781" spans="1:12">
      <c r="A781" s="10"/>
      <c r="B781" s="8"/>
      <c r="C781" s="31">
        <f>'Programe Budget 2073-74'!C837</f>
        <v>40</v>
      </c>
      <c r="D781" s="388" t="str">
        <f>'Programe Budget 2073-74'!D837</f>
        <v>जिल्ला कृषि विकास कार्यालय, तनहुँ</v>
      </c>
      <c r="E781" s="34">
        <f>'Programe Budget 2073-74'!K837</f>
        <v>21834.5</v>
      </c>
      <c r="F781" s="422">
        <f t="shared" si="72"/>
        <v>21834.5</v>
      </c>
      <c r="G781" s="30">
        <f t="shared" si="70"/>
        <v>1.9753711222445725</v>
      </c>
      <c r="H781" s="714">
        <v>100</v>
      </c>
      <c r="I781" s="34">
        <f t="shared" si="71"/>
        <v>1.9753711222445725</v>
      </c>
      <c r="J781" s="34"/>
      <c r="K781" s="366"/>
      <c r="L781" s="204" t="str">
        <f>'Programe Budget 2073-74'!Q837</f>
        <v>प</v>
      </c>
    </row>
    <row r="782" spans="1:12">
      <c r="A782" s="10"/>
      <c r="B782" s="8"/>
      <c r="C782" s="31">
        <f>'Programe Budget 2073-74'!C838</f>
        <v>41</v>
      </c>
      <c r="D782" s="388" t="str">
        <f>'Programe Budget 2073-74'!D838</f>
        <v>जिल्ला कृषि विकास कार्यालय, स्याङ्गजा</v>
      </c>
      <c r="E782" s="34">
        <f>'Programe Budget 2073-74'!K838</f>
        <v>15761</v>
      </c>
      <c r="F782" s="422">
        <f t="shared" si="72"/>
        <v>15761</v>
      </c>
      <c r="G782" s="30">
        <f t="shared" si="70"/>
        <v>1.4259004904026522</v>
      </c>
      <c r="H782" s="714">
        <v>100</v>
      </c>
      <c r="I782" s="34">
        <f t="shared" si="71"/>
        <v>1.4259004904026522</v>
      </c>
      <c r="J782" s="34"/>
      <c r="K782" s="366"/>
      <c r="L782" s="204" t="str">
        <f>'Programe Budget 2073-74'!Q838</f>
        <v>प</v>
      </c>
    </row>
    <row r="783" spans="1:12">
      <c r="A783" s="10"/>
      <c r="B783" s="8"/>
      <c r="C783" s="31">
        <f>'Programe Budget 2073-74'!C839</f>
        <v>42</v>
      </c>
      <c r="D783" s="388" t="str">
        <f>'Programe Budget 2073-74'!D839</f>
        <v>जिल्ला कृषि विकास कार्यालय, गुल्मी</v>
      </c>
      <c r="E783" s="34">
        <f>'Programe Budget 2073-74'!K839</f>
        <v>14239.5</v>
      </c>
      <c r="F783" s="422">
        <f t="shared" si="72"/>
        <v>14239.5</v>
      </c>
      <c r="G783" s="30">
        <f t="shared" si="70"/>
        <v>1.2882501131329589</v>
      </c>
      <c r="H783" s="714">
        <v>83</v>
      </c>
      <c r="I783" s="34">
        <f t="shared" si="71"/>
        <v>1.0692475939003558</v>
      </c>
      <c r="J783" s="34"/>
      <c r="K783" s="366"/>
      <c r="L783" s="204" t="str">
        <f>'Programe Budget 2073-74'!Q839</f>
        <v>प</v>
      </c>
    </row>
    <row r="784" spans="1:12">
      <c r="A784" s="10"/>
      <c r="B784" s="8"/>
      <c r="C784" s="31">
        <f>'Programe Budget 2073-74'!C840</f>
        <v>43</v>
      </c>
      <c r="D784" s="388" t="str">
        <f>'Programe Budget 2073-74'!D840</f>
        <v>जिल्ला कृषि विकास कार्यालय, रुपन्देही</v>
      </c>
      <c r="E784" s="34">
        <f>'Programe Budget 2073-74'!K840</f>
        <v>18182.599999999999</v>
      </c>
      <c r="F784" s="422">
        <f t="shared" si="72"/>
        <v>18182.599999999999</v>
      </c>
      <c r="G784" s="30">
        <f t="shared" si="70"/>
        <v>1.6449830757436241</v>
      </c>
      <c r="H784" s="714">
        <v>93</v>
      </c>
      <c r="I784" s="34">
        <f t="shared" si="71"/>
        <v>1.5298342604415707</v>
      </c>
      <c r="J784" s="34"/>
      <c r="K784" s="366"/>
      <c r="L784" s="204" t="str">
        <f>'Programe Budget 2073-74'!Q840</f>
        <v>प</v>
      </c>
    </row>
    <row r="785" spans="1:12">
      <c r="A785" s="10"/>
      <c r="B785" s="8"/>
      <c r="C785" s="31">
        <f>'Programe Budget 2073-74'!C841</f>
        <v>44</v>
      </c>
      <c r="D785" s="388" t="str">
        <f>'Programe Budget 2073-74'!D841</f>
        <v>जिल्ला कृषि विकास कार्यालय, नवलपरासी</v>
      </c>
      <c r="E785" s="34">
        <f>'Programe Budget 2073-74'!K841</f>
        <v>18679.3</v>
      </c>
      <c r="F785" s="422">
        <f t="shared" si="72"/>
        <v>18679.3</v>
      </c>
      <c r="G785" s="30">
        <f t="shared" si="70"/>
        <v>1.6899196136271974</v>
      </c>
      <c r="H785" s="714">
        <v>100</v>
      </c>
      <c r="I785" s="34">
        <f t="shared" si="71"/>
        <v>1.6899196136271974</v>
      </c>
      <c r="J785" s="34"/>
      <c r="K785" s="366"/>
      <c r="L785" s="204" t="str">
        <f>'Programe Budget 2073-74'!Q841</f>
        <v>प</v>
      </c>
    </row>
    <row r="786" spans="1:12">
      <c r="A786" s="10"/>
      <c r="B786" s="8"/>
      <c r="C786" s="31">
        <f>'Programe Budget 2073-74'!C842</f>
        <v>45</v>
      </c>
      <c r="D786" s="388" t="str">
        <f>'Programe Budget 2073-74'!D842</f>
        <v>जिल्ला कृषि विकास कार्यालय, पाल्पा</v>
      </c>
      <c r="E786" s="34">
        <f>'Programe Budget 2073-74'!K842</f>
        <v>14262</v>
      </c>
      <c r="F786" s="422">
        <f t="shared" si="72"/>
        <v>14262</v>
      </c>
      <c r="G786" s="30">
        <f t="shared" si="70"/>
        <v>1.2902856921592936</v>
      </c>
      <c r="H786" s="714">
        <v>95</v>
      </c>
      <c r="I786" s="34">
        <f t="shared" si="71"/>
        <v>1.2257714075513289</v>
      </c>
      <c r="J786" s="34"/>
      <c r="K786" s="366"/>
      <c r="L786" s="204" t="str">
        <f>'Programe Budget 2073-74'!Q842</f>
        <v>प</v>
      </c>
    </row>
    <row r="787" spans="1:12">
      <c r="A787" s="10"/>
      <c r="B787" s="8"/>
      <c r="C787" s="31">
        <f>'Programe Budget 2073-74'!C843</f>
        <v>46</v>
      </c>
      <c r="D787" s="388" t="str">
        <f>'Programe Budget 2073-74'!D843</f>
        <v xml:space="preserve">जिल्ला कृषि विकास कार्यालय, कपिलबस्तु </v>
      </c>
      <c r="E787" s="34">
        <f>'Programe Budget 2073-74'!K843</f>
        <v>13146</v>
      </c>
      <c r="F787" s="422">
        <f t="shared" si="72"/>
        <v>13146</v>
      </c>
      <c r="G787" s="30">
        <f t="shared" si="70"/>
        <v>1.1893209724530971</v>
      </c>
      <c r="H787" s="714">
        <v>96</v>
      </c>
      <c r="I787" s="34">
        <f t="shared" si="71"/>
        <v>1.1417481335549733</v>
      </c>
      <c r="J787" s="34"/>
      <c r="K787" s="366"/>
      <c r="L787" s="204" t="str">
        <f>'Programe Budget 2073-74'!Q843</f>
        <v>प</v>
      </c>
    </row>
    <row r="788" spans="1:12">
      <c r="A788" s="10"/>
      <c r="B788" s="8"/>
      <c r="C788" s="31">
        <f>'Programe Budget 2073-74'!C844</f>
        <v>47</v>
      </c>
      <c r="D788" s="388" t="str">
        <f>'Programe Budget 2073-74'!D844</f>
        <v xml:space="preserve">जिल्ला कृषि विकास कार्यालय, अर्घाखाँची </v>
      </c>
      <c r="E788" s="34">
        <f>'Programe Budget 2073-74'!K844</f>
        <v>9613</v>
      </c>
      <c r="F788" s="422">
        <f t="shared" si="72"/>
        <v>9613</v>
      </c>
      <c r="G788" s="30">
        <f t="shared" si="70"/>
        <v>0.86968983022909052</v>
      </c>
      <c r="H788" s="714">
        <v>99</v>
      </c>
      <c r="I788" s="34">
        <f t="shared" si="71"/>
        <v>0.86099293192679971</v>
      </c>
      <c r="J788" s="34"/>
      <c r="K788" s="366"/>
      <c r="L788" s="204" t="str">
        <f>'Programe Budget 2073-74'!Q844</f>
        <v>प</v>
      </c>
    </row>
    <row r="789" spans="1:12">
      <c r="A789" s="10"/>
      <c r="B789" s="8"/>
      <c r="C789" s="31">
        <f>'Programe Budget 2073-74'!C845</f>
        <v>48</v>
      </c>
      <c r="D789" s="388" t="str">
        <f>'Programe Budget 2073-74'!D845</f>
        <v>जिल्ला कृषि विकास कार्यालय, मुस्ताङ्ग</v>
      </c>
      <c r="E789" s="34">
        <f>'Programe Budget 2073-74'!K845</f>
        <v>10869.1</v>
      </c>
      <c r="F789" s="422">
        <f t="shared" si="72"/>
        <v>10869.1</v>
      </c>
      <c r="G789" s="30">
        <f t="shared" si="70"/>
        <v>0.98332942200593032</v>
      </c>
      <c r="H789" s="714">
        <v>82</v>
      </c>
      <c r="I789" s="34">
        <f t="shared" si="71"/>
        <v>0.80633012604486287</v>
      </c>
      <c r="J789" s="34"/>
      <c r="K789" s="366"/>
      <c r="L789" s="204" t="str">
        <f>'Programe Budget 2073-74'!Q845</f>
        <v>प</v>
      </c>
    </row>
    <row r="790" spans="1:12">
      <c r="A790" s="10"/>
      <c r="B790" s="8"/>
      <c r="C790" s="31">
        <f>'Programe Budget 2073-74'!C846</f>
        <v>49</v>
      </c>
      <c r="D790" s="388" t="str">
        <f>'Programe Budget 2073-74'!D846</f>
        <v>जिल्ला कृषि विकास कार्यालय, म्याग्दी</v>
      </c>
      <c r="E790" s="34">
        <f>'Programe Budget 2073-74'!K846</f>
        <v>14021.6</v>
      </c>
      <c r="F790" s="422">
        <f t="shared" si="72"/>
        <v>14021.6</v>
      </c>
      <c r="G790" s="30">
        <f t="shared" si="70"/>
        <v>1.2685366611401452</v>
      </c>
      <c r="H790" s="714">
        <v>100</v>
      </c>
      <c r="I790" s="34">
        <f t="shared" si="71"/>
        <v>1.2685366611401452</v>
      </c>
      <c r="J790" s="34"/>
      <c r="K790" s="366"/>
      <c r="L790" s="204" t="str">
        <f>'Programe Budget 2073-74'!Q846</f>
        <v>प</v>
      </c>
    </row>
    <row r="791" spans="1:12">
      <c r="A791" s="10"/>
      <c r="B791" s="8"/>
      <c r="C791" s="31">
        <f>'Programe Budget 2073-74'!C847</f>
        <v>50</v>
      </c>
      <c r="D791" s="388" t="str">
        <f>'Programe Budget 2073-74'!D847</f>
        <v>जिल्ला कृषि विकास कार्यालय, पर्वत</v>
      </c>
      <c r="E791" s="34">
        <f>'Programe Budget 2073-74'!K847</f>
        <v>16952.099999999999</v>
      </c>
      <c r="F791" s="422">
        <f t="shared" si="72"/>
        <v>16952.099999999999</v>
      </c>
      <c r="G791" s="30">
        <f t="shared" si="70"/>
        <v>1.5336595205478585</v>
      </c>
      <c r="H791" s="714">
        <v>85</v>
      </c>
      <c r="I791" s="34">
        <f t="shared" si="71"/>
        <v>1.3036105924656798</v>
      </c>
      <c r="J791" s="34"/>
      <c r="K791" s="366"/>
      <c r="L791" s="204" t="str">
        <f>'Programe Budget 2073-74'!Q847</f>
        <v>प</v>
      </c>
    </row>
    <row r="792" spans="1:12">
      <c r="A792" s="10"/>
      <c r="B792" s="8"/>
      <c r="C792" s="106">
        <f>'Programe Budget 2073-74'!C848</f>
        <v>51</v>
      </c>
      <c r="D792" s="391" t="str">
        <f>'Programe Budget 2073-74'!D848</f>
        <v>जिल्ला कृषि विकास कार्यालय, बागलुङ्ग</v>
      </c>
      <c r="E792" s="34">
        <f>'Programe Budget 2073-74'!K848</f>
        <v>15568</v>
      </c>
      <c r="F792" s="422">
        <f t="shared" si="72"/>
        <v>15568</v>
      </c>
      <c r="G792" s="87">
        <f t="shared" si="70"/>
        <v>1.4084397458656486</v>
      </c>
      <c r="H792" s="714">
        <v>95.2</v>
      </c>
      <c r="I792" s="34">
        <f t="shared" si="71"/>
        <v>1.3408346380640976</v>
      </c>
      <c r="J792" s="85"/>
      <c r="K792" s="367"/>
      <c r="L792" s="204" t="str">
        <f>'Programe Budget 2073-74'!Q848</f>
        <v>प</v>
      </c>
    </row>
    <row r="793" spans="1:12">
      <c r="A793" s="9"/>
      <c r="B793" s="9"/>
      <c r="C793" s="33">
        <f>'Programe Budget 2073-74'!C849</f>
        <v>52</v>
      </c>
      <c r="D793" s="392" t="str">
        <f>'Programe Budget 2073-74'!D849</f>
        <v>जिल्ला कृषि विकास कार्यालय, रुकुम</v>
      </c>
      <c r="E793" s="34">
        <f>'Programe Budget 2073-74'!K849</f>
        <v>10982</v>
      </c>
      <c r="F793" s="422">
        <f t="shared" si="72"/>
        <v>10982</v>
      </c>
      <c r="G793" s="34">
        <f>SUM(F793/$F$817*100)</f>
        <v>0.99354350520918255</v>
      </c>
      <c r="H793" s="714">
        <v>90</v>
      </c>
      <c r="I793" s="34">
        <f t="shared" si="71"/>
        <v>0.89418915468826432</v>
      </c>
      <c r="J793" s="34"/>
      <c r="K793" s="214"/>
      <c r="L793" s="252" t="str">
        <f>'Programe Budget 2073-74'!Q849</f>
        <v>सु</v>
      </c>
    </row>
    <row r="794" spans="1:12">
      <c r="A794" s="9"/>
      <c r="B794" s="9"/>
      <c r="C794" s="33">
        <f>'Programe Budget 2073-74'!C850</f>
        <v>53</v>
      </c>
      <c r="D794" s="392" t="str">
        <f>'Programe Budget 2073-74'!D850</f>
        <v>जिल्ला कृषि विकास कार्यालय, रोल्पा</v>
      </c>
      <c r="E794" s="34">
        <f>'Programe Budget 2073-74'!K850</f>
        <v>11345</v>
      </c>
      <c r="F794" s="422">
        <f t="shared" si="72"/>
        <v>11345</v>
      </c>
      <c r="G794" s="34">
        <f t="shared" si="70"/>
        <v>1.0263841801673808</v>
      </c>
      <c r="H794" s="714">
        <v>98</v>
      </c>
      <c r="I794" s="34">
        <f t="shared" si="71"/>
        <v>1.0058564965640331</v>
      </c>
      <c r="J794" s="34"/>
      <c r="K794" s="214"/>
      <c r="L794" s="252" t="str">
        <f>'Programe Budget 2073-74'!Q850</f>
        <v>सु</v>
      </c>
    </row>
    <row r="795" spans="1:12">
      <c r="A795" s="9"/>
      <c r="B795" s="9"/>
      <c r="C795" s="33">
        <f>'Programe Budget 2073-74'!C851</f>
        <v>54</v>
      </c>
      <c r="D795" s="392" t="str">
        <f>'Programe Budget 2073-74'!D851</f>
        <v>जिल्ला कृषि विकास कार्यालय, दाङ्ग</v>
      </c>
      <c r="E795" s="34">
        <f>'Programe Budget 2073-74'!K851</f>
        <v>11304</v>
      </c>
      <c r="F795" s="422">
        <f t="shared" si="72"/>
        <v>11304</v>
      </c>
      <c r="G795" s="34">
        <f t="shared" si="70"/>
        <v>1.0226749028305044</v>
      </c>
      <c r="H795" s="714">
        <v>84</v>
      </c>
      <c r="I795" s="34">
        <f t="shared" si="71"/>
        <v>0.8590469183776237</v>
      </c>
      <c r="J795" s="34"/>
      <c r="K795" s="214"/>
      <c r="L795" s="252" t="str">
        <f>'Programe Budget 2073-74'!Q851</f>
        <v>सु</v>
      </c>
    </row>
    <row r="796" spans="1:12">
      <c r="A796" s="9"/>
      <c r="B796" s="9"/>
      <c r="C796" s="33">
        <f>'Programe Budget 2073-74'!C852</f>
        <v>55</v>
      </c>
      <c r="D796" s="392" t="str">
        <f>'Programe Budget 2073-74'!D852</f>
        <v>जिल्ला कृषि विकास कार्यालय, सल्यान</v>
      </c>
      <c r="E796" s="34">
        <f>'Programe Budget 2073-74'!K852</f>
        <v>14109</v>
      </c>
      <c r="F796" s="422">
        <f t="shared" si="72"/>
        <v>14109</v>
      </c>
      <c r="G796" s="34">
        <f t="shared" si="70"/>
        <v>1.2764437547802183</v>
      </c>
      <c r="H796" s="714">
        <v>100</v>
      </c>
      <c r="I796" s="34">
        <f t="shared" si="71"/>
        <v>1.2764437547802183</v>
      </c>
      <c r="J796" s="34"/>
      <c r="K796" s="214"/>
      <c r="L796" s="252" t="str">
        <f>'Programe Budget 2073-74'!Q852</f>
        <v>सु</v>
      </c>
    </row>
    <row r="797" spans="1:12">
      <c r="A797" s="9"/>
      <c r="B797" s="9"/>
      <c r="C797" s="33">
        <f>'Programe Budget 2073-74'!C853</f>
        <v>56</v>
      </c>
      <c r="D797" s="392" t="str">
        <f>'Programe Budget 2073-74'!D853</f>
        <v>जिल्ला कृषि विकास कार्यालय, प्यूठान</v>
      </c>
      <c r="E797" s="34">
        <f>'Programe Budget 2073-74'!K853</f>
        <v>15259</v>
      </c>
      <c r="F797" s="422">
        <f t="shared" si="72"/>
        <v>15259</v>
      </c>
      <c r="G797" s="34">
        <f t="shared" si="70"/>
        <v>1.3804844605706534</v>
      </c>
      <c r="H797" s="714">
        <v>100</v>
      </c>
      <c r="I797" s="34">
        <f t="shared" si="71"/>
        <v>1.3804844605706534</v>
      </c>
      <c r="J797" s="34"/>
      <c r="K797" s="214"/>
      <c r="L797" s="252" t="str">
        <f>'Programe Budget 2073-74'!Q853</f>
        <v>सु</v>
      </c>
    </row>
    <row r="798" spans="1:12">
      <c r="A798" s="9"/>
      <c r="B798" s="9"/>
      <c r="C798" s="33">
        <f>'Programe Budget 2073-74'!C854</f>
        <v>57</v>
      </c>
      <c r="D798" s="392" t="str">
        <f>'Programe Budget 2073-74'!D854</f>
        <v>जिल्ला कृषि विकास कार्यालय, बाँके</v>
      </c>
      <c r="E798" s="34">
        <f>'Programe Budget 2073-74'!K854</f>
        <v>15601</v>
      </c>
      <c r="F798" s="422">
        <f t="shared" si="72"/>
        <v>15601</v>
      </c>
      <c r="G798" s="34">
        <f t="shared" si="70"/>
        <v>1.4114252617709395</v>
      </c>
      <c r="H798" s="714">
        <v>100</v>
      </c>
      <c r="I798" s="34">
        <f t="shared" si="71"/>
        <v>1.4114252617709395</v>
      </c>
      <c r="J798" s="34"/>
      <c r="K798" s="214"/>
      <c r="L798" s="252" t="str">
        <f>'Programe Budget 2073-74'!Q854</f>
        <v>सु</v>
      </c>
    </row>
    <row r="799" spans="1:12">
      <c r="A799" s="9"/>
      <c r="B799" s="9"/>
      <c r="C799" s="33">
        <f>'Programe Budget 2073-74'!C855</f>
        <v>58</v>
      </c>
      <c r="D799" s="392" t="str">
        <f>'Programe Budget 2073-74'!D855</f>
        <v>जिल्ला कृषि विकास कार्यालय, बर्दिया</v>
      </c>
      <c r="E799" s="34">
        <f>'Programe Budget 2073-74'!K855</f>
        <v>14622</v>
      </c>
      <c r="F799" s="422">
        <f t="shared" si="72"/>
        <v>14622</v>
      </c>
      <c r="G799" s="34">
        <f t="shared" si="70"/>
        <v>1.3228549565806471</v>
      </c>
      <c r="H799" s="714">
        <v>79</v>
      </c>
      <c r="I799" s="34">
        <f t="shared" si="71"/>
        <v>1.0450554156987113</v>
      </c>
      <c r="J799" s="34"/>
      <c r="K799" s="214"/>
      <c r="L799" s="252" t="str">
        <f>'Programe Budget 2073-74'!Q855</f>
        <v>सु</v>
      </c>
    </row>
    <row r="800" spans="1:12">
      <c r="A800" s="9"/>
      <c r="B800" s="9"/>
      <c r="C800" s="33">
        <f>'Programe Budget 2073-74'!C856</f>
        <v>59</v>
      </c>
      <c r="D800" s="392" t="str">
        <f>'Programe Budget 2073-74'!D856</f>
        <v>जिल्ला कृषि विकास कार्यालय, सुर्खेत</v>
      </c>
      <c r="E800" s="34">
        <f>'Programe Budget 2073-74'!K856</f>
        <v>12420</v>
      </c>
      <c r="F800" s="422">
        <f t="shared" si="72"/>
        <v>12420</v>
      </c>
      <c r="G800" s="34">
        <f t="shared" si="70"/>
        <v>1.1236396225367007</v>
      </c>
      <c r="H800" s="714">
        <v>93</v>
      </c>
      <c r="I800" s="34">
        <f t="shared" si="71"/>
        <v>1.0449848489591316</v>
      </c>
      <c r="J800" s="34"/>
      <c r="K800" s="214"/>
      <c r="L800" s="252" t="str">
        <f>'Programe Budget 2073-74'!Q856</f>
        <v>सु</v>
      </c>
    </row>
    <row r="801" spans="1:12">
      <c r="A801" s="9"/>
      <c r="B801" s="9"/>
      <c r="C801" s="33">
        <f>'Programe Budget 2073-74'!C857</f>
        <v>60</v>
      </c>
      <c r="D801" s="392" t="str">
        <f>'Programe Budget 2073-74'!D857</f>
        <v>जिल्ला कृषि विकास कार्यालय, दैलेख</v>
      </c>
      <c r="E801" s="34">
        <f>'Programe Budget 2073-74'!K857</f>
        <v>13758</v>
      </c>
      <c r="F801" s="422">
        <f t="shared" si="72"/>
        <v>13758</v>
      </c>
      <c r="G801" s="34">
        <f t="shared" si="70"/>
        <v>1.2446887219693983</v>
      </c>
      <c r="H801" s="714">
        <v>100</v>
      </c>
      <c r="I801" s="34">
        <f t="shared" si="71"/>
        <v>1.2446887219693983</v>
      </c>
      <c r="J801" s="34"/>
      <c r="K801" s="214"/>
      <c r="L801" s="252" t="str">
        <f>'Programe Budget 2073-74'!Q857</f>
        <v>सु</v>
      </c>
    </row>
    <row r="802" spans="1:12">
      <c r="A802" s="9"/>
      <c r="B802" s="9"/>
      <c r="C802" s="33">
        <f>'Programe Budget 2073-74'!C858</f>
        <v>61</v>
      </c>
      <c r="D802" s="392" t="str">
        <f>'Programe Budget 2073-74'!D858</f>
        <v>जिल्ला कृषि विकास कार्यालय, जाजरकोट</v>
      </c>
      <c r="E802" s="34">
        <f>'Programe Budget 2073-74'!K858</f>
        <v>12712</v>
      </c>
      <c r="F802" s="422">
        <f t="shared" si="72"/>
        <v>12712</v>
      </c>
      <c r="G802" s="34">
        <f t="shared" si="70"/>
        <v>1.1500569147895763</v>
      </c>
      <c r="H802" s="714">
        <v>100</v>
      </c>
      <c r="I802" s="34">
        <f t="shared" si="71"/>
        <v>1.1500569147895763</v>
      </c>
      <c r="J802" s="34"/>
      <c r="K802" s="214"/>
      <c r="L802" s="252" t="str">
        <f>'Programe Budget 2073-74'!Q858</f>
        <v>सु</v>
      </c>
    </row>
    <row r="803" spans="1:12">
      <c r="A803" s="9"/>
      <c r="B803" s="9"/>
      <c r="C803" s="33">
        <f>'Programe Budget 2073-74'!C859</f>
        <v>62</v>
      </c>
      <c r="D803" s="392" t="str">
        <f>'Programe Budget 2073-74'!D859</f>
        <v>जिल्ला कृषि विकास कार्यालय, कालीकोट</v>
      </c>
      <c r="E803" s="34">
        <f>'Programe Budget 2073-74'!K859</f>
        <v>10425</v>
      </c>
      <c r="F803" s="422">
        <f t="shared" si="72"/>
        <v>10425</v>
      </c>
      <c r="G803" s="34">
        <f t="shared" si="70"/>
        <v>0.94315161553503257</v>
      </c>
      <c r="H803" s="714">
        <v>100</v>
      </c>
      <c r="I803" s="34">
        <f t="shared" si="71"/>
        <v>0.94315161553503257</v>
      </c>
      <c r="J803" s="34"/>
      <c r="K803" s="214"/>
      <c r="L803" s="252" t="str">
        <f>'Programe Budget 2073-74'!Q859</f>
        <v>सु</v>
      </c>
    </row>
    <row r="804" spans="1:12">
      <c r="A804" s="9"/>
      <c r="B804" s="9"/>
      <c r="C804" s="33">
        <f>'Programe Budget 2073-74'!C860</f>
        <v>63</v>
      </c>
      <c r="D804" s="392" t="str">
        <f>'Programe Budget 2073-74'!D860</f>
        <v>जिल्ला कृषि विकास कार्यालय, हुम्ला</v>
      </c>
      <c r="E804" s="34">
        <f>'Programe Budget 2073-74'!K860</f>
        <v>11990</v>
      </c>
      <c r="F804" s="422">
        <f t="shared" si="72"/>
        <v>11990</v>
      </c>
      <c r="G804" s="34">
        <f t="shared" si="70"/>
        <v>1.0847374455889727</v>
      </c>
      <c r="H804" s="714">
        <v>100</v>
      </c>
      <c r="I804" s="34">
        <f t="shared" si="71"/>
        <v>1.0847374455889727</v>
      </c>
      <c r="J804" s="34"/>
      <c r="K804" s="214"/>
      <c r="L804" s="252" t="str">
        <f>'Programe Budget 2073-74'!Q860</f>
        <v>सु</v>
      </c>
    </row>
    <row r="805" spans="1:12">
      <c r="A805" s="9"/>
      <c r="B805" s="9"/>
      <c r="C805" s="33">
        <f>'Programe Budget 2073-74'!C861</f>
        <v>64</v>
      </c>
      <c r="D805" s="392" t="str">
        <f>'Programe Budget 2073-74'!D861</f>
        <v>जिल्ला कृषि विकास कार्यालय, मुगु</v>
      </c>
      <c r="E805" s="34">
        <f>'Programe Budget 2073-74'!K861</f>
        <v>9529</v>
      </c>
      <c r="F805" s="422">
        <f t="shared" si="72"/>
        <v>9529</v>
      </c>
      <c r="G805" s="34">
        <f t="shared" si="70"/>
        <v>0.86209033519744127</v>
      </c>
      <c r="H805" s="714">
        <v>73</v>
      </c>
      <c r="I805" s="34">
        <f t="shared" si="71"/>
        <v>0.62932594469413206</v>
      </c>
      <c r="J805" s="34"/>
      <c r="K805" s="214"/>
      <c r="L805" s="252" t="str">
        <f>'Programe Budget 2073-74'!Q861</f>
        <v>सु</v>
      </c>
    </row>
    <row r="806" spans="1:12">
      <c r="A806" s="9"/>
      <c r="B806" s="9"/>
      <c r="C806" s="33">
        <f>'Programe Budget 2073-74'!C862</f>
        <v>65</v>
      </c>
      <c r="D806" s="392" t="str">
        <f>'Programe Budget 2073-74'!D862</f>
        <v>जिल्ला कृषि विकास कार्यालय, डोल्पा</v>
      </c>
      <c r="E806" s="34">
        <f>'Programe Budget 2073-74'!K862</f>
        <v>11341</v>
      </c>
      <c r="F806" s="422">
        <f t="shared" si="72"/>
        <v>11341</v>
      </c>
      <c r="G806" s="34">
        <f t="shared" si="70"/>
        <v>1.026022299451588</v>
      </c>
      <c r="H806" s="714">
        <v>98</v>
      </c>
      <c r="I806" s="34">
        <f t="shared" ref="I806:I816" si="73">SUM(G806*H806/100)</f>
        <v>1.0055018534625562</v>
      </c>
      <c r="J806" s="34"/>
      <c r="K806" s="214"/>
      <c r="L806" s="252" t="str">
        <f>'Programe Budget 2073-74'!Q862</f>
        <v>सु</v>
      </c>
    </row>
    <row r="807" spans="1:12">
      <c r="A807" s="9"/>
      <c r="B807" s="9"/>
      <c r="C807" s="33">
        <f>'Programe Budget 2073-74'!C863</f>
        <v>66</v>
      </c>
      <c r="D807" s="392" t="str">
        <f>'Programe Budget 2073-74'!D863</f>
        <v>जिल्ला कृषि विकास कार्यालय, जुम्ला</v>
      </c>
      <c r="E807" s="34">
        <f>'Programe Budget 2073-74'!K863</f>
        <v>12428</v>
      </c>
      <c r="F807" s="422">
        <f t="shared" ref="F807:F816" si="74">E807</f>
        <v>12428</v>
      </c>
      <c r="G807" s="34">
        <f t="shared" ref="G807:G816" si="75">SUM(F807/$F$817*100)</f>
        <v>1.1243633839682865</v>
      </c>
      <c r="H807" s="714">
        <v>99</v>
      </c>
      <c r="I807" s="34">
        <f t="shared" si="73"/>
        <v>1.1131197501286036</v>
      </c>
      <c r="J807" s="34"/>
      <c r="K807" s="214"/>
      <c r="L807" s="252" t="str">
        <f>'Programe Budget 2073-74'!Q863</f>
        <v>सु</v>
      </c>
    </row>
    <row r="808" spans="1:12">
      <c r="A808" s="10"/>
      <c r="B808" s="8"/>
      <c r="C808" s="31">
        <f>'Programe Budget 2073-74'!C864</f>
        <v>67</v>
      </c>
      <c r="D808" s="388" t="str">
        <f>'Programe Budget 2073-74'!D864</f>
        <v>जिल्ला कृषि विकास कार्यालय, बझाङ्ग</v>
      </c>
      <c r="E808" s="34">
        <f>'Programe Budget 2073-74'!K864</f>
        <v>12550</v>
      </c>
      <c r="F808" s="422">
        <f t="shared" si="74"/>
        <v>12550</v>
      </c>
      <c r="G808" s="30">
        <f t="shared" si="75"/>
        <v>1.1354007457999673</v>
      </c>
      <c r="H808" s="714">
        <v>94.99</v>
      </c>
      <c r="I808" s="34">
        <f t="shared" si="73"/>
        <v>1.0785171684353889</v>
      </c>
      <c r="J808" s="30"/>
      <c r="K808" s="368"/>
      <c r="L808" s="204" t="str">
        <f>'Programe Budget 2073-74'!Q864</f>
        <v>दि</v>
      </c>
    </row>
    <row r="809" spans="1:12">
      <c r="A809" s="10"/>
      <c r="B809" s="8"/>
      <c r="C809" s="31">
        <f>'Programe Budget 2073-74'!C865</f>
        <v>68</v>
      </c>
      <c r="D809" s="388" t="str">
        <f>'Programe Budget 2073-74'!D865</f>
        <v>जिल्ला कृषि विकास कार्यालय, बाजुरा</v>
      </c>
      <c r="E809" s="34">
        <f>'Programe Budget 2073-74'!K865</f>
        <v>14434</v>
      </c>
      <c r="F809" s="422">
        <f t="shared" si="74"/>
        <v>14434</v>
      </c>
      <c r="G809" s="30">
        <f t="shared" si="75"/>
        <v>1.3058465629383846</v>
      </c>
      <c r="H809" s="714">
        <v>87.85</v>
      </c>
      <c r="I809" s="34">
        <f t="shared" si="73"/>
        <v>1.1471862055413709</v>
      </c>
      <c r="J809" s="34"/>
      <c r="K809" s="366"/>
      <c r="L809" s="204" t="str">
        <f>'Programe Budget 2073-74'!Q865</f>
        <v>दि</v>
      </c>
    </row>
    <row r="810" spans="1:12">
      <c r="A810" s="10"/>
      <c r="B810" s="8"/>
      <c r="C810" s="31">
        <f>'Programe Budget 2073-74'!C866</f>
        <v>69</v>
      </c>
      <c r="D810" s="388" t="str">
        <f>'Programe Budget 2073-74'!D866</f>
        <v>जिल्ला कृषि विकास कार्यालय, डोटी</v>
      </c>
      <c r="E810" s="34">
        <f>'Programe Budget 2073-74'!K866</f>
        <v>12453</v>
      </c>
      <c r="F810" s="422">
        <f t="shared" si="74"/>
        <v>12453</v>
      </c>
      <c r="G810" s="30">
        <f t="shared" si="75"/>
        <v>1.1266251384419914</v>
      </c>
      <c r="H810" s="714">
        <v>99.59</v>
      </c>
      <c r="I810" s="34">
        <f t="shared" si="73"/>
        <v>1.1220059753743792</v>
      </c>
      <c r="J810" s="34"/>
      <c r="K810" s="366"/>
      <c r="L810" s="204" t="str">
        <f>'Programe Budget 2073-74'!Q866</f>
        <v>दि</v>
      </c>
    </row>
    <row r="811" spans="1:12">
      <c r="A811" s="10"/>
      <c r="B811" s="8"/>
      <c r="C811" s="31">
        <f>'Programe Budget 2073-74'!C867</f>
        <v>70</v>
      </c>
      <c r="D811" s="388" t="str">
        <f>'Programe Budget 2073-74'!D867</f>
        <v>जिल्ला कृषि विकास कार्यालय, अछाम</v>
      </c>
      <c r="E811" s="34">
        <f>'Programe Budget 2073-74'!K867</f>
        <v>13285</v>
      </c>
      <c r="F811" s="422">
        <f t="shared" si="74"/>
        <v>13285</v>
      </c>
      <c r="G811" s="30">
        <f t="shared" si="75"/>
        <v>1.2018963273268977</v>
      </c>
      <c r="H811" s="714">
        <v>77.010000000000005</v>
      </c>
      <c r="I811" s="34">
        <f t="shared" si="73"/>
        <v>0.92558036167444402</v>
      </c>
      <c r="J811" s="34"/>
      <c r="K811" s="366"/>
      <c r="L811" s="204" t="str">
        <f>'Programe Budget 2073-74'!Q867</f>
        <v>दि</v>
      </c>
    </row>
    <row r="812" spans="1:12">
      <c r="A812" s="10"/>
      <c r="B812" s="8"/>
      <c r="C812" s="31">
        <f>'Programe Budget 2073-74'!C868</f>
        <v>71</v>
      </c>
      <c r="D812" s="388" t="str">
        <f>'Programe Budget 2073-74'!D868</f>
        <v>जिल्ला कृषि विकास कार्यालय, कैलाली</v>
      </c>
      <c r="E812" s="34">
        <f>'Programe Budget 2073-74'!K868</f>
        <v>13797</v>
      </c>
      <c r="F812" s="422">
        <f t="shared" si="74"/>
        <v>13797</v>
      </c>
      <c r="G812" s="30">
        <f t="shared" si="75"/>
        <v>1.2482170589483783</v>
      </c>
      <c r="H812" s="714">
        <v>81.739999999999995</v>
      </c>
      <c r="I812" s="34">
        <f t="shared" si="73"/>
        <v>1.0202926239844043</v>
      </c>
      <c r="J812" s="34"/>
      <c r="K812" s="366"/>
      <c r="L812" s="204" t="str">
        <f>'Programe Budget 2073-74'!Q868</f>
        <v>दि</v>
      </c>
    </row>
    <row r="813" spans="1:12">
      <c r="A813" s="10"/>
      <c r="B813" s="8"/>
      <c r="C813" s="31">
        <f>'Programe Budget 2073-74'!C869</f>
        <v>72</v>
      </c>
      <c r="D813" s="388" t="str">
        <f>'Programe Budget 2073-74'!D869</f>
        <v>जिल्ला कृषि विकास कार्यालय, दार्चुला</v>
      </c>
      <c r="E813" s="34">
        <f>'Programe Budget 2073-74'!K869</f>
        <v>10634</v>
      </c>
      <c r="F813" s="422">
        <f t="shared" si="74"/>
        <v>10634</v>
      </c>
      <c r="G813" s="30">
        <f t="shared" si="75"/>
        <v>0.96205988293520739</v>
      </c>
      <c r="H813" s="714">
        <v>84.56</v>
      </c>
      <c r="I813" s="34">
        <f t="shared" si="73"/>
        <v>0.81351783701001135</v>
      </c>
      <c r="J813" s="34"/>
      <c r="K813" s="366"/>
      <c r="L813" s="204" t="str">
        <f>'Programe Budget 2073-74'!Q869</f>
        <v>दि</v>
      </c>
    </row>
    <row r="814" spans="1:12">
      <c r="A814" s="10"/>
      <c r="B814" s="8"/>
      <c r="C814" s="31">
        <f>'Programe Budget 2073-74'!C870</f>
        <v>73</v>
      </c>
      <c r="D814" s="388" t="str">
        <f>'Programe Budget 2073-74'!D870</f>
        <v>जिल्ला कृषि विकास कार्यालय, बैतडी</v>
      </c>
      <c r="E814" s="34">
        <f>'Programe Budget 2073-74'!K870</f>
        <v>11819</v>
      </c>
      <c r="F814" s="422">
        <f t="shared" si="74"/>
        <v>11819</v>
      </c>
      <c r="G814" s="30">
        <f t="shared" si="75"/>
        <v>1.0692670449888297</v>
      </c>
      <c r="H814" s="714">
        <v>86.31</v>
      </c>
      <c r="I814" s="34">
        <f t="shared" si="73"/>
        <v>0.92288438652985905</v>
      </c>
      <c r="J814" s="34"/>
      <c r="K814" s="366"/>
      <c r="L814" s="204" t="str">
        <f>'Programe Budget 2073-74'!Q870</f>
        <v>दि</v>
      </c>
    </row>
    <row r="815" spans="1:12">
      <c r="A815" s="10"/>
      <c r="B815" s="8"/>
      <c r="C815" s="31">
        <f>'Programe Budget 2073-74'!C871</f>
        <v>74</v>
      </c>
      <c r="D815" s="388" t="str">
        <f>'Programe Budget 2073-74'!D871</f>
        <v>जिल्ला कृषि विकास कार्यालय, डडेलधुरा</v>
      </c>
      <c r="E815" s="34">
        <f>'Programe Budget 2073-74'!K871</f>
        <v>12502</v>
      </c>
      <c r="F815" s="422">
        <f t="shared" si="74"/>
        <v>12502</v>
      </c>
      <c r="G815" s="30">
        <f t="shared" si="75"/>
        <v>1.1310581772104535</v>
      </c>
      <c r="H815" s="714">
        <v>90.23</v>
      </c>
      <c r="I815" s="34">
        <f t="shared" si="73"/>
        <v>1.0205537932969921</v>
      </c>
      <c r="J815" s="34"/>
      <c r="K815" s="366"/>
      <c r="L815" s="204" t="str">
        <f>'Programe Budget 2073-74'!Q871</f>
        <v>दि</v>
      </c>
    </row>
    <row r="816" spans="1:12">
      <c r="A816" s="10"/>
      <c r="B816" s="8"/>
      <c r="C816" s="31">
        <f>'Programe Budget 2073-74'!C872</f>
        <v>75</v>
      </c>
      <c r="D816" s="388" t="str">
        <f>'Programe Budget 2073-74'!D872</f>
        <v>जिल्ला कृषि विकास कार्यालय, कन्चनपुर</v>
      </c>
      <c r="E816" s="34">
        <f>'Programe Budget 2073-74'!K872</f>
        <v>10883</v>
      </c>
      <c r="F816" s="422">
        <f t="shared" si="74"/>
        <v>10883</v>
      </c>
      <c r="G816" s="30">
        <f t="shared" si="75"/>
        <v>0.98458695749331027</v>
      </c>
      <c r="H816" s="714">
        <v>80.42</v>
      </c>
      <c r="I816" s="34">
        <f t="shared" si="73"/>
        <v>0.79180483121612011</v>
      </c>
      <c r="J816" s="34"/>
      <c r="K816" s="366"/>
      <c r="L816" s="204" t="str">
        <f>'Programe Budget 2073-74'!Q872</f>
        <v>दि</v>
      </c>
    </row>
    <row r="817" spans="1:11">
      <c r="A817" s="10"/>
      <c r="B817" s="8"/>
      <c r="C817" s="33"/>
      <c r="D817" s="393" t="str">
        <f>'Programe Budget 2073-74'!D873</f>
        <v>७५ कार्यालयहरूको जम्मा</v>
      </c>
      <c r="E817" s="59">
        <f>SUM(E742:E816)</f>
        <v>1105336.5999999999</v>
      </c>
      <c r="F817" s="417">
        <f>SUM(F742:F816)</f>
        <v>1105336.5999999999</v>
      </c>
      <c r="G817" s="59">
        <f>SUM(G742:G816)</f>
        <v>100.00000000000004</v>
      </c>
      <c r="H817" s="714"/>
      <c r="I817" s="59">
        <f>SUM(I742:I816)</f>
        <v>92.34076939458987</v>
      </c>
      <c r="J817" s="57"/>
      <c r="K817" s="369"/>
    </row>
    <row r="818" spans="1:11">
      <c r="A818" s="10"/>
      <c r="B818" s="8"/>
      <c r="C818" s="33"/>
      <c r="D818" s="389" t="s">
        <v>457</v>
      </c>
      <c r="E818" s="57">
        <f>E819</f>
        <v>1115785.5999999999</v>
      </c>
      <c r="F818" s="423">
        <f>F819</f>
        <v>1115785.5999999999</v>
      </c>
      <c r="G818" s="57">
        <f>F817/F818*100</f>
        <v>99.063529767725981</v>
      </c>
      <c r="H818" s="714"/>
      <c r="I818" s="57">
        <f>I817*G818/100</f>
        <v>91.476025576956744</v>
      </c>
      <c r="J818" s="57">
        <f>I818</f>
        <v>91.476025576956744</v>
      </c>
      <c r="K818" s="369"/>
    </row>
    <row r="819" spans="1:11" ht="15.6">
      <c r="A819" s="1213" t="s">
        <v>87</v>
      </c>
      <c r="B819" s="1214"/>
      <c r="C819" s="1214"/>
      <c r="D819" s="1215"/>
      <c r="E819" s="57">
        <f>SUM(E817,E739)</f>
        <v>1115785.5999999999</v>
      </c>
      <c r="F819" s="423">
        <f>SUM(F817,F739)</f>
        <v>1115785.5999999999</v>
      </c>
      <c r="G819" s="57">
        <f>G818+G740</f>
        <v>100</v>
      </c>
      <c r="H819" s="714"/>
      <c r="I819" s="57">
        <f>I818+I740</f>
        <v>92.4101629237732</v>
      </c>
      <c r="J819" s="57">
        <f>I819</f>
        <v>92.4101629237732</v>
      </c>
      <c r="K819" s="89">
        <f>J819*G819/100</f>
        <v>92.4101629237732</v>
      </c>
    </row>
    <row r="820" spans="1:11" ht="15.6">
      <c r="A820" s="1213" t="s">
        <v>349</v>
      </c>
      <c r="B820" s="1214"/>
      <c r="C820" s="1214"/>
      <c r="D820" s="1215"/>
      <c r="E820" s="57">
        <f>E823</f>
        <v>1374068.4</v>
      </c>
      <c r="F820" s="423">
        <f>F823</f>
        <v>1374068.4</v>
      </c>
      <c r="G820" s="57">
        <f>F819/F823*100</f>
        <v>81.203060924769105</v>
      </c>
      <c r="H820" s="714"/>
      <c r="I820" s="34"/>
      <c r="J820" s="57"/>
      <c r="K820" s="369">
        <f>J819*G820/100</f>
        <v>75.039880899669939</v>
      </c>
    </row>
    <row r="821" spans="1:11" ht="15.6">
      <c r="A821" s="1213" t="s">
        <v>83</v>
      </c>
      <c r="B821" s="1214"/>
      <c r="C821" s="1214"/>
      <c r="D821" s="1215"/>
      <c r="E821" s="57">
        <f>E729+E690</f>
        <v>258282.8</v>
      </c>
      <c r="F821" s="430">
        <f>F729+F690</f>
        <v>258282.8</v>
      </c>
      <c r="G821" s="57">
        <f>G730+G693</f>
        <v>818.5623665222771</v>
      </c>
      <c r="H821" s="714"/>
      <c r="I821" s="57"/>
      <c r="J821" s="57">
        <f>J730+J693</f>
        <v>507.88946171221545</v>
      </c>
      <c r="K821" s="57">
        <f>K730+K693</f>
        <v>507.88946171221545</v>
      </c>
    </row>
    <row r="822" spans="1:11" ht="15.6">
      <c r="A822" s="1213" t="s">
        <v>88</v>
      </c>
      <c r="B822" s="1214"/>
      <c r="C822" s="1214"/>
      <c r="D822" s="1215"/>
      <c r="E822" s="57">
        <f>E820</f>
        <v>1374068.4</v>
      </c>
      <c r="F822" s="430">
        <f>F820</f>
        <v>1374068.4</v>
      </c>
      <c r="G822" s="89">
        <f>F821/F823*100</f>
        <v>18.796939075230899</v>
      </c>
      <c r="H822" s="714"/>
      <c r="I822" s="93"/>
      <c r="J822" s="89">
        <f>K821</f>
        <v>507.88946171221545</v>
      </c>
      <c r="K822" s="369">
        <f>J822*G822/100</f>
        <v>95.467672687563294</v>
      </c>
    </row>
    <row r="823" spans="1:11" ht="15.6">
      <c r="A823" s="1213" t="s">
        <v>84</v>
      </c>
      <c r="B823" s="1214"/>
      <c r="C823" s="1214"/>
      <c r="D823" s="1215"/>
      <c r="E823" s="57">
        <f>E821+E819</f>
        <v>1374068.4</v>
      </c>
      <c r="F823" s="430">
        <f>F821+F819</f>
        <v>1374068.4</v>
      </c>
      <c r="G823" s="89">
        <f>G822+G820</f>
        <v>100</v>
      </c>
      <c r="H823" s="714"/>
      <c r="I823" s="89"/>
      <c r="J823" s="89"/>
      <c r="K823" s="89">
        <f>K822+K820</f>
        <v>170.50755358723325</v>
      </c>
    </row>
    <row r="824" spans="1:11">
      <c r="A824" s="15"/>
      <c r="B824" s="15"/>
      <c r="C824" s="189"/>
      <c r="D824" s="276"/>
      <c r="E824" s="61"/>
      <c r="F824" s="90"/>
      <c r="G824" s="90"/>
      <c r="H824" s="720"/>
      <c r="I824" s="98"/>
      <c r="J824" s="354"/>
      <c r="K824" s="370"/>
    </row>
    <row r="825" spans="1:11">
      <c r="A825" s="16"/>
      <c r="B825" s="16"/>
      <c r="C825" s="242"/>
      <c r="D825" s="276"/>
      <c r="E825" s="437"/>
      <c r="F825" s="92"/>
      <c r="G825" s="99"/>
      <c r="H825" s="721"/>
      <c r="I825" s="100"/>
      <c r="J825" s="99"/>
      <c r="K825" s="99"/>
    </row>
    <row r="826" spans="1:11">
      <c r="A826" s="1211" t="str">
        <f>A1</f>
        <v xml:space="preserve">कृषि विभाग अन्तरगत सञ्चालित केन्द्रीय स्तरका आयोजना कार्यक्रमहरुको भारित प्रगति </v>
      </c>
      <c r="B826" s="1211"/>
      <c r="C826" s="1211"/>
      <c r="D826" s="1211"/>
      <c r="E826" s="1211"/>
      <c r="F826" s="1211"/>
      <c r="G826" s="1211"/>
      <c r="H826" s="1211"/>
      <c r="I826" s="1211"/>
      <c r="J826" s="1211"/>
      <c r="K826" s="1211"/>
    </row>
    <row r="827" spans="1:11">
      <c r="A827" s="1211" t="str">
        <f>A2</f>
        <v>बजेट शिर्ष अनुसार</v>
      </c>
      <c r="B827" s="1211"/>
      <c r="C827" s="1211"/>
      <c r="D827" s="1211"/>
      <c r="E827" s="1211"/>
      <c r="F827" s="1211"/>
      <c r="G827" s="1211"/>
      <c r="H827" s="1211"/>
      <c r="I827" s="1211"/>
      <c r="J827" s="1211"/>
      <c r="K827" s="1211"/>
    </row>
    <row r="828" spans="1:11">
      <c r="A828" s="1211" t="str">
        <f>A3</f>
        <v xml:space="preserve">आ.व. २०७३/७४ को द्वितीय चौमासिक भारित प्रगति </v>
      </c>
      <c r="B828" s="1211"/>
      <c r="C828" s="1211"/>
      <c r="D828" s="1211"/>
      <c r="E828" s="1211"/>
      <c r="F828" s="1211"/>
      <c r="G828" s="1211"/>
      <c r="H828" s="1211"/>
      <c r="I828" s="1211"/>
      <c r="J828" s="1211"/>
      <c r="K828" s="1211"/>
    </row>
    <row r="829" spans="1:11" ht="18">
      <c r="A829" s="1216" t="s">
        <v>85</v>
      </c>
      <c r="B829" s="1216"/>
      <c r="C829" s="1216"/>
      <c r="D829" s="1216"/>
      <c r="E829" s="1216"/>
      <c r="F829" s="1216"/>
      <c r="G829" s="1216"/>
      <c r="H829" s="1216"/>
      <c r="I829" s="1216"/>
      <c r="J829" s="1216"/>
      <c r="K829" s="1216"/>
    </row>
    <row r="830" spans="1:11" ht="59.4">
      <c r="A830" s="109" t="str">
        <f>A5</f>
        <v>क्र.सं.</v>
      </c>
      <c r="B830" s="109" t="str">
        <f>B5</f>
        <v xml:space="preserve"> ब.सि.नं.</v>
      </c>
      <c r="C830" s="109" t="s">
        <v>23</v>
      </c>
      <c r="D830" s="382" t="str">
        <f t="shared" ref="D830:I830" si="76">D5</f>
        <v>आयोजनाको नाम</v>
      </c>
      <c r="E830" s="108" t="str">
        <f t="shared" si="76"/>
        <v>द्वितीय चौमासिक विनियोजित वजेट</v>
      </c>
      <c r="F830" s="381" t="str">
        <f t="shared" si="76"/>
        <v>द्वितिय चौमासिक कार्यक्रम वजेट</v>
      </c>
      <c r="G830" s="109" t="str">
        <f t="shared" si="76"/>
        <v>लक्ष्य भार</v>
      </c>
      <c r="H830" s="710" t="str">
        <f t="shared" si="76"/>
        <v>भारित प्रगति प्रतिशत</v>
      </c>
      <c r="I830" s="108" t="str">
        <f t="shared" si="76"/>
        <v>बिभागको एकमुष्ट कूल प्रगति</v>
      </c>
      <c r="J830" s="109" t="s">
        <v>314</v>
      </c>
      <c r="K830" s="108" t="str">
        <f>K5</f>
        <v>बिभागको एकमुष्ट कूल प्रगति</v>
      </c>
    </row>
    <row r="831" spans="1:11">
      <c r="A831" s="11">
        <v>1</v>
      </c>
      <c r="B831" s="11">
        <v>2</v>
      </c>
      <c r="C831" s="33">
        <v>3</v>
      </c>
      <c r="D831" s="193">
        <v>4</v>
      </c>
      <c r="E831" s="33">
        <v>5</v>
      </c>
      <c r="F831" s="431">
        <v>6</v>
      </c>
      <c r="G831" s="33">
        <v>7</v>
      </c>
      <c r="H831" s="722">
        <v>8</v>
      </c>
      <c r="I831" s="162">
        <v>9</v>
      </c>
      <c r="J831" s="33">
        <v>10</v>
      </c>
      <c r="K831" s="33">
        <v>11</v>
      </c>
    </row>
    <row r="832" spans="1:11" ht="21">
      <c r="A832" s="243" t="str">
        <f>A7</f>
        <v>पहिलो प्राथमिकतामा परेका आयोजनाहरु  (P1)</v>
      </c>
      <c r="B832" s="244"/>
      <c r="C832" s="245"/>
      <c r="D832" s="380"/>
      <c r="E832" s="245"/>
      <c r="F832" s="432"/>
      <c r="G832" s="245"/>
      <c r="H832" s="723"/>
      <c r="I832" s="246"/>
      <c r="J832" s="245"/>
      <c r="K832" s="245"/>
    </row>
    <row r="833" spans="1:11" ht="17.399999999999999">
      <c r="A833" s="11">
        <f>'Programe Budget 2073-74'!A882</f>
        <v>1</v>
      </c>
      <c r="B833" s="11" t="str">
        <f>'Programe Budget 2073-74'!B882</f>
        <v>312103-3/4</v>
      </c>
      <c r="C833" s="33">
        <f>'Programe Budget 2073-74'!C882</f>
        <v>59</v>
      </c>
      <c r="D833" s="411" t="str">
        <f>'Programe Budget 2073-74'!D882</f>
        <v>माटो व्यवस्थापन, विशेष कृषि उत्पादन कार्यक्रम</v>
      </c>
      <c r="E833" s="34">
        <f>E68</f>
        <v>26853.4</v>
      </c>
      <c r="F833" s="422">
        <f>F68</f>
        <v>26853.4</v>
      </c>
      <c r="G833" s="34">
        <f t="shared" ref="G833:G850" si="77">F833*100/$F$851</f>
        <v>1.3316691477538627</v>
      </c>
      <c r="H833" s="724">
        <f>I68</f>
        <v>44.553631942323868</v>
      </c>
      <c r="I833" s="34">
        <f>H833*G833/100</f>
        <v>0.59330697077973704</v>
      </c>
      <c r="J833" s="245"/>
      <c r="K833" s="245"/>
    </row>
    <row r="834" spans="1:11">
      <c r="A834" s="11">
        <f>'Programe Budget 2073-74'!A883</f>
        <v>2</v>
      </c>
      <c r="B834" s="11" t="str">
        <f>'Programe Budget 2073-74'!B883</f>
        <v>312104-3/4</v>
      </c>
      <c r="C834" s="33">
        <f>'Programe Budget 2073-74'!C883</f>
        <v>13</v>
      </c>
      <c r="D834" s="392" t="str">
        <f>'Programe Budget 2073-74'!D883</f>
        <v>साना तथा मझौला कृषक आयस्तर बृद्धि आयोजना (१३)</v>
      </c>
      <c r="E834" s="34">
        <f>E84</f>
        <v>250251.00000000009</v>
      </c>
      <c r="F834" s="422">
        <f>F84</f>
        <v>250251.00000000009</v>
      </c>
      <c r="G834" s="34">
        <f t="shared" si="77"/>
        <v>12.410031351506774</v>
      </c>
      <c r="H834" s="724">
        <f>I84</f>
        <v>87.514070513204743</v>
      </c>
      <c r="I834" s="34">
        <f t="shared" ref="I834:I850" si="78">H834*G834/100</f>
        <v>10.860523587668453</v>
      </c>
      <c r="J834" s="59"/>
      <c r="K834" s="57"/>
    </row>
    <row r="835" spans="1:11">
      <c r="A835" s="11">
        <f>'Programe Budget 2073-74'!A884</f>
        <v>3</v>
      </c>
      <c r="B835" s="11" t="str">
        <f>'Programe Budget 2073-74'!B884</f>
        <v>312107-3/4</v>
      </c>
      <c r="C835" s="33">
        <f>'Programe Budget 2073-74'!C884</f>
        <v>0</v>
      </c>
      <c r="D835" s="392" t="str">
        <f>'Programe Budget 2073-74'!D884</f>
        <v>बागवानी विकास कार्यक्रम</v>
      </c>
      <c r="E835" s="34">
        <f>E181</f>
        <v>73157</v>
      </c>
      <c r="F835" s="422">
        <f>F181</f>
        <v>73157</v>
      </c>
      <c r="G835" s="34">
        <f t="shared" si="77"/>
        <v>3.6278802625451281</v>
      </c>
      <c r="H835" s="724">
        <f>I181</f>
        <v>40.931334937189874</v>
      </c>
      <c r="I835" s="34">
        <f t="shared" si="78"/>
        <v>1.4849398213825498</v>
      </c>
      <c r="J835" s="59"/>
      <c r="K835" s="57"/>
    </row>
    <row r="836" spans="1:11">
      <c r="A836" s="11">
        <f>'Programe Budget 2073-74'!A885</f>
        <v>4</v>
      </c>
      <c r="B836" s="11" t="str">
        <f>'Programe Budget 2073-74'!B885</f>
        <v>312108-3/4</v>
      </c>
      <c r="C836" s="33">
        <f>'Programe Budget 2073-74'!C885</f>
        <v>32</v>
      </c>
      <c r="D836" s="392" t="str">
        <f>'Programe Budget 2073-74'!D885</f>
        <v>आलु, तरकारी तथा मसला बाली विकास कार्यक्रम</v>
      </c>
      <c r="E836" s="34">
        <f>E235</f>
        <v>96457.700000000012</v>
      </c>
      <c r="F836" s="422">
        <f>F235</f>
        <v>96457.700000000012</v>
      </c>
      <c r="G836" s="34">
        <f t="shared" si="77"/>
        <v>4.7833698210765787</v>
      </c>
      <c r="H836" s="724">
        <f>I235</f>
        <v>79.382632858542152</v>
      </c>
      <c r="I836" s="34">
        <f t="shared" si="78"/>
        <v>3.7971649033315256</v>
      </c>
      <c r="J836" s="59"/>
      <c r="K836" s="57"/>
    </row>
    <row r="837" spans="1:11">
      <c r="A837" s="11">
        <f>'Programe Budget 2073-74'!A886</f>
        <v>4</v>
      </c>
      <c r="B837" s="11" t="str">
        <f>'Programe Budget 2073-74'!B886</f>
        <v>312110-3/4</v>
      </c>
      <c r="C837" s="33">
        <f>'Programe Budget 2073-74'!C886</f>
        <v>13</v>
      </c>
      <c r="D837" s="392" t="str">
        <f>'Programe Budget 2073-74'!D886</f>
        <v xml:space="preserve">मत्स्य विकास कार्यक्रम </v>
      </c>
      <c r="E837" s="34">
        <f>E251</f>
        <v>125610.2</v>
      </c>
      <c r="F837" s="422">
        <f>F251</f>
        <v>125610.2</v>
      </c>
      <c r="G837" s="34">
        <f t="shared" si="77"/>
        <v>6.2290521119557392</v>
      </c>
      <c r="H837" s="724">
        <f>I251</f>
        <v>89.01434139902652</v>
      </c>
      <c r="I837" s="34">
        <f t="shared" si="78"/>
        <v>5.5447497128595531</v>
      </c>
      <c r="J837" s="59"/>
      <c r="K837" s="57"/>
    </row>
    <row r="838" spans="1:11">
      <c r="A838" s="11">
        <f>'Programe Budget 2073-74'!A887</f>
        <v>5</v>
      </c>
      <c r="B838" s="11" t="str">
        <f>'Programe Budget 2073-74'!B887</f>
        <v>312112-3/4</v>
      </c>
      <c r="C838" s="33">
        <f>'Programe Budget 2073-74'!C887</f>
        <v>34</v>
      </c>
      <c r="D838" s="392" t="str">
        <f>'Programe Budget 2073-74'!D887</f>
        <v xml:space="preserve">बाली संरक्षण कार्यक्रम </v>
      </c>
      <c r="E838" s="34">
        <f>E289</f>
        <v>82401.999999999971</v>
      </c>
      <c r="F838" s="422">
        <f>F289</f>
        <v>82401.999999999971</v>
      </c>
      <c r="G838" s="34">
        <f t="shared" si="77"/>
        <v>4.0863429254103307</v>
      </c>
      <c r="H838" s="724">
        <f>I289</f>
        <v>76.873363437780611</v>
      </c>
      <c r="I838" s="34">
        <f t="shared" si="78"/>
        <v>3.14130924836472</v>
      </c>
      <c r="J838" s="59"/>
      <c r="K838" s="57"/>
    </row>
    <row r="839" spans="1:11">
      <c r="A839" s="11">
        <f>'Programe Budget 2073-74'!A888</f>
        <v>6</v>
      </c>
      <c r="B839" s="11" t="str">
        <f>'Programe Budget 2073-74'!B888</f>
        <v>312114-3/4</v>
      </c>
      <c r="C839" s="33">
        <f>'Programe Budget 2073-74'!C888</f>
        <v>78</v>
      </c>
      <c r="D839" s="392" t="str">
        <f>'Programe Budget 2073-74'!D888</f>
        <v xml:space="preserve">बाली विकास कार्यक्रम </v>
      </c>
      <c r="E839" s="34">
        <f>E370</f>
        <v>148195.20000000001</v>
      </c>
      <c r="F839" s="422">
        <f>F370</f>
        <v>148195.20000000001</v>
      </c>
      <c r="G839" s="34">
        <f t="shared" si="77"/>
        <v>7.3490498665052941</v>
      </c>
      <c r="H839" s="724">
        <f>I370</f>
        <v>81.552990819165402</v>
      </c>
      <c r="I839" s="34">
        <f t="shared" si="78"/>
        <v>5.9933699629269492</v>
      </c>
      <c r="J839" s="59"/>
      <c r="K839" s="57"/>
    </row>
    <row r="840" spans="1:11">
      <c r="A840" s="11">
        <f>'Programe Budget 2073-74'!A889</f>
        <v>7</v>
      </c>
      <c r="B840" s="11" t="str">
        <f>'Programe Budget 2073-74'!B889</f>
        <v>312116-3/4</v>
      </c>
      <c r="C840" s="33">
        <f>'Programe Budget 2073-74'!C889</f>
        <v>7</v>
      </c>
      <c r="D840" s="392" t="str">
        <f>'Programe Budget 2073-74'!D889</f>
        <v xml:space="preserve">कृषि प्रसार तथा तालीम कार्यक्रम </v>
      </c>
      <c r="E840" s="34">
        <f>E380</f>
        <v>51150.700000000004</v>
      </c>
      <c r="F840" s="422">
        <f>F380</f>
        <v>51150.700000000004</v>
      </c>
      <c r="G840" s="34">
        <f t="shared" si="77"/>
        <v>2.5365804358484776</v>
      </c>
      <c r="H840" s="724">
        <f>I380</f>
        <v>81.588579530680917</v>
      </c>
      <c r="I840" s="34">
        <f t="shared" si="78"/>
        <v>2.0695599462619279</v>
      </c>
      <c r="J840" s="59"/>
      <c r="K840" s="57"/>
    </row>
    <row r="841" spans="1:11">
      <c r="A841" s="11">
        <f>'Programe Budget 2073-74'!A890</f>
        <v>8</v>
      </c>
      <c r="B841" s="11" t="str">
        <f>'Programe Budget 2073-74'!B890</f>
        <v>312117-3/4</v>
      </c>
      <c r="C841" s="33">
        <f>'Programe Budget 2073-74'!C890</f>
        <v>39</v>
      </c>
      <c r="D841" s="392" t="str">
        <f>'Programe Budget 2073-74'!D890</f>
        <v>समूदाय व्यवस्थित सिंचित कृषि क्षेत्र आयोजना कार्यक्रम</v>
      </c>
      <c r="E841" s="34">
        <f>E422</f>
        <v>33748</v>
      </c>
      <c r="F841" s="422">
        <f>F422</f>
        <v>33748</v>
      </c>
      <c r="G841" s="34">
        <f t="shared" si="77"/>
        <v>1.6735746832206484</v>
      </c>
      <c r="H841" s="724">
        <f>I422</f>
        <v>61.197582078938005</v>
      </c>
      <c r="I841" s="34">
        <f t="shared" si="78"/>
        <v>1.0241872404162828</v>
      </c>
      <c r="J841" s="59"/>
      <c r="K841" s="57"/>
    </row>
    <row r="842" spans="1:11">
      <c r="A842" s="11">
        <f>'Programe Budget 2073-74'!A891</f>
        <v>9</v>
      </c>
      <c r="B842" s="11" t="str">
        <f>'Programe Budget 2073-74'!B891</f>
        <v>312119-3/4</v>
      </c>
      <c r="C842" s="33">
        <f>'Programe Budget 2073-74'!C891</f>
        <v>4</v>
      </c>
      <c r="D842" s="392" t="str">
        <f>'Programe Budget 2073-74'!D891</f>
        <v>कृषि व्यवसाय प्रवर्रधन तथा बजार विकास कार्यक्रम</v>
      </c>
      <c r="E842" s="34">
        <f>E429</f>
        <v>46288.800000000003</v>
      </c>
      <c r="F842" s="422">
        <f>F429</f>
        <v>46288.800000000003</v>
      </c>
      <c r="G842" s="34">
        <f t="shared" si="77"/>
        <v>2.2954771778079874</v>
      </c>
      <c r="H842" s="724">
        <f>I429</f>
        <v>69.312430868806274</v>
      </c>
      <c r="I842" s="34">
        <f t="shared" si="78"/>
        <v>1.5910510319773865</v>
      </c>
      <c r="J842" s="59"/>
      <c r="K842" s="57"/>
    </row>
    <row r="843" spans="1:11">
      <c r="A843" s="11">
        <f>'Programe Budget 2073-74'!A892</f>
        <v>10</v>
      </c>
      <c r="B843" s="11" t="str">
        <f>'Programe Budget 2073-74'!B892</f>
        <v>312120-3/4</v>
      </c>
      <c r="C843" s="33">
        <f>'Programe Budget 2073-74'!C892</f>
        <v>82</v>
      </c>
      <c r="D843" s="392" t="str">
        <f>'Programe Budget 2073-74'!D892</f>
        <v>सहकारी खेती, साना सिंचाई तथा मल वीउ ढुवानी कार्यक्रम कृषिर् इन्जिनियरिङ्ग समेत)</v>
      </c>
      <c r="E843" s="34">
        <f>E515</f>
        <v>357060.6</v>
      </c>
      <c r="F843" s="422">
        <f>F515</f>
        <v>357060.6</v>
      </c>
      <c r="G843" s="34">
        <f t="shared" si="77"/>
        <v>17.706755379150607</v>
      </c>
      <c r="H843" s="724">
        <f>I515</f>
        <v>48.431285361644498</v>
      </c>
      <c r="I843" s="34">
        <f t="shared" si="78"/>
        <v>8.5756092259647669</v>
      </c>
      <c r="J843" s="59"/>
      <c r="K843" s="57"/>
    </row>
    <row r="844" spans="1:11">
      <c r="A844" s="11">
        <f>'Programe Budget 2073-74'!A894</f>
        <v>12</v>
      </c>
      <c r="B844" s="11" t="str">
        <f>'Programe Budget 2073-74'!B894</f>
        <v>312124-3/4</v>
      </c>
      <c r="C844" s="33">
        <f>'Programe Budget 2073-74'!C894</f>
        <v>50</v>
      </c>
      <c r="D844" s="392" t="str">
        <f>'Programe Budget 2073-74'!D894</f>
        <v xml:space="preserve">सिंचाई तथा जलश्रोत ब्यवस्थापन आयोजना, बाली तथा जल ब्यवस्थापन कार्यक्रम </v>
      </c>
      <c r="E844" s="34">
        <f>E568</f>
        <v>106658.40000000001</v>
      </c>
      <c r="F844" s="422">
        <f>F568</f>
        <v>106658.40000000001</v>
      </c>
      <c r="G844" s="34">
        <f t="shared" si="77"/>
        <v>5.2892259687335903</v>
      </c>
      <c r="H844" s="724">
        <f>I568</f>
        <v>65.774814416867301</v>
      </c>
      <c r="I844" s="34">
        <f t="shared" si="78"/>
        <v>3.4789785650232705</v>
      </c>
      <c r="J844" s="59"/>
      <c r="K844" s="34"/>
    </row>
    <row r="845" spans="1:11">
      <c r="A845" s="11">
        <f>'Programe Budget 2073-74'!A895</f>
        <v>13</v>
      </c>
      <c r="B845" s="11" t="str">
        <f>'Programe Budget 2073-74'!B895</f>
        <v>312156-3/4</v>
      </c>
      <c r="C845" s="33">
        <f>'Programe Budget 2073-74'!C895</f>
        <v>1</v>
      </c>
      <c r="D845" s="392" t="str">
        <f>'Programe Budget 2073-74'!D895</f>
        <v>रानीजमरा कुलरिया सिंचाई आयोजना</v>
      </c>
      <c r="E845" s="34">
        <f>E572</f>
        <v>27771</v>
      </c>
      <c r="F845" s="422">
        <f>F572</f>
        <v>27771</v>
      </c>
      <c r="G845" s="34">
        <f t="shared" si="77"/>
        <v>1.3771732407170982</v>
      </c>
      <c r="H845" s="724">
        <f>I572</f>
        <v>39.729999999999997</v>
      </c>
      <c r="I845" s="34">
        <f t="shared" si="78"/>
        <v>0.54715092853690306</v>
      </c>
      <c r="J845" s="59"/>
      <c r="K845" s="214"/>
    </row>
    <row r="846" spans="1:11">
      <c r="A846" s="11">
        <f>'Programe Budget 2073-74'!A896</f>
        <v>14</v>
      </c>
      <c r="B846" s="11" t="str">
        <f>'Programe Budget 2073-74'!B896</f>
        <v>312162-3/4</v>
      </c>
      <c r="C846" s="33">
        <f>'Programe Budget 2073-74'!C896</f>
        <v>18</v>
      </c>
      <c r="D846" s="392" t="str">
        <f>'Programe Budget 2073-74'!D896</f>
        <v xml:space="preserve">नेपाल व्यापार एकिकृत रणनिति </v>
      </c>
      <c r="E846" s="34">
        <f>E597</f>
        <v>4960</v>
      </c>
      <c r="F846" s="422">
        <f>F597</f>
        <v>4960</v>
      </c>
      <c r="G846" s="34">
        <f t="shared" si="77"/>
        <v>0.24596807007154251</v>
      </c>
      <c r="H846" s="724">
        <f>I597</f>
        <v>73.684072580645164</v>
      </c>
      <c r="I846" s="34">
        <f t="shared" si="78"/>
        <v>0.18123929127672753</v>
      </c>
      <c r="J846" s="59"/>
      <c r="K846" s="214"/>
    </row>
    <row r="847" spans="1:11">
      <c r="A847" s="11">
        <f>'Programe Budget 2073-74'!A897</f>
        <v>15</v>
      </c>
      <c r="B847" s="11" t="str">
        <f>'Programe Budget 2073-74'!B897</f>
        <v>32912-3/4</v>
      </c>
      <c r="C847" s="33">
        <f>'Programe Budget 2073-74'!C897</f>
        <v>23</v>
      </c>
      <c r="D847" s="392" t="str">
        <f>'Programe Budget 2073-74'!D897</f>
        <v xml:space="preserve">राष्ट्रपति चुरे तर्राई मधेस संरक्षण विकास समिती </v>
      </c>
      <c r="E847" s="34">
        <f>E623</f>
        <v>22987</v>
      </c>
      <c r="F847" s="422">
        <f>F623</f>
        <v>22987</v>
      </c>
      <c r="G847" s="34">
        <f t="shared" si="77"/>
        <v>1.1399330699061587</v>
      </c>
      <c r="H847" s="724">
        <f>I623</f>
        <v>85.301378170270155</v>
      </c>
      <c r="I847" s="34">
        <f t="shared" si="78"/>
        <v>0.97237861884862253</v>
      </c>
      <c r="J847" s="59"/>
      <c r="K847" s="214"/>
    </row>
    <row r="848" spans="1:11">
      <c r="A848" s="11">
        <f>'Programe Budget 2073-74'!A898</f>
        <v>16</v>
      </c>
      <c r="B848" s="11" t="str">
        <f>'Programe Budget 2073-74'!B898</f>
        <v>312805-3/4</v>
      </c>
      <c r="C848" s="33">
        <f>'Programe Budget 2073-74'!C898</f>
        <v>21</v>
      </c>
      <c r="D848" s="392" t="str">
        <f>'Programe Budget 2073-74'!D898</f>
        <v>घर बंगैचा कार्यक्रम</v>
      </c>
      <c r="E848" s="34" t="e">
        <f>E647</f>
        <v>#REF!</v>
      </c>
      <c r="F848" s="422">
        <f>F647</f>
        <v>12522</v>
      </c>
      <c r="G848" s="34">
        <f t="shared" si="77"/>
        <v>0.62097019625722882</v>
      </c>
      <c r="H848" s="724">
        <f>I647</f>
        <v>87.795068679124711</v>
      </c>
      <c r="I848" s="34">
        <f t="shared" si="78"/>
        <v>0.54518121028092958</v>
      </c>
      <c r="J848" s="59"/>
      <c r="K848" s="214"/>
    </row>
    <row r="849" spans="1:11">
      <c r="A849" s="11">
        <f>'Programe Budget 2073-74'!A899</f>
        <v>17</v>
      </c>
      <c r="B849" s="11" t="str">
        <f>'Programe Budget 2073-74'!B899</f>
        <v>602801-3/4</v>
      </c>
      <c r="C849" s="33">
        <f>'Programe Budget 2073-74'!C899</f>
        <v>31</v>
      </c>
      <c r="D849" s="392" t="str">
        <f>'Programe Budget 2073-74'!D899</f>
        <v>राष्ट्रिय पुननिर्माण कोष भुकम्प प्रभावित जिल्लाका लागि राहत कार्यक्रम) -कृषि विभाग) -३१)</v>
      </c>
      <c r="E849" s="34">
        <f>E681</f>
        <v>389850</v>
      </c>
      <c r="F849" s="34">
        <f>F681</f>
        <v>389850</v>
      </c>
      <c r="G849" s="34">
        <f t="shared" si="77"/>
        <v>19.332792765602992</v>
      </c>
      <c r="H849" s="724">
        <f>I681</f>
        <v>15.040710529690907</v>
      </c>
      <c r="I849" s="34">
        <f t="shared" si="78"/>
        <v>2.9077893971793713</v>
      </c>
      <c r="J849" s="59"/>
      <c r="K849" s="214"/>
    </row>
    <row r="850" spans="1:11">
      <c r="A850" s="11">
        <f>'Programe Budget 2073-74'!A900</f>
        <v>18</v>
      </c>
      <c r="B850" s="11" t="str">
        <f>'Programe Budget 2073-74'!B900</f>
        <v>312012-3/4</v>
      </c>
      <c r="C850" s="33">
        <v>6</v>
      </c>
      <c r="D850" s="392" t="str">
        <f>'Programe Budget 2073-74'!D900</f>
        <v>साधारण खर्च तर्फको</v>
      </c>
      <c r="E850" s="34">
        <f>E690</f>
        <v>160598.9</v>
      </c>
      <c r="F850" s="34">
        <f>F690</f>
        <v>160598.9</v>
      </c>
      <c r="G850" s="34">
        <f t="shared" si="77"/>
        <v>7.9641535259299694</v>
      </c>
      <c r="H850" s="724">
        <f>I690</f>
        <v>96.132922205569272</v>
      </c>
      <c r="I850" s="34">
        <f t="shared" si="78"/>
        <v>7.6561735134143598</v>
      </c>
      <c r="J850" s="59"/>
      <c r="K850" s="214"/>
    </row>
    <row r="851" spans="1:11">
      <c r="A851" s="11">
        <f>'Programe Budget 2073-74'!A901</f>
        <v>0</v>
      </c>
      <c r="B851" s="11">
        <f>'Programe Budget 2073-74'!B901</f>
        <v>0</v>
      </c>
      <c r="C851" s="33">
        <f>'Programe Budget 2073-74'!C901</f>
        <v>496</v>
      </c>
      <c r="D851" s="387" t="s">
        <v>465</v>
      </c>
      <c r="E851" s="230" t="e">
        <f>SUM(E833:E850)</f>
        <v>#REF!</v>
      </c>
      <c r="F851" s="230">
        <f>SUM(F833:F850)</f>
        <v>2016521.9</v>
      </c>
      <c r="G851" s="230">
        <f>SUM(G833:G850)</f>
        <v>100.00000000000001</v>
      </c>
      <c r="H851" s="724"/>
      <c r="I851" s="230">
        <f>SUM(I833:I850)</f>
        <v>60.964663176494028</v>
      </c>
      <c r="J851" s="57"/>
      <c r="K851" s="214"/>
    </row>
    <row r="852" spans="1:11">
      <c r="A852" s="11"/>
      <c r="B852" s="11"/>
      <c r="C852" s="33"/>
      <c r="D852" s="387" t="s">
        <v>483</v>
      </c>
      <c r="E852" s="230" t="e">
        <f>E865</f>
        <v>#REF!</v>
      </c>
      <c r="F852" s="784">
        <f>F865</f>
        <v>2114205.7999999998</v>
      </c>
      <c r="G852" s="230">
        <f>F851/F852*100</f>
        <v>95.37964090345416</v>
      </c>
      <c r="H852" s="724"/>
      <c r="I852" s="230">
        <f>I851*G852/100</f>
        <v>58.147876815740354</v>
      </c>
      <c r="J852" s="57">
        <f>I852</f>
        <v>58.147876815740354</v>
      </c>
      <c r="K852" s="214"/>
    </row>
    <row r="853" spans="1:11" ht="21">
      <c r="A853" s="523" t="s">
        <v>617</v>
      </c>
      <c r="B853" s="244"/>
      <c r="C853" s="245"/>
      <c r="D853" s="380"/>
      <c r="E853" s="247"/>
      <c r="F853" s="434"/>
      <c r="G853" s="247"/>
      <c r="H853" s="725"/>
      <c r="I853" s="248"/>
      <c r="J853" s="247"/>
      <c r="K853" s="214"/>
    </row>
    <row r="854" spans="1:11">
      <c r="A854" s="11">
        <f>'Programe Budget 2073-74'!A903</f>
        <v>1</v>
      </c>
      <c r="B854" s="11" t="str">
        <f>'Programe Budget 2073-74'!B903</f>
        <v>312105/3/4</v>
      </c>
      <c r="C854" s="33">
        <v>1</v>
      </c>
      <c r="D854" s="392" t="str">
        <f>'Programe Budget 2073-74'!D903</f>
        <v xml:space="preserve">कृषि विकास आयोजना </v>
      </c>
      <c r="E854" s="34">
        <f>E697</f>
        <v>26655.200000000001</v>
      </c>
      <c r="F854" s="422">
        <f>F697</f>
        <v>26655.200000000001</v>
      </c>
      <c r="G854" s="34">
        <f>F854/$F$858*100</f>
        <v>27.287198811677253</v>
      </c>
      <c r="H854" s="724">
        <v>100</v>
      </c>
      <c r="I854" s="34">
        <f>G854*H854/100</f>
        <v>27.287198811677253</v>
      </c>
      <c r="J854" s="57"/>
      <c r="K854" s="34"/>
    </row>
    <row r="855" spans="1:11">
      <c r="A855" s="11">
        <f>'Programe Budget 2073-74'!A904</f>
        <v>2</v>
      </c>
      <c r="B855" s="11" t="str">
        <f>'Programe Budget 2073-74'!B904</f>
        <v>312106-3/4</v>
      </c>
      <c r="C855" s="33">
        <f>'Programe Budget 2073-74'!C904</f>
        <v>10</v>
      </c>
      <c r="D855" s="392" t="str">
        <f>'Programe Budget 2073-74'!D904</f>
        <v>रेशम खेती विकास कार्यक्रम</v>
      </c>
      <c r="E855" s="34">
        <f>E711</f>
        <v>22147.599999999999</v>
      </c>
      <c r="F855" s="422">
        <f>F711</f>
        <v>22147.599999999999</v>
      </c>
      <c r="G855" s="34">
        <f>F855/$F$858*100</f>
        <v>22.672722935918813</v>
      </c>
      <c r="H855" s="724">
        <v>92.88</v>
      </c>
      <c r="I855" s="34">
        <f>G855*H855/100</f>
        <v>21.058425062881394</v>
      </c>
      <c r="J855" s="57"/>
      <c r="K855" s="214"/>
    </row>
    <row r="856" spans="1:11">
      <c r="A856" s="11">
        <f>'Programe Budget 2073-74'!A905</f>
        <v>3</v>
      </c>
      <c r="B856" s="11" t="str">
        <f>'Programe Budget 2073-74'!B905</f>
        <v>312113-3/4</v>
      </c>
      <c r="C856" s="33">
        <f>'Programe Budget 2073-74'!C905</f>
        <v>3</v>
      </c>
      <c r="D856" s="392" t="str">
        <f>'Programe Budget 2073-74'!D905</f>
        <v>व्यवसायिक कीट विकास कार्यक्रम</v>
      </c>
      <c r="E856" s="34">
        <f>E717</f>
        <v>16119.4</v>
      </c>
      <c r="F856" s="422">
        <f>F717</f>
        <v>16119.4</v>
      </c>
      <c r="G856" s="34">
        <f>F856/$F$858*100</f>
        <v>16.501593404849725</v>
      </c>
      <c r="H856" s="724">
        <v>21.51</v>
      </c>
      <c r="I856" s="34">
        <f>G856*H856/100</f>
        <v>3.5494927413831761</v>
      </c>
      <c r="J856" s="57"/>
      <c r="K856" s="34"/>
    </row>
    <row r="857" spans="1:11">
      <c r="A857" s="11">
        <f>'Programe Budget 2073-74'!A906</f>
        <v>4</v>
      </c>
      <c r="B857" s="11" t="str">
        <f>'Programe Budget 2073-74'!B906</f>
        <v>312118-3/4</v>
      </c>
      <c r="C857" s="33">
        <f>'Programe Budget 2073-74'!C906</f>
        <v>7</v>
      </c>
      <c r="D857" s="392" t="str">
        <f>'Programe Budget 2073-74'!D906</f>
        <v xml:space="preserve">माटो परिक्षण तथा सेवा सुधार कार्यक्रम </v>
      </c>
      <c r="E857" s="34">
        <f>E727</f>
        <v>32761.7</v>
      </c>
      <c r="F857" s="422">
        <f>F727</f>
        <v>32761.7</v>
      </c>
      <c r="G857" s="34">
        <f>F857/$F$858*100</f>
        <v>33.538484847554201</v>
      </c>
      <c r="H857" s="724">
        <v>94.6</v>
      </c>
      <c r="I857" s="34">
        <f>G857*H857/100</f>
        <v>31.727406665786269</v>
      </c>
      <c r="J857" s="57"/>
      <c r="K857" s="214"/>
    </row>
    <row r="858" spans="1:11">
      <c r="A858" s="52"/>
      <c r="B858" s="9"/>
      <c r="C858" s="56">
        <f>SUM(C854:C857)</f>
        <v>21</v>
      </c>
      <c r="D858" s="387" t="s">
        <v>423</v>
      </c>
      <c r="E858" s="57">
        <f>SUM(E854:E857)</f>
        <v>97683.900000000009</v>
      </c>
      <c r="F858" s="423">
        <f>SUM(F854:F857)</f>
        <v>97683.900000000009</v>
      </c>
      <c r="G858" s="57">
        <f>SUM(G854:G857)</f>
        <v>100</v>
      </c>
      <c r="H858" s="715"/>
      <c r="I858" s="57">
        <f>SUM(I854:I857)</f>
        <v>83.622523281728093</v>
      </c>
      <c r="J858" s="57"/>
      <c r="K858" s="214"/>
    </row>
    <row r="859" spans="1:11">
      <c r="A859" s="52"/>
      <c r="B859" s="9"/>
      <c r="C859" s="56"/>
      <c r="D859" s="387" t="s">
        <v>484</v>
      </c>
      <c r="E859" s="57" t="e">
        <f>E865</f>
        <v>#REF!</v>
      </c>
      <c r="F859" s="423">
        <f>F865</f>
        <v>2114205.7999999998</v>
      </c>
      <c r="G859" s="57">
        <f>F858/F859*100</f>
        <v>4.6203590965458528</v>
      </c>
      <c r="H859" s="715"/>
      <c r="I859" s="57">
        <f>G859*I858/100</f>
        <v>3.8636608612084973</v>
      </c>
      <c r="J859" s="783">
        <f>I859</f>
        <v>3.8636608612084973</v>
      </c>
      <c r="K859" s="214"/>
    </row>
    <row r="860" spans="1:11" ht="21">
      <c r="A860" s="523" t="s">
        <v>618</v>
      </c>
      <c r="B860" s="244"/>
      <c r="C860" s="245"/>
      <c r="D860" s="380"/>
      <c r="E860" s="248"/>
      <c r="F860" s="435"/>
      <c r="G860" s="248"/>
      <c r="H860" s="726"/>
      <c r="I860" s="248"/>
      <c r="J860" s="248"/>
      <c r="K860" s="34"/>
    </row>
    <row r="861" spans="1:11" s="144" customFormat="1">
      <c r="A861" s="33">
        <f>'Programe Budget 2073-74'!A910</f>
        <v>1</v>
      </c>
      <c r="B861" s="33" t="str">
        <f>'Programe Budget 2073-74'!B910</f>
        <v>312801-3/4</v>
      </c>
      <c r="C861" s="33">
        <f>'Programe Budget 2073-74'!C910</f>
        <v>6</v>
      </c>
      <c r="D861" s="412" t="str">
        <f>'Programe Budget 2073-74'!D910</f>
        <v xml:space="preserve">कर्णाली अञ्चल कृषि विकास आयोजना </v>
      </c>
      <c r="E861" s="34">
        <f>E739</f>
        <v>10449</v>
      </c>
      <c r="F861" s="422">
        <f>F739</f>
        <v>10449</v>
      </c>
      <c r="G861" s="34">
        <f>F861/$F$863*100</f>
        <v>0.93647023227401405</v>
      </c>
      <c r="H861" s="724">
        <f>I739</f>
        <v>99.750885252177241</v>
      </c>
      <c r="I861" s="34">
        <f>G861*H861/100</f>
        <v>0.93413734681644944</v>
      </c>
      <c r="J861" s="57"/>
      <c r="K861" s="34"/>
    </row>
    <row r="862" spans="1:11" s="144" customFormat="1">
      <c r="A862" s="33">
        <f>'Programe Budget 2073-74'!A911</f>
        <v>2</v>
      </c>
      <c r="B862" s="33" t="str">
        <f>'Programe Budget 2073-74'!B911</f>
        <v>312802-3/4</v>
      </c>
      <c r="C862" s="33">
        <f>'Programe Budget 2073-74'!C911</f>
        <v>75</v>
      </c>
      <c r="D862" s="412" t="str">
        <f>'Programe Budget 2073-74'!D911</f>
        <v xml:space="preserve">कृषि प्रसार कार्यक्रम </v>
      </c>
      <c r="E862" s="34">
        <f>E817</f>
        <v>1105336.5999999999</v>
      </c>
      <c r="F862" s="422">
        <f>F817</f>
        <v>1105336.5999999999</v>
      </c>
      <c r="G862" s="34">
        <f>F862/$F$863*100</f>
        <v>99.063529767725981</v>
      </c>
      <c r="H862" s="724">
        <f>I817</f>
        <v>92.34076939458987</v>
      </c>
      <c r="I862" s="34">
        <f>G862*H862/100</f>
        <v>91.476025576956744</v>
      </c>
      <c r="J862" s="57"/>
      <c r="K862" s="214"/>
    </row>
    <row r="863" spans="1:11">
      <c r="A863" s="1"/>
      <c r="B863" s="25"/>
      <c r="C863" s="56">
        <f>SUM(C861:C862)</f>
        <v>81</v>
      </c>
      <c r="D863" s="387" t="s">
        <v>619</v>
      </c>
      <c r="E863" s="57">
        <f>SUM(E861:E862)</f>
        <v>1115785.5999999999</v>
      </c>
      <c r="F863" s="423">
        <f>SUM(F861:F862)</f>
        <v>1115785.5999999999</v>
      </c>
      <c r="G863" s="57">
        <f>SUM(G861:G862)</f>
        <v>100</v>
      </c>
      <c r="H863" s="724"/>
      <c r="I863" s="57">
        <f>SUM(I861:I862)</f>
        <v>92.4101629237732</v>
      </c>
      <c r="J863" s="57">
        <f>SUM(G863*I863/100)</f>
        <v>92.4101629237732</v>
      </c>
      <c r="K863" s="34"/>
    </row>
    <row r="864" spans="1:11" ht="16.8">
      <c r="A864" s="1"/>
      <c r="B864" s="25"/>
      <c r="C864" s="37"/>
      <c r="D864" s="77" t="s">
        <v>620</v>
      </c>
      <c r="E864" s="57">
        <f>E863</f>
        <v>1115785.5999999999</v>
      </c>
      <c r="F864" s="423">
        <f>F863</f>
        <v>1115785.5999999999</v>
      </c>
      <c r="G864" s="57">
        <f>SUM(F864/F866*100)</f>
        <v>34.544537796602185</v>
      </c>
      <c r="H864" s="724"/>
      <c r="I864" s="57"/>
      <c r="J864" s="57">
        <f>SUM(J863)</f>
        <v>92.4101629237732</v>
      </c>
      <c r="K864" s="57">
        <f>SUM(J864*G864/100)</f>
        <v>31.92266365910449</v>
      </c>
    </row>
    <row r="865" spans="1:11" ht="16.8">
      <c r="A865" s="1"/>
      <c r="B865" s="25"/>
      <c r="C865" s="56">
        <f>C858+C851</f>
        <v>517</v>
      </c>
      <c r="D865" s="77" t="s">
        <v>621</v>
      </c>
      <c r="E865" s="57" t="e">
        <f>E858+E851</f>
        <v>#REF!</v>
      </c>
      <c r="F865" s="423">
        <f>F858+F851</f>
        <v>2114205.7999999998</v>
      </c>
      <c r="G865" s="57">
        <f>SUM(F865/F866*100)</f>
        <v>65.455462203397815</v>
      </c>
      <c r="H865" s="724"/>
      <c r="I865" s="57"/>
      <c r="J865" s="57">
        <f>J859+J852</f>
        <v>62.011537676948848</v>
      </c>
      <c r="K865" s="57">
        <f>SUM(J865*G865/100)</f>
        <v>40.589938605881045</v>
      </c>
    </row>
    <row r="866" spans="1:11" s="144" customFormat="1" ht="15.6">
      <c r="A866" s="71"/>
      <c r="B866" s="231"/>
      <c r="C866" s="56">
        <f>C865+C863</f>
        <v>598</v>
      </c>
      <c r="D866" s="413" t="s">
        <v>622</v>
      </c>
      <c r="E866" s="57" t="e">
        <f>E865+E864</f>
        <v>#REF!</v>
      </c>
      <c r="F866" s="423">
        <f>F865+F864</f>
        <v>3229991.3999999994</v>
      </c>
      <c r="G866" s="57">
        <f>SUM(G864+G865)</f>
        <v>100</v>
      </c>
      <c r="H866" s="724"/>
      <c r="I866" s="57"/>
      <c r="J866" s="57"/>
      <c r="K866" s="57">
        <f>SUM(K865,K864)</f>
        <v>72.512602264985532</v>
      </c>
    </row>
  </sheetData>
  <mergeCells count="12">
    <mergeCell ref="A828:K828"/>
    <mergeCell ref="A829:K829"/>
    <mergeCell ref="A821:D821"/>
    <mergeCell ref="A822:D822"/>
    <mergeCell ref="A823:D823"/>
    <mergeCell ref="A826:K826"/>
    <mergeCell ref="A827:K827"/>
    <mergeCell ref="A1:K1"/>
    <mergeCell ref="A2:K2"/>
    <mergeCell ref="A3:K3"/>
    <mergeCell ref="A819:D819"/>
    <mergeCell ref="A820:D820"/>
  </mergeCells>
  <printOptions horizontalCentered="1"/>
  <pageMargins left="0.2" right="0.2" top="0.28000000000000003" bottom="0.38" header="0.2" footer="0.2"/>
  <pageSetup paperSize="9" scale="10" orientation="landscape" r:id="rId1"/>
  <headerFooter alignWithMargins="0">
    <oddFooter>&amp;C&amp;"Fontasy Himali,Regular"&amp;P</oddFooter>
  </headerFooter>
  <rowBreaks count="4" manualBreakCount="4">
    <brk id="720" max="16383" man="1"/>
    <brk id="780" max="16383" man="1"/>
    <brk id="811" max="16383" man="1"/>
    <brk id="824" max="16383" man="1"/>
  </rowBreaks>
</worksheet>
</file>

<file path=xl/worksheets/sheet3.xml><?xml version="1.0" encoding="utf-8"?>
<worksheet xmlns="http://schemas.openxmlformats.org/spreadsheetml/2006/main" xmlns:r="http://schemas.openxmlformats.org/officeDocument/2006/relationships">
  <sheetPr codeName="Sheet4"/>
  <dimension ref="A1:F30"/>
  <sheetViews>
    <sheetView topLeftCell="A13" workbookViewId="0">
      <selection activeCell="C5" sqref="C5"/>
    </sheetView>
  </sheetViews>
  <sheetFormatPr defaultRowHeight="13.2"/>
  <cols>
    <col min="1" max="1" width="5.44140625" customWidth="1"/>
    <col min="2" max="2" width="43.33203125" customWidth="1"/>
    <col min="3" max="4" width="9.33203125" customWidth="1"/>
  </cols>
  <sheetData>
    <row r="1" spans="1:6">
      <c r="A1" s="1218" t="s">
        <v>855</v>
      </c>
      <c r="B1" s="1218"/>
      <c r="C1" s="1218"/>
      <c r="D1" s="1218"/>
      <c r="E1" s="1218"/>
      <c r="F1" s="1218"/>
    </row>
    <row r="2" spans="1:6">
      <c r="A2" s="1219"/>
      <c r="B2" s="1219"/>
      <c r="C2" s="1219"/>
      <c r="D2" s="1219"/>
      <c r="E2" s="1219"/>
      <c r="F2" s="1219"/>
    </row>
    <row r="3" spans="1:6">
      <c r="A3" s="1217" t="s">
        <v>23</v>
      </c>
      <c r="B3" s="1217" t="s">
        <v>24</v>
      </c>
      <c r="C3" s="1217" t="s">
        <v>852</v>
      </c>
      <c r="D3" s="1217"/>
      <c r="E3" s="1217" t="s">
        <v>829</v>
      </c>
      <c r="F3" s="1217"/>
    </row>
    <row r="4" spans="1:6">
      <c r="A4" s="1217"/>
      <c r="B4" s="1217"/>
      <c r="C4" s="846" t="s">
        <v>377</v>
      </c>
      <c r="D4" s="846" t="s">
        <v>378</v>
      </c>
      <c r="E4" s="846" t="s">
        <v>377</v>
      </c>
      <c r="F4" s="846" t="s">
        <v>378</v>
      </c>
    </row>
    <row r="5" spans="1:6">
      <c r="A5" s="847">
        <v>1</v>
      </c>
      <c r="B5" s="848" t="s">
        <v>853</v>
      </c>
      <c r="C5" s="849"/>
      <c r="D5" s="849"/>
      <c r="E5" s="849"/>
      <c r="F5" s="849"/>
    </row>
    <row r="6" spans="1:6">
      <c r="A6" s="847">
        <v>2</v>
      </c>
      <c r="B6" s="848" t="s">
        <v>523</v>
      </c>
      <c r="C6" s="849"/>
      <c r="D6" s="849"/>
      <c r="E6" s="849"/>
      <c r="F6" s="849"/>
    </row>
    <row r="7" spans="1:6">
      <c r="A7" s="847">
        <v>3</v>
      </c>
      <c r="B7" s="848" t="s">
        <v>524</v>
      </c>
      <c r="C7" s="849"/>
      <c r="D7" s="849"/>
      <c r="E7" s="849"/>
      <c r="F7" s="849"/>
    </row>
    <row r="8" spans="1:6">
      <c r="A8" s="847">
        <v>4</v>
      </c>
      <c r="B8" s="848" t="s">
        <v>435</v>
      </c>
      <c r="C8" s="849"/>
      <c r="D8" s="849"/>
      <c r="E8" s="849"/>
      <c r="F8" s="849"/>
    </row>
    <row r="9" spans="1:6">
      <c r="A9" s="847">
        <v>5</v>
      </c>
      <c r="B9" s="848" t="s">
        <v>381</v>
      </c>
      <c r="C9" s="849"/>
      <c r="D9" s="849"/>
      <c r="E9" s="849"/>
      <c r="F9" s="849"/>
    </row>
    <row r="10" spans="1:6">
      <c r="A10" s="847">
        <v>6</v>
      </c>
      <c r="B10" s="848" t="s">
        <v>847</v>
      </c>
      <c r="C10" s="849"/>
      <c r="D10" s="849"/>
      <c r="E10" s="849"/>
      <c r="F10" s="849"/>
    </row>
    <row r="11" spans="1:6">
      <c r="A11" s="847">
        <v>7</v>
      </c>
      <c r="B11" s="848" t="s">
        <v>382</v>
      </c>
      <c r="C11" s="849"/>
      <c r="D11" s="849"/>
      <c r="E11" s="849"/>
      <c r="F11" s="849"/>
    </row>
    <row r="12" spans="1:6">
      <c r="A12" s="847">
        <v>8</v>
      </c>
      <c r="B12" s="848" t="s">
        <v>846</v>
      </c>
      <c r="C12" s="849"/>
      <c r="D12" s="849"/>
      <c r="E12" s="849"/>
      <c r="F12" s="849"/>
    </row>
    <row r="13" spans="1:6">
      <c r="A13" s="847">
        <v>9</v>
      </c>
      <c r="B13" s="848" t="s">
        <v>436</v>
      </c>
      <c r="C13" s="849"/>
      <c r="D13" s="849"/>
      <c r="E13" s="849"/>
      <c r="F13" s="849"/>
    </row>
    <row r="14" spans="1:6">
      <c r="A14" s="847">
        <v>10</v>
      </c>
      <c r="B14" s="848" t="s">
        <v>438</v>
      </c>
      <c r="C14" s="849"/>
      <c r="D14" s="849"/>
      <c r="E14" s="849"/>
      <c r="F14" s="849"/>
    </row>
    <row r="15" spans="1:6">
      <c r="A15" s="847">
        <v>11</v>
      </c>
      <c r="B15" s="848" t="s">
        <v>854</v>
      </c>
      <c r="C15" s="849"/>
      <c r="D15" s="849"/>
      <c r="E15" s="849"/>
      <c r="F15" s="849"/>
    </row>
    <row r="16" spans="1:6" ht="26.4">
      <c r="A16" s="847">
        <v>12</v>
      </c>
      <c r="B16" s="850" t="s">
        <v>849</v>
      </c>
      <c r="C16" s="849"/>
      <c r="D16" s="849"/>
      <c r="E16" s="849"/>
      <c r="F16" s="849"/>
    </row>
    <row r="17" spans="1:6">
      <c r="A17" s="847">
        <v>13</v>
      </c>
      <c r="B17" s="848" t="s">
        <v>793</v>
      </c>
      <c r="C17" s="849"/>
      <c r="D17" s="849"/>
      <c r="E17" s="849"/>
      <c r="F17" s="849"/>
    </row>
    <row r="18" spans="1:6" ht="26.4">
      <c r="A18" s="847">
        <v>14</v>
      </c>
      <c r="B18" s="850" t="s">
        <v>440</v>
      </c>
      <c r="C18" s="849"/>
      <c r="D18" s="849"/>
      <c r="E18" s="849"/>
      <c r="F18" s="849"/>
    </row>
    <row r="19" spans="1:6">
      <c r="A19" s="847">
        <v>15</v>
      </c>
      <c r="B19" s="848" t="s">
        <v>442</v>
      </c>
      <c r="C19" s="849"/>
      <c r="D19" s="849"/>
      <c r="E19" s="849"/>
      <c r="F19" s="849"/>
    </row>
    <row r="20" spans="1:6">
      <c r="A20" s="847">
        <v>16</v>
      </c>
      <c r="B20" s="848" t="s">
        <v>443</v>
      </c>
      <c r="C20" s="849"/>
      <c r="D20" s="849"/>
      <c r="E20" s="849"/>
      <c r="F20" s="849"/>
    </row>
    <row r="21" spans="1:6">
      <c r="A21" s="847">
        <v>17</v>
      </c>
      <c r="B21" s="848" t="s">
        <v>424</v>
      </c>
      <c r="C21" s="849"/>
      <c r="D21" s="849"/>
      <c r="E21" s="849"/>
      <c r="F21" s="849"/>
    </row>
    <row r="22" spans="1:6">
      <c r="A22" s="847">
        <v>18</v>
      </c>
      <c r="B22" s="848" t="s">
        <v>415</v>
      </c>
      <c r="C22" s="849"/>
      <c r="D22" s="849"/>
      <c r="E22" s="849"/>
      <c r="F22" s="849"/>
    </row>
    <row r="23" spans="1:6">
      <c r="A23" s="847">
        <v>19</v>
      </c>
      <c r="B23" s="848" t="s">
        <v>848</v>
      </c>
      <c r="C23" s="849"/>
      <c r="D23" s="849"/>
      <c r="E23" s="849"/>
      <c r="F23" s="849"/>
    </row>
    <row r="24" spans="1:6">
      <c r="A24" s="847">
        <v>20</v>
      </c>
      <c r="B24" s="848" t="s">
        <v>693</v>
      </c>
      <c r="C24" s="849"/>
      <c r="D24" s="849"/>
      <c r="E24" s="849"/>
      <c r="F24" s="849"/>
    </row>
    <row r="25" spans="1:6" ht="26.4">
      <c r="A25" s="847">
        <v>21</v>
      </c>
      <c r="B25" s="850" t="s">
        <v>851</v>
      </c>
      <c r="C25" s="849"/>
      <c r="D25" s="849"/>
      <c r="E25" s="849"/>
      <c r="F25" s="849"/>
    </row>
    <row r="26" spans="1:6">
      <c r="A26" s="847">
        <v>22</v>
      </c>
      <c r="B26" s="848" t="s">
        <v>445</v>
      </c>
      <c r="C26" s="849"/>
      <c r="D26" s="849"/>
      <c r="E26" s="849"/>
      <c r="F26" s="849"/>
    </row>
    <row r="27" spans="1:6">
      <c r="A27" s="847">
        <v>23</v>
      </c>
      <c r="B27" s="848" t="s">
        <v>419</v>
      </c>
      <c r="C27" s="849"/>
      <c r="D27" s="849"/>
      <c r="E27" s="849"/>
      <c r="F27" s="849"/>
    </row>
    <row r="28" spans="1:6">
      <c r="A28" s="847">
        <v>24</v>
      </c>
      <c r="B28" s="848" t="s">
        <v>420</v>
      </c>
      <c r="C28" s="849"/>
      <c r="D28" s="849"/>
      <c r="E28" s="849"/>
      <c r="F28" s="849"/>
    </row>
    <row r="29" spans="1:6">
      <c r="A29" s="847">
        <v>25</v>
      </c>
      <c r="B29" s="848" t="s">
        <v>447</v>
      </c>
      <c r="C29" s="849"/>
      <c r="D29" s="849"/>
      <c r="E29" s="849"/>
      <c r="F29" s="849"/>
    </row>
    <row r="30" spans="1:6">
      <c r="A30" s="847">
        <v>26</v>
      </c>
      <c r="B30" s="848" t="s">
        <v>456</v>
      </c>
      <c r="C30" s="849"/>
      <c r="D30" s="849"/>
      <c r="E30" s="849"/>
      <c r="F30" s="849"/>
    </row>
  </sheetData>
  <mergeCells count="5">
    <mergeCell ref="C3:D3"/>
    <mergeCell ref="E3:F3"/>
    <mergeCell ref="B3:B4"/>
    <mergeCell ref="A3:A4"/>
    <mergeCell ref="A1:F2"/>
  </mergeCells>
  <pageMargins left="1.2"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sheetPr codeName="Sheet6">
    <tabColor theme="8" tint="-0.249977111117893"/>
    <pageSetUpPr fitToPage="1"/>
  </sheetPr>
  <dimension ref="A1:L57"/>
  <sheetViews>
    <sheetView topLeftCell="A40" zoomScale="67" zoomScaleNormal="67" zoomScaleSheetLayoutView="85" workbookViewId="0">
      <selection activeCell="D10" sqref="D10"/>
    </sheetView>
  </sheetViews>
  <sheetFormatPr defaultColWidth="11.33203125" defaultRowHeight="21"/>
  <cols>
    <col min="1" max="1" width="5.33203125" style="860" customWidth="1"/>
    <col min="2" max="2" width="15.6640625" style="860" customWidth="1"/>
    <col min="3" max="3" width="8.33203125" style="871" customWidth="1"/>
    <col min="4" max="4" width="55.5546875" style="867" customWidth="1"/>
    <col min="5" max="5" width="23.109375" style="871" bestFit="1" customWidth="1"/>
    <col min="6" max="6" width="17.88671875" style="871" bestFit="1" customWidth="1"/>
    <col min="7" max="7" width="12.44140625" style="871" bestFit="1" customWidth="1"/>
    <col min="8" max="8" width="12.5546875" style="871" bestFit="1" customWidth="1"/>
    <col min="9" max="9" width="12.109375" style="872" customWidth="1"/>
    <col min="10" max="10" width="12" style="865" customWidth="1"/>
    <col min="11" max="11" width="12.44140625" style="865" bestFit="1" customWidth="1"/>
    <col min="12" max="12" width="6.33203125" style="860" hidden="1" customWidth="1"/>
    <col min="13" max="16384" width="11.33203125" style="860"/>
  </cols>
  <sheetData>
    <row r="1" spans="1:11">
      <c r="A1" s="1220"/>
      <c r="B1" s="1220"/>
      <c r="C1" s="1220"/>
      <c r="D1" s="1220"/>
      <c r="E1" s="1220"/>
      <c r="F1" s="1220"/>
      <c r="G1" s="1220"/>
      <c r="H1" s="1220"/>
      <c r="I1" s="1220"/>
      <c r="J1" s="1220"/>
      <c r="K1" s="1220"/>
    </row>
    <row r="2" spans="1:11">
      <c r="A2" s="1220" t="s">
        <v>979</v>
      </c>
      <c r="B2" s="1221"/>
      <c r="C2" s="1221"/>
      <c r="D2" s="1221"/>
      <c r="E2" s="1221"/>
      <c r="F2" s="1221"/>
      <c r="G2" s="1221"/>
      <c r="H2" s="1221"/>
      <c r="I2" s="1221"/>
      <c r="J2" s="1221"/>
      <c r="K2" s="1221"/>
    </row>
    <row r="3" spans="1:11">
      <c r="A3" s="1220" t="s">
        <v>977</v>
      </c>
      <c r="B3" s="1220"/>
      <c r="C3" s="1220"/>
      <c r="D3" s="1220"/>
      <c r="E3" s="1220"/>
      <c r="F3" s="1220"/>
      <c r="G3" s="1220"/>
      <c r="H3" s="1220"/>
      <c r="I3" s="1220"/>
      <c r="J3" s="1220"/>
      <c r="K3" s="1220"/>
    </row>
    <row r="4" spans="1:11">
      <c r="A4" s="1222" t="s">
        <v>879</v>
      </c>
      <c r="B4" s="1223"/>
      <c r="C4" s="1223"/>
      <c r="D4" s="1223"/>
      <c r="E4" s="1223"/>
      <c r="F4" s="1223"/>
      <c r="G4" s="1223"/>
      <c r="H4" s="1223"/>
      <c r="I4" s="1223"/>
      <c r="J4" s="1223"/>
      <c r="K4" s="1224"/>
    </row>
    <row r="5" spans="1:11" ht="84">
      <c r="A5" s="931" t="s">
        <v>23</v>
      </c>
      <c r="B5" s="931" t="s">
        <v>34</v>
      </c>
      <c r="C5" s="931" t="s">
        <v>23</v>
      </c>
      <c r="D5" s="931" t="s">
        <v>24</v>
      </c>
      <c r="E5" s="1197" t="s">
        <v>951</v>
      </c>
      <c r="F5" s="932" t="s">
        <v>978</v>
      </c>
      <c r="G5" s="932" t="s">
        <v>1418</v>
      </c>
      <c r="H5" s="932" t="s">
        <v>317</v>
      </c>
      <c r="I5" s="932" t="s">
        <v>877</v>
      </c>
      <c r="J5" s="1169" t="s">
        <v>1421</v>
      </c>
      <c r="K5" s="932" t="s">
        <v>878</v>
      </c>
    </row>
    <row r="6" spans="1:11">
      <c r="A6" s="868">
        <v>1</v>
      </c>
      <c r="B6" s="868">
        <v>2</v>
      </c>
      <c r="C6" s="868">
        <v>3</v>
      </c>
      <c r="D6" s="868">
        <v>4</v>
      </c>
      <c r="E6" s="1168">
        <v>5</v>
      </c>
      <c r="F6" s="868">
        <v>6</v>
      </c>
      <c r="G6" s="1093">
        <v>7</v>
      </c>
      <c r="H6" s="859">
        <v>8</v>
      </c>
      <c r="I6" s="868"/>
      <c r="J6" s="868">
        <v>9</v>
      </c>
      <c r="K6" s="868">
        <v>10</v>
      </c>
    </row>
    <row r="7" spans="1:11" s="936" customFormat="1">
      <c r="A7" s="975">
        <v>1</v>
      </c>
      <c r="B7" s="862">
        <v>31202011</v>
      </c>
      <c r="C7" s="863">
        <v>1</v>
      </c>
      <c r="D7" s="854" t="s">
        <v>856</v>
      </c>
      <c r="E7" s="976">
        <v>22612.98</v>
      </c>
      <c r="F7" s="977">
        <v>11965.61</v>
      </c>
      <c r="G7" s="977">
        <v>52.79</v>
      </c>
      <c r="H7" s="874">
        <v>98.1</v>
      </c>
      <c r="I7" s="869"/>
      <c r="J7" s="869">
        <f>F54/E54*100</f>
        <v>42.805523846661458</v>
      </c>
      <c r="K7" s="869">
        <f>AVERAGE(H7,H14,H37,H50,H53)</f>
        <v>76.160431839949595</v>
      </c>
    </row>
    <row r="8" spans="1:11" s="936" customFormat="1">
      <c r="A8" s="975"/>
      <c r="B8" s="862"/>
      <c r="C8" s="863"/>
      <c r="D8" s="854"/>
      <c r="E8" s="1208"/>
      <c r="F8" s="1208"/>
      <c r="G8" s="1208"/>
      <c r="H8" s="874"/>
      <c r="I8" s="935"/>
      <c r="J8" s="869"/>
      <c r="K8" s="869"/>
    </row>
    <row r="9" spans="1:11">
      <c r="A9" s="974">
        <v>2</v>
      </c>
      <c r="B9" s="862">
        <v>31202101</v>
      </c>
      <c r="C9" s="863">
        <v>2</v>
      </c>
      <c r="D9" s="854" t="s">
        <v>861</v>
      </c>
      <c r="E9" s="936"/>
      <c r="F9" s="860"/>
      <c r="G9" s="860"/>
      <c r="H9" s="858"/>
      <c r="I9" s="935"/>
      <c r="J9" s="869"/>
      <c r="K9" s="869"/>
    </row>
    <row r="10" spans="1:11">
      <c r="A10" s="974"/>
      <c r="B10" s="862"/>
      <c r="C10" s="864">
        <v>2.1</v>
      </c>
      <c r="D10" s="853" t="s">
        <v>862</v>
      </c>
      <c r="E10" s="978">
        <v>458.24</v>
      </c>
      <c r="F10" s="979">
        <v>161.19999999999999</v>
      </c>
      <c r="G10" s="979">
        <v>35.200000000000003</v>
      </c>
      <c r="H10" s="858">
        <v>61.37</v>
      </c>
      <c r="I10" s="935"/>
      <c r="J10" s="869"/>
      <c r="K10" s="866"/>
    </row>
    <row r="11" spans="1:11">
      <c r="A11" s="974"/>
      <c r="B11" s="862"/>
      <c r="C11" s="864">
        <v>2.2000000000000002</v>
      </c>
      <c r="D11" s="952" t="s">
        <v>863</v>
      </c>
      <c r="E11" s="978">
        <v>573.66</v>
      </c>
      <c r="F11" s="979">
        <v>132.41999999999999</v>
      </c>
      <c r="G11" s="979">
        <v>23.03</v>
      </c>
      <c r="H11" s="858">
        <v>82.56</v>
      </c>
      <c r="I11" s="935"/>
      <c r="J11" s="869"/>
      <c r="K11" s="869"/>
    </row>
    <row r="12" spans="1:11">
      <c r="A12" s="259"/>
      <c r="B12" s="862"/>
      <c r="C12" s="864">
        <v>2.2999999999999998</v>
      </c>
      <c r="D12" s="853" t="s">
        <v>864</v>
      </c>
      <c r="E12" s="978">
        <v>418</v>
      </c>
      <c r="F12" s="979">
        <v>76.849999999999994</v>
      </c>
      <c r="G12" s="979">
        <v>18.399999999999999</v>
      </c>
      <c r="H12" s="858">
        <v>95</v>
      </c>
      <c r="I12" s="935"/>
      <c r="J12" s="869"/>
      <c r="K12" s="869"/>
    </row>
    <row r="13" spans="1:11" s="936" customFormat="1" ht="20.25" customHeight="1">
      <c r="A13" s="259"/>
      <c r="B13" s="862"/>
      <c r="C13" s="864">
        <v>2.4</v>
      </c>
      <c r="D13" s="853" t="s">
        <v>865</v>
      </c>
      <c r="E13" s="978">
        <v>422.32</v>
      </c>
      <c r="F13" s="979">
        <v>185.35</v>
      </c>
      <c r="G13" s="979">
        <v>43.9</v>
      </c>
      <c r="H13" s="858">
        <v>48.43</v>
      </c>
      <c r="I13" s="935"/>
      <c r="J13" s="869"/>
      <c r="K13" s="869"/>
    </row>
    <row r="14" spans="1:11" s="1085" customFormat="1" ht="20.25" customHeight="1">
      <c r="A14" s="1084"/>
      <c r="B14" s="1086"/>
      <c r="C14" s="1089"/>
      <c r="D14" s="1001" t="s">
        <v>983</v>
      </c>
      <c r="E14" s="1081">
        <f>SUM(E10:E13)</f>
        <v>1872.22</v>
      </c>
      <c r="F14" s="1082">
        <f>SUM(F10+F11+F12+F13)</f>
        <v>555.82000000000005</v>
      </c>
      <c r="G14" s="1082">
        <f>F14/E14*100</f>
        <v>29.68775037121706</v>
      </c>
      <c r="H14" s="1207">
        <f>AVERAGE(H10:H13)</f>
        <v>71.84</v>
      </c>
      <c r="I14" s="1083"/>
      <c r="J14" s="1083"/>
      <c r="K14" s="1083"/>
    </row>
    <row r="15" spans="1:11" s="936" customFormat="1" ht="20.25" customHeight="1">
      <c r="A15" s="259"/>
      <c r="B15" s="862"/>
      <c r="C15" s="864"/>
      <c r="D15" s="853"/>
      <c r="E15" s="1206"/>
      <c r="F15" s="1206"/>
      <c r="G15" s="1206"/>
      <c r="H15" s="874"/>
      <c r="I15" s="935"/>
      <c r="J15" s="869"/>
      <c r="K15" s="869"/>
    </row>
    <row r="16" spans="1:11">
      <c r="A16" s="258">
        <v>3</v>
      </c>
      <c r="B16" s="862">
        <v>31202102</v>
      </c>
      <c r="C16" s="863">
        <v>3</v>
      </c>
      <c r="D16" s="854" t="s">
        <v>952</v>
      </c>
      <c r="E16" s="936"/>
      <c r="F16" s="860"/>
      <c r="G16" s="860"/>
      <c r="H16" s="870"/>
      <c r="I16" s="935"/>
      <c r="J16" s="869"/>
      <c r="K16" s="869"/>
    </row>
    <row r="17" spans="1:11">
      <c r="A17" s="259"/>
      <c r="B17" s="862"/>
      <c r="C17" s="864">
        <v>3.1</v>
      </c>
      <c r="D17" s="853" t="s">
        <v>866</v>
      </c>
      <c r="E17" s="978">
        <v>667.66</v>
      </c>
      <c r="F17" s="979">
        <v>162.07</v>
      </c>
      <c r="G17" s="979">
        <v>24.13</v>
      </c>
      <c r="H17" s="858">
        <v>59.22</v>
      </c>
      <c r="I17" s="935"/>
      <c r="J17" s="869"/>
      <c r="K17" s="869"/>
    </row>
    <row r="18" spans="1:11">
      <c r="A18" s="259"/>
      <c r="B18" s="862"/>
      <c r="C18" s="864">
        <v>3.2</v>
      </c>
      <c r="D18" s="853" t="s">
        <v>867</v>
      </c>
      <c r="E18" s="978">
        <v>203.2</v>
      </c>
      <c r="F18" s="979">
        <v>51.79</v>
      </c>
      <c r="G18" s="979">
        <v>25.45</v>
      </c>
      <c r="H18" s="858">
        <v>63</v>
      </c>
      <c r="I18" s="935"/>
      <c r="J18" s="869"/>
      <c r="K18" s="869"/>
    </row>
    <row r="19" spans="1:11">
      <c r="A19" s="259"/>
      <c r="B19" s="862"/>
      <c r="C19" s="864">
        <v>3.3</v>
      </c>
      <c r="D19" s="853" t="s">
        <v>868</v>
      </c>
      <c r="E19" s="978">
        <v>203.34</v>
      </c>
      <c r="F19" s="979">
        <v>48.14</v>
      </c>
      <c r="G19" s="979">
        <v>23.64</v>
      </c>
      <c r="H19" s="858">
        <v>50.68</v>
      </c>
      <c r="I19" s="935"/>
      <c r="J19" s="869"/>
      <c r="K19" s="869"/>
    </row>
    <row r="20" spans="1:11">
      <c r="A20" s="259"/>
      <c r="B20" s="862"/>
      <c r="C20" s="864">
        <v>3.4</v>
      </c>
      <c r="D20" s="853" t="s">
        <v>869</v>
      </c>
      <c r="E20" s="978">
        <v>228.74</v>
      </c>
      <c r="F20" s="979">
        <v>51.9</v>
      </c>
      <c r="G20" s="979">
        <v>22.68</v>
      </c>
      <c r="H20" s="858">
        <v>18.420000000000002</v>
      </c>
      <c r="I20" s="935"/>
      <c r="J20" s="869"/>
      <c r="K20" s="869"/>
    </row>
    <row r="21" spans="1:11">
      <c r="A21" s="259"/>
      <c r="B21" s="862"/>
      <c r="C21" s="864">
        <v>3.5</v>
      </c>
      <c r="D21" s="853" t="s">
        <v>870</v>
      </c>
      <c r="E21" s="978">
        <v>299.25</v>
      </c>
      <c r="F21" s="979">
        <v>113.75</v>
      </c>
      <c r="G21" s="979">
        <v>37.979999999999997</v>
      </c>
      <c r="H21" s="858">
        <v>59.22</v>
      </c>
      <c r="I21" s="935"/>
      <c r="J21" s="869"/>
      <c r="K21" s="869"/>
    </row>
    <row r="22" spans="1:11">
      <c r="A22" s="259"/>
      <c r="B22" s="862"/>
      <c r="C22" s="864">
        <v>3.6</v>
      </c>
      <c r="D22" s="853" t="s">
        <v>871</v>
      </c>
      <c r="E22" s="978">
        <v>598.91999999999996</v>
      </c>
      <c r="F22" s="979">
        <v>134.85</v>
      </c>
      <c r="G22" s="979">
        <v>22.48</v>
      </c>
      <c r="H22" s="858">
        <v>54.79</v>
      </c>
      <c r="I22" s="935"/>
      <c r="J22" s="869"/>
      <c r="K22" s="869"/>
    </row>
    <row r="23" spans="1:11" s="936" customFormat="1">
      <c r="A23" s="259"/>
      <c r="B23" s="862"/>
      <c r="C23" s="864">
        <v>3.7</v>
      </c>
      <c r="D23" s="853" t="s">
        <v>953</v>
      </c>
      <c r="E23" s="978">
        <v>317.58999999999997</v>
      </c>
      <c r="F23" s="979">
        <v>150.69</v>
      </c>
      <c r="G23" s="979">
        <v>47.46</v>
      </c>
      <c r="H23" s="858">
        <v>64.900000000000006</v>
      </c>
      <c r="I23" s="935"/>
      <c r="J23" s="869"/>
      <c r="K23" s="869"/>
    </row>
    <row r="24" spans="1:11">
      <c r="A24" s="259"/>
      <c r="B24" s="862"/>
      <c r="C24" s="864">
        <v>3.8</v>
      </c>
      <c r="D24" s="853" t="s">
        <v>872</v>
      </c>
      <c r="E24" s="978">
        <v>238.3</v>
      </c>
      <c r="F24" s="979">
        <v>83.21</v>
      </c>
      <c r="G24" s="979">
        <v>34.92</v>
      </c>
      <c r="H24" s="858">
        <v>44.89</v>
      </c>
      <c r="I24" s="935"/>
      <c r="J24" s="869"/>
      <c r="K24" s="869"/>
    </row>
    <row r="25" spans="1:11">
      <c r="A25" s="259"/>
      <c r="C25" s="864">
        <v>3.9</v>
      </c>
      <c r="D25" s="853" t="s">
        <v>954</v>
      </c>
      <c r="E25" s="978">
        <v>378.08</v>
      </c>
      <c r="F25" s="979">
        <v>103.97</v>
      </c>
      <c r="G25" s="979">
        <v>27.48</v>
      </c>
      <c r="H25" s="858">
        <v>76.069999999999993</v>
      </c>
      <c r="I25" s="935"/>
      <c r="J25" s="869"/>
      <c r="K25" s="869"/>
    </row>
    <row r="26" spans="1:11">
      <c r="A26" s="980"/>
      <c r="B26" s="862"/>
      <c r="C26" s="981">
        <v>3.1</v>
      </c>
      <c r="D26" s="853" t="s">
        <v>955</v>
      </c>
      <c r="E26" s="978">
        <v>322</v>
      </c>
      <c r="F26" s="979">
        <v>67.260000000000005</v>
      </c>
      <c r="G26" s="979">
        <v>20.91</v>
      </c>
      <c r="H26" s="858">
        <v>84.15</v>
      </c>
      <c r="I26" s="935"/>
      <c r="J26" s="869"/>
      <c r="K26" s="869"/>
    </row>
    <row r="27" spans="1:11">
      <c r="A27" s="980"/>
      <c r="B27" s="862"/>
      <c r="C27" s="981">
        <v>3.11</v>
      </c>
      <c r="D27" s="853" t="s">
        <v>956</v>
      </c>
      <c r="E27" s="978">
        <v>1290.4000000000001</v>
      </c>
      <c r="F27" s="979">
        <v>270.95999999999998</v>
      </c>
      <c r="G27" s="979">
        <v>20.99</v>
      </c>
      <c r="H27" s="858">
        <v>61.08</v>
      </c>
      <c r="I27" s="935"/>
      <c r="J27" s="869"/>
      <c r="K27" s="869"/>
    </row>
    <row r="28" spans="1:11">
      <c r="A28" s="980"/>
      <c r="B28" s="862"/>
      <c r="C28" s="981">
        <v>3.12</v>
      </c>
      <c r="D28" s="853" t="s">
        <v>957</v>
      </c>
      <c r="E28" s="978">
        <v>166.34</v>
      </c>
      <c r="F28" s="979">
        <v>56.38</v>
      </c>
      <c r="G28" s="979">
        <v>33.83</v>
      </c>
      <c r="H28" s="858">
        <v>85.54</v>
      </c>
      <c r="I28" s="935"/>
      <c r="J28" s="869"/>
      <c r="K28" s="869"/>
    </row>
    <row r="29" spans="1:11">
      <c r="A29" s="980"/>
      <c r="B29" s="862"/>
      <c r="C29" s="981">
        <v>3.13</v>
      </c>
      <c r="D29" s="853" t="s">
        <v>958</v>
      </c>
      <c r="E29" s="978">
        <v>163.02000000000001</v>
      </c>
      <c r="F29" s="979">
        <v>44.94</v>
      </c>
      <c r="G29" s="979">
        <v>27.52</v>
      </c>
      <c r="H29" s="858">
        <v>66.896000000000001</v>
      </c>
      <c r="I29" s="935"/>
      <c r="J29" s="869"/>
      <c r="K29" s="869"/>
    </row>
    <row r="30" spans="1:11">
      <c r="A30" s="259"/>
      <c r="B30" s="862"/>
      <c r="C30" s="981">
        <v>3.14</v>
      </c>
      <c r="D30" s="853" t="s">
        <v>959</v>
      </c>
      <c r="E30" s="978">
        <v>240.14</v>
      </c>
      <c r="F30" s="979">
        <v>75.989999999999995</v>
      </c>
      <c r="G30" s="979">
        <v>31.62</v>
      </c>
      <c r="H30" s="1047">
        <v>63.503999999999998</v>
      </c>
      <c r="I30" s="856"/>
      <c r="J30" s="869"/>
      <c r="K30" s="869"/>
    </row>
    <row r="31" spans="1:11">
      <c r="A31" s="259"/>
      <c r="B31" s="862"/>
      <c r="C31" s="981">
        <v>3.15</v>
      </c>
      <c r="D31" s="853" t="s">
        <v>960</v>
      </c>
      <c r="E31" s="978">
        <v>294</v>
      </c>
      <c r="F31" s="979">
        <v>62.62</v>
      </c>
      <c r="G31" s="979">
        <v>21.32</v>
      </c>
      <c r="H31" s="870">
        <v>62.66</v>
      </c>
      <c r="I31" s="856"/>
      <c r="J31" s="869"/>
      <c r="K31" s="869"/>
    </row>
    <row r="32" spans="1:11">
      <c r="A32" s="259"/>
      <c r="B32" s="862"/>
      <c r="C32" s="981">
        <v>3.16</v>
      </c>
      <c r="D32" s="853" t="s">
        <v>961</v>
      </c>
      <c r="E32" s="978">
        <v>222.96</v>
      </c>
      <c r="F32" s="979">
        <v>76.650000000000006</v>
      </c>
      <c r="G32" s="979">
        <v>34.340000000000003</v>
      </c>
      <c r="H32" s="257">
        <v>88.35</v>
      </c>
      <c r="I32" s="855"/>
      <c r="J32" s="866"/>
      <c r="K32" s="866"/>
    </row>
    <row r="33" spans="1:11">
      <c r="A33" s="259"/>
      <c r="B33" s="862"/>
      <c r="C33" s="981">
        <v>3.17</v>
      </c>
      <c r="D33" s="853" t="s">
        <v>962</v>
      </c>
      <c r="E33" s="978">
        <v>197.98</v>
      </c>
      <c r="F33" s="979">
        <v>64.400000000000006</v>
      </c>
      <c r="G33" s="979">
        <v>32.54</v>
      </c>
      <c r="H33" s="257">
        <v>82.355000000000004</v>
      </c>
      <c r="I33" s="855"/>
      <c r="J33" s="866"/>
      <c r="K33" s="866"/>
    </row>
    <row r="34" spans="1:11">
      <c r="A34" s="259"/>
      <c r="B34" s="862"/>
      <c r="C34" s="981">
        <v>3.18</v>
      </c>
      <c r="D34" s="853" t="s">
        <v>963</v>
      </c>
      <c r="E34" s="978">
        <v>252.83</v>
      </c>
      <c r="F34" s="979">
        <v>88.28</v>
      </c>
      <c r="G34" s="979">
        <v>34.950000000000003</v>
      </c>
      <c r="H34" s="858">
        <v>74.162000000000006</v>
      </c>
      <c r="I34" s="855"/>
      <c r="J34" s="866"/>
      <c r="K34" s="866"/>
    </row>
    <row r="35" spans="1:11">
      <c r="A35" s="259"/>
      <c r="B35" s="862"/>
      <c r="C35" s="981">
        <v>3.19</v>
      </c>
      <c r="D35" s="853" t="s">
        <v>964</v>
      </c>
      <c r="E35" s="978">
        <v>201.19</v>
      </c>
      <c r="F35" s="979">
        <v>48.79</v>
      </c>
      <c r="G35" s="979">
        <v>24.21</v>
      </c>
      <c r="H35" s="1047">
        <v>76.992000000000004</v>
      </c>
      <c r="I35" s="855"/>
      <c r="J35" s="866"/>
      <c r="K35" s="866"/>
    </row>
    <row r="36" spans="1:11">
      <c r="A36" s="259"/>
      <c r="B36" s="862"/>
      <c r="C36" s="981">
        <v>3.2</v>
      </c>
      <c r="D36" s="853" t="s">
        <v>965</v>
      </c>
      <c r="E36" s="978">
        <v>125.06</v>
      </c>
      <c r="F36" s="979">
        <v>27.79</v>
      </c>
      <c r="G36" s="979">
        <v>22.23</v>
      </c>
      <c r="H36" s="1047">
        <v>57.84</v>
      </c>
      <c r="I36" s="855"/>
      <c r="J36" s="866"/>
      <c r="K36" s="866"/>
    </row>
    <row r="37" spans="1:11" s="1085" customFormat="1">
      <c r="A37" s="1084"/>
      <c r="B37" s="1086"/>
      <c r="C37" s="1087"/>
      <c r="D37" s="1001" t="s">
        <v>952</v>
      </c>
      <c r="E37" s="1198">
        <f>SUM(E17:E36)</f>
        <v>6611</v>
      </c>
      <c r="F37" s="1088">
        <f>SUM(F17+F18+F19+F20+F21+F22+F23+F24+F25+F26+F27+F28+F29+F30+F31+F32+F33+F34+F35+F36)</f>
        <v>1784.4300000000003</v>
      </c>
      <c r="G37" s="1088">
        <f>F37/E37*100</f>
        <v>26.991831795492367</v>
      </c>
      <c r="H37" s="997">
        <f>AVERAGE(H17:H36)</f>
        <v>64.735949999999988</v>
      </c>
      <c r="J37" s="1092"/>
      <c r="K37" s="1092"/>
    </row>
    <row r="38" spans="1:11">
      <c r="A38" s="259"/>
      <c r="B38" s="862"/>
      <c r="C38" s="981"/>
      <c r="D38" s="853"/>
      <c r="E38" s="1206"/>
      <c r="F38" s="1206"/>
      <c r="G38" s="1206"/>
      <c r="H38" s="257"/>
      <c r="I38" s="855"/>
      <c r="J38" s="866"/>
      <c r="K38" s="866"/>
    </row>
    <row r="39" spans="1:11" ht="24">
      <c r="A39" s="258">
        <v>4</v>
      </c>
      <c r="B39" s="862">
        <v>31202103</v>
      </c>
      <c r="C39" s="863">
        <v>4</v>
      </c>
      <c r="D39" s="905" t="s">
        <v>966</v>
      </c>
      <c r="E39" s="936"/>
      <c r="F39" s="860"/>
      <c r="G39" s="860"/>
      <c r="H39" s="257"/>
      <c r="I39" s="855"/>
      <c r="J39" s="866"/>
      <c r="K39" s="866"/>
    </row>
    <row r="40" spans="1:11">
      <c r="A40" s="259"/>
      <c r="B40" s="862"/>
      <c r="C40" s="864">
        <v>4.0999999999999996</v>
      </c>
      <c r="D40" s="853" t="s">
        <v>967</v>
      </c>
      <c r="E40" s="978">
        <v>1656</v>
      </c>
      <c r="F40" s="979">
        <v>443.47</v>
      </c>
      <c r="G40" s="979">
        <v>26.75</v>
      </c>
      <c r="H40" s="257">
        <v>94.89</v>
      </c>
      <c r="I40" s="855"/>
      <c r="J40" s="866"/>
      <c r="K40" s="866"/>
    </row>
    <row r="41" spans="1:11">
      <c r="A41" s="259"/>
      <c r="B41" s="862"/>
      <c r="C41" s="864">
        <v>4.2</v>
      </c>
      <c r="D41" s="853" t="s">
        <v>968</v>
      </c>
      <c r="E41" s="978">
        <v>873</v>
      </c>
      <c r="F41" s="979">
        <v>158.34</v>
      </c>
      <c r="G41" s="979">
        <v>18.149999999999999</v>
      </c>
      <c r="H41" s="257">
        <v>69.05</v>
      </c>
      <c r="I41" s="855"/>
      <c r="J41" s="866"/>
      <c r="K41" s="866"/>
    </row>
    <row r="42" spans="1:11">
      <c r="A42" s="259"/>
      <c r="B42" s="862"/>
      <c r="C42" s="864">
        <v>4.3</v>
      </c>
      <c r="D42" s="853" t="s">
        <v>969</v>
      </c>
      <c r="E42" s="978">
        <v>625.65</v>
      </c>
      <c r="F42" s="979">
        <v>207.36</v>
      </c>
      <c r="G42" s="979">
        <v>33.130000000000003</v>
      </c>
      <c r="H42" s="257">
        <v>58.89</v>
      </c>
      <c r="I42" s="855"/>
      <c r="J42" s="866"/>
      <c r="K42" s="866"/>
    </row>
    <row r="43" spans="1:11">
      <c r="A43" s="259"/>
      <c r="B43" s="862"/>
      <c r="C43" s="864">
        <v>4.4000000000000004</v>
      </c>
      <c r="D43" s="952" t="s">
        <v>873</v>
      </c>
      <c r="E43" s="978">
        <v>325.52</v>
      </c>
      <c r="F43" s="979">
        <v>103.31</v>
      </c>
      <c r="G43" s="979">
        <v>31.74</v>
      </c>
      <c r="H43" s="858">
        <v>63.642091997479525</v>
      </c>
      <c r="I43" s="855"/>
      <c r="J43" s="866"/>
      <c r="K43" s="866"/>
    </row>
    <row r="44" spans="1:11">
      <c r="A44" s="259"/>
      <c r="B44" s="862"/>
      <c r="C44" s="864"/>
      <c r="D44" s="853" t="s">
        <v>970</v>
      </c>
      <c r="E44" s="978">
        <v>466</v>
      </c>
      <c r="F44" s="979">
        <v>87.45</v>
      </c>
      <c r="G44" s="979">
        <v>18.809999999999999</v>
      </c>
      <c r="H44" s="858">
        <v>87.17</v>
      </c>
      <c r="I44" s="855"/>
      <c r="J44" s="866"/>
      <c r="K44" s="866"/>
    </row>
    <row r="45" spans="1:11">
      <c r="A45" s="259"/>
      <c r="B45" s="862"/>
      <c r="C45" s="864"/>
      <c r="D45" s="853" t="s">
        <v>971</v>
      </c>
      <c r="E45" s="978">
        <v>192.4</v>
      </c>
      <c r="F45" s="979">
        <v>51</v>
      </c>
      <c r="G45" s="979">
        <v>26.49</v>
      </c>
      <c r="H45" s="858">
        <v>100</v>
      </c>
      <c r="I45" s="855"/>
      <c r="J45" s="866"/>
      <c r="K45" s="866"/>
    </row>
    <row r="46" spans="1:11">
      <c r="A46" s="259"/>
      <c r="B46" s="862"/>
      <c r="C46" s="864"/>
      <c r="D46" s="853" t="s">
        <v>972</v>
      </c>
      <c r="E46" s="978">
        <v>318</v>
      </c>
      <c r="F46" s="979">
        <v>107.94</v>
      </c>
      <c r="G46" s="979">
        <v>33.94</v>
      </c>
      <c r="H46" s="858">
        <v>94.74</v>
      </c>
      <c r="I46" s="855"/>
      <c r="J46" s="866"/>
      <c r="K46" s="866"/>
    </row>
    <row r="47" spans="1:11">
      <c r="A47" s="259"/>
      <c r="B47" s="862"/>
      <c r="C47" s="864"/>
      <c r="D47" s="853" t="s">
        <v>973</v>
      </c>
      <c r="E47" s="978">
        <v>296.75</v>
      </c>
      <c r="F47" s="979">
        <v>94.16</v>
      </c>
      <c r="G47" s="979">
        <v>31.71</v>
      </c>
      <c r="H47" s="858">
        <v>33.58</v>
      </c>
      <c r="I47" s="855"/>
      <c r="J47" s="866"/>
      <c r="K47" s="866"/>
    </row>
    <row r="48" spans="1:11">
      <c r="A48" s="259"/>
      <c r="B48" s="862"/>
      <c r="C48" s="981"/>
      <c r="D48" s="853" t="s">
        <v>974</v>
      </c>
      <c r="E48" s="978">
        <v>477.79</v>
      </c>
      <c r="F48" s="979">
        <v>109.08</v>
      </c>
      <c r="G48" s="979">
        <v>22.88</v>
      </c>
      <c r="H48" s="858">
        <v>81.83</v>
      </c>
      <c r="I48" s="855"/>
      <c r="J48" s="866"/>
      <c r="K48" s="866"/>
    </row>
    <row r="49" spans="1:11">
      <c r="A49" s="259"/>
      <c r="B49" s="862"/>
      <c r="C49" s="864">
        <v>4.5</v>
      </c>
      <c r="D49" s="853" t="s">
        <v>975</v>
      </c>
      <c r="E49" s="978">
        <v>345.45</v>
      </c>
      <c r="F49" s="979">
        <v>118.01</v>
      </c>
      <c r="G49" s="979">
        <v>34.15</v>
      </c>
      <c r="H49" s="257">
        <v>91.07</v>
      </c>
      <c r="I49" s="855"/>
      <c r="J49" s="866"/>
      <c r="K49" s="866"/>
    </row>
    <row r="50" spans="1:11" s="1085" customFormat="1" ht="48">
      <c r="A50" s="1084"/>
      <c r="B50" s="1086"/>
      <c r="C50" s="1089"/>
      <c r="D50" s="1090" t="s">
        <v>985</v>
      </c>
      <c r="E50" s="1081">
        <f>SUM(A40:E49)</f>
        <v>5598.06</v>
      </c>
      <c r="F50" s="1082">
        <f>SUM(F40+F41+F42+F43+F44+F45+F46+F47+F48+F49)</f>
        <v>1480.1200000000001</v>
      </c>
      <c r="G50" s="1082">
        <f>F50/E50*100</f>
        <v>26.439873813428221</v>
      </c>
      <c r="H50" s="997">
        <f>AVERAGE(H40:H49)</f>
        <v>77.486209199747961</v>
      </c>
      <c r="J50" s="1092"/>
      <c r="K50" s="1092"/>
    </row>
    <row r="51" spans="1:11">
      <c r="A51" s="259"/>
      <c r="B51" s="862"/>
      <c r="C51" s="864"/>
      <c r="D51" s="853"/>
      <c r="E51" s="1206"/>
      <c r="F51" s="1206"/>
      <c r="G51" s="1206"/>
      <c r="H51" s="257"/>
      <c r="I51" s="855"/>
      <c r="J51" s="866"/>
      <c r="K51" s="866"/>
    </row>
    <row r="52" spans="1:11" ht="24">
      <c r="A52" s="221">
        <v>5</v>
      </c>
      <c r="B52" s="862">
        <v>31202104</v>
      </c>
      <c r="C52" s="863">
        <v>5</v>
      </c>
      <c r="D52" s="909" t="s">
        <v>976</v>
      </c>
      <c r="E52" s="978">
        <v>387.87</v>
      </c>
      <c r="F52" s="979">
        <v>87.22</v>
      </c>
      <c r="G52" s="979">
        <v>22.51</v>
      </c>
      <c r="H52" s="257">
        <v>68.64</v>
      </c>
      <c r="I52" s="855"/>
      <c r="J52" s="866"/>
      <c r="K52" s="866"/>
    </row>
    <row r="53" spans="1:11" s="1085" customFormat="1" ht="48">
      <c r="A53" s="1091"/>
      <c r="B53" s="1086"/>
      <c r="C53" s="1080"/>
      <c r="D53" s="1090" t="s">
        <v>1377</v>
      </c>
      <c r="E53" s="1081">
        <v>387.87</v>
      </c>
      <c r="F53" s="1082">
        <v>87.22</v>
      </c>
      <c r="G53" s="1082">
        <v>22.51</v>
      </c>
      <c r="H53" s="997">
        <v>68.64</v>
      </c>
      <c r="J53" s="1092"/>
      <c r="K53" s="1092"/>
    </row>
    <row r="54" spans="1:11">
      <c r="A54" s="34"/>
      <c r="B54" s="862"/>
      <c r="C54" s="863"/>
      <c r="D54" s="861" t="s">
        <v>314</v>
      </c>
      <c r="E54" s="982">
        <f>(E52+E50+E37+E14+E7)</f>
        <v>37082.129999999997</v>
      </c>
      <c r="F54" s="874">
        <f>SUM(F7+F14+F37+F50+F52)</f>
        <v>15873.2</v>
      </c>
      <c r="G54" s="874"/>
      <c r="H54" s="257"/>
      <c r="I54" s="855"/>
      <c r="J54" s="866"/>
      <c r="K54" s="866"/>
    </row>
    <row r="55" spans="1:11">
      <c r="F55" s="1209"/>
      <c r="G55" s="1209"/>
    </row>
    <row r="56" spans="1:11">
      <c r="F56" s="1210"/>
      <c r="G56" s="1210"/>
    </row>
    <row r="57" spans="1:11">
      <c r="F57" s="1094"/>
      <c r="G57" s="1094"/>
    </row>
  </sheetData>
  <mergeCells count="4">
    <mergeCell ref="A3:K3"/>
    <mergeCell ref="A1:K1"/>
    <mergeCell ref="A2:K2"/>
    <mergeCell ref="A4:K4"/>
  </mergeCells>
  <printOptions horizontalCentered="1"/>
  <pageMargins left="0.89" right="0.2" top="0.92" bottom="0.54" header="0.2" footer="0.2"/>
  <pageSetup paperSize="9" scale="49" fitToHeight="16" orientation="portrait" r:id="rId1"/>
  <headerFooter alignWithMargins="0">
    <oddFooter>&amp;C&amp;"Fontasy Himali,Regular"&amp;P</oddFooter>
  </headerFooter>
  <drawing r:id="rId2"/>
</worksheet>
</file>

<file path=xl/worksheets/sheet5.xml><?xml version="1.0" encoding="utf-8"?>
<worksheet xmlns="http://schemas.openxmlformats.org/spreadsheetml/2006/main" xmlns:r="http://schemas.openxmlformats.org/officeDocument/2006/relationships">
  <sheetPr codeName="Sheet9">
    <tabColor rgb="FFC00000"/>
    <pageSetUpPr fitToPage="1"/>
  </sheetPr>
  <dimension ref="A1:S61"/>
  <sheetViews>
    <sheetView tabSelected="1" topLeftCell="A37" zoomScale="59" zoomScaleNormal="59" zoomScaleSheetLayoutView="82" workbookViewId="0">
      <selection activeCell="F15" sqref="F15"/>
    </sheetView>
  </sheetViews>
  <sheetFormatPr defaultColWidth="9.33203125" defaultRowHeight="21"/>
  <cols>
    <col min="1" max="1" width="16.6640625" style="871" customWidth="1"/>
    <col min="2" max="2" width="8.44140625" style="871" customWidth="1"/>
    <col min="3" max="3" width="61.44140625" style="888" bestFit="1" customWidth="1"/>
    <col min="4" max="4" width="16" style="871" bestFit="1" customWidth="1"/>
    <col min="5" max="5" width="14.33203125" style="871" bestFit="1" customWidth="1"/>
    <col min="6" max="6" width="16" style="898" customWidth="1"/>
    <col min="7" max="8" width="14.33203125" style="871" bestFit="1" customWidth="1"/>
    <col min="9" max="9" width="19.5546875" style="898" bestFit="1" customWidth="1"/>
    <col min="10" max="10" width="14.33203125" style="871" bestFit="1" customWidth="1"/>
    <col min="11" max="11" width="15.44140625" style="871" customWidth="1"/>
    <col min="12" max="12" width="14.33203125" style="898" bestFit="1" customWidth="1"/>
    <col min="13" max="13" width="13" style="871" customWidth="1"/>
    <col min="14" max="14" width="11.6640625" style="871" bestFit="1" customWidth="1"/>
    <col min="15" max="15" width="18.6640625" style="871" bestFit="1" customWidth="1"/>
    <col min="16" max="18" width="9.33203125" style="871"/>
    <col min="19" max="19" width="11" style="871" bestFit="1" customWidth="1"/>
    <col min="20" max="16384" width="9.33203125" style="871"/>
  </cols>
  <sheetData>
    <row r="1" spans="1:18">
      <c r="A1" s="1231" t="s">
        <v>860</v>
      </c>
      <c r="B1" s="1232"/>
      <c r="C1" s="1232"/>
      <c r="D1" s="1232"/>
      <c r="E1" s="1232"/>
      <c r="F1" s="1232"/>
      <c r="G1" s="1232"/>
      <c r="H1" s="1232"/>
      <c r="I1" s="1232"/>
      <c r="J1" s="1232"/>
      <c r="K1" s="1232"/>
      <c r="L1" s="1232"/>
      <c r="M1" s="1232"/>
      <c r="N1" s="1232"/>
      <c r="O1" s="1232"/>
    </row>
    <row r="2" spans="1:18">
      <c r="A2" s="1231" t="s">
        <v>485</v>
      </c>
      <c r="B2" s="1232"/>
      <c r="C2" s="1232"/>
      <c r="D2" s="1232"/>
      <c r="E2" s="1232"/>
      <c r="F2" s="1232"/>
      <c r="G2" s="1232"/>
      <c r="H2" s="1232"/>
      <c r="I2" s="1232"/>
      <c r="J2" s="1232"/>
      <c r="K2" s="1232"/>
      <c r="L2" s="1232"/>
      <c r="M2" s="1232"/>
      <c r="N2" s="1232"/>
      <c r="O2" s="1232"/>
    </row>
    <row r="3" spans="1:18">
      <c r="A3" s="1233" t="s">
        <v>980</v>
      </c>
      <c r="B3" s="1233"/>
      <c r="C3" s="1233"/>
      <c r="D3" s="1233"/>
      <c r="E3" s="1233"/>
      <c r="F3" s="1233"/>
      <c r="G3" s="1233"/>
      <c r="H3" s="1233"/>
      <c r="I3" s="1233"/>
      <c r="J3" s="1233"/>
      <c r="K3" s="1233"/>
      <c r="L3" s="1233"/>
      <c r="M3" s="1233"/>
      <c r="N3" s="1233"/>
      <c r="O3" s="1233"/>
    </row>
    <row r="4" spans="1:18" s="898" customFormat="1">
      <c r="A4" s="1234" t="s">
        <v>34</v>
      </c>
      <c r="B4" s="1236" t="s">
        <v>850</v>
      </c>
      <c r="C4" s="1237" t="s">
        <v>24</v>
      </c>
      <c r="D4" s="1225" t="s">
        <v>358</v>
      </c>
      <c r="E4" s="1226"/>
      <c r="F4" s="1227"/>
      <c r="G4" s="1238" t="s">
        <v>981</v>
      </c>
      <c r="H4" s="1238"/>
      <c r="I4" s="1238"/>
      <c r="J4" s="1238" t="s">
        <v>982</v>
      </c>
      <c r="K4" s="1238"/>
      <c r="L4" s="1238"/>
      <c r="M4" s="1228" t="s">
        <v>1271</v>
      </c>
      <c r="N4" s="1229"/>
      <c r="O4" s="1230"/>
      <c r="P4" s="1225" t="s">
        <v>1270</v>
      </c>
      <c r="Q4" s="1226"/>
      <c r="R4" s="1227"/>
    </row>
    <row r="5" spans="1:18" s="898" customFormat="1" ht="52.5" customHeight="1">
      <c r="A5" s="1235"/>
      <c r="B5" s="1236"/>
      <c r="C5" s="1237"/>
      <c r="D5" s="932" t="s">
        <v>362</v>
      </c>
      <c r="E5" s="932" t="s">
        <v>726</v>
      </c>
      <c r="F5" s="932" t="s">
        <v>874</v>
      </c>
      <c r="G5" s="932" t="s">
        <v>362</v>
      </c>
      <c r="H5" s="932" t="s">
        <v>726</v>
      </c>
      <c r="I5" s="932" t="s">
        <v>314</v>
      </c>
      <c r="J5" s="932" t="s">
        <v>362</v>
      </c>
      <c r="K5" s="932" t="s">
        <v>726</v>
      </c>
      <c r="L5" s="932" t="s">
        <v>314</v>
      </c>
      <c r="M5" s="932" t="s">
        <v>883</v>
      </c>
      <c r="N5" s="932" t="s">
        <v>882</v>
      </c>
      <c r="O5" s="932" t="s">
        <v>881</v>
      </c>
      <c r="P5" s="932" t="s">
        <v>883</v>
      </c>
      <c r="Q5" s="932" t="s">
        <v>882</v>
      </c>
      <c r="R5" s="932" t="s">
        <v>881</v>
      </c>
    </row>
    <row r="6" spans="1:18" s="894" customFormat="1" ht="24">
      <c r="A6" s="862">
        <v>31202011</v>
      </c>
      <c r="B6" s="863">
        <v>1</v>
      </c>
      <c r="C6" s="1001" t="s">
        <v>856</v>
      </c>
      <c r="D6" s="997">
        <v>22592.78</v>
      </c>
      <c r="E6" s="996">
        <v>20.2</v>
      </c>
      <c r="F6" s="997">
        <f>SUM(D6+E6)</f>
        <v>22612.98</v>
      </c>
      <c r="G6" s="997">
        <v>4408.0479999999998</v>
      </c>
      <c r="H6" s="997">
        <v>18</v>
      </c>
      <c r="I6" s="997">
        <f>SUM(G6+H6)</f>
        <v>4426.0479999999998</v>
      </c>
      <c r="J6" s="997">
        <v>167.71209999999999</v>
      </c>
      <c r="K6" s="997">
        <v>0</v>
      </c>
      <c r="L6" s="997">
        <f>J6+K6</f>
        <v>167.71209999999999</v>
      </c>
      <c r="M6" s="997">
        <f>J6/G6*100</f>
        <v>3.8046795316203452</v>
      </c>
      <c r="N6" s="997">
        <f>K6/H6*100</f>
        <v>0</v>
      </c>
      <c r="O6" s="1042">
        <f>L6/I6*100</f>
        <v>3.7892065336842258</v>
      </c>
      <c r="P6" s="1000">
        <f>J6/D6*100</f>
        <v>0.74232608824589097</v>
      </c>
      <c r="Q6" s="1000">
        <f>K6/E6*100</f>
        <v>0</v>
      </c>
      <c r="R6" s="1000">
        <f>L6/F6*100</f>
        <v>0.74166297409717785</v>
      </c>
    </row>
    <row r="7" spans="1:18" s="894" customFormat="1" ht="24">
      <c r="A7" s="862"/>
      <c r="B7" s="863"/>
      <c r="C7" s="854"/>
      <c r="D7" s="874"/>
      <c r="E7" s="900"/>
      <c r="F7" s="861"/>
      <c r="G7" s="874"/>
      <c r="H7" s="874"/>
      <c r="I7" s="874"/>
      <c r="J7" s="874"/>
      <c r="K7" s="874"/>
      <c r="L7" s="874"/>
      <c r="M7" s="1037"/>
      <c r="N7" s="997"/>
      <c r="O7" s="1043"/>
      <c r="P7" s="876"/>
      <c r="Q7" s="876"/>
      <c r="R7" s="876"/>
    </row>
    <row r="8" spans="1:18" s="891" customFormat="1" ht="24">
      <c r="A8" s="862">
        <v>31202101</v>
      </c>
      <c r="B8" s="863">
        <v>2</v>
      </c>
      <c r="C8" s="854" t="s">
        <v>861</v>
      </c>
      <c r="D8" s="858"/>
      <c r="E8" s="899"/>
      <c r="F8" s="861"/>
      <c r="G8" s="858"/>
      <c r="H8" s="858"/>
      <c r="I8" s="874"/>
      <c r="J8" s="895"/>
      <c r="K8" s="858"/>
      <c r="L8" s="876"/>
      <c r="M8" s="1038"/>
      <c r="N8" s="1039"/>
      <c r="O8" s="1043"/>
      <c r="P8" s="878"/>
      <c r="Q8" s="878"/>
      <c r="R8" s="876"/>
    </row>
    <row r="9" spans="1:18" s="891" customFormat="1" ht="30.75" customHeight="1">
      <c r="A9" s="862"/>
      <c r="B9" s="864">
        <v>2.1</v>
      </c>
      <c r="C9" s="853" t="s">
        <v>862</v>
      </c>
      <c r="D9" s="858">
        <v>396.74</v>
      </c>
      <c r="E9" s="899">
        <v>61.5</v>
      </c>
      <c r="F9" s="861">
        <f t="shared" ref="F9:F51" si="0">SUM(D9+E9)</f>
        <v>458.24</v>
      </c>
      <c r="G9" s="858">
        <v>132.19999999999999</v>
      </c>
      <c r="H9" s="858">
        <v>29</v>
      </c>
      <c r="I9" s="874">
        <f t="shared" ref="I9:I51" si="1">SUM(G9+H9)</f>
        <v>161.19999999999999</v>
      </c>
      <c r="J9" s="895">
        <v>68.317800000000005</v>
      </c>
      <c r="K9" s="858">
        <v>0</v>
      </c>
      <c r="L9" s="876">
        <f>J9+K9</f>
        <v>68.317800000000005</v>
      </c>
      <c r="M9" s="858">
        <f>J9/G9*100</f>
        <v>51.677609682299554</v>
      </c>
      <c r="N9" s="858">
        <f>K9/H9*100</f>
        <v>0</v>
      </c>
      <c r="O9" s="1042">
        <f>L9/I9*100</f>
        <v>42.380769230769239</v>
      </c>
      <c r="P9" s="878">
        <f t="shared" ref="P9:R13" si="2">J9/D9*100</f>
        <v>17.219791299087564</v>
      </c>
      <c r="Q9" s="878">
        <f t="shared" si="2"/>
        <v>0</v>
      </c>
      <c r="R9" s="876">
        <f t="shared" si="2"/>
        <v>14.908737779329609</v>
      </c>
    </row>
    <row r="10" spans="1:18" s="891" customFormat="1" ht="24">
      <c r="A10" s="862"/>
      <c r="B10" s="864">
        <v>2.2000000000000002</v>
      </c>
      <c r="C10" s="952" t="s">
        <v>863</v>
      </c>
      <c r="D10" s="858">
        <v>399.01</v>
      </c>
      <c r="E10" s="899">
        <v>174.65</v>
      </c>
      <c r="F10" s="861">
        <f t="shared" si="0"/>
        <v>573.66</v>
      </c>
      <c r="G10" s="858">
        <v>117.42</v>
      </c>
      <c r="H10" s="858">
        <v>15</v>
      </c>
      <c r="I10" s="874">
        <f t="shared" si="1"/>
        <v>132.42000000000002</v>
      </c>
      <c r="J10" s="895">
        <v>55.614100000000001</v>
      </c>
      <c r="K10" s="858">
        <v>14.8033</v>
      </c>
      <c r="L10" s="876">
        <f t="shared" ref="L10:L12" si="3">J10+K10</f>
        <v>70.417400000000001</v>
      </c>
      <c r="M10" s="858">
        <f t="shared" ref="M10:M53" si="4">J10/G10*100</f>
        <v>47.363396354965083</v>
      </c>
      <c r="N10" s="858">
        <f t="shared" ref="N10:N53" si="5">K10/H10*100</f>
        <v>98.688666666666663</v>
      </c>
      <c r="O10" s="1042">
        <f t="shared" ref="O10:O53" si="6">L10/I10*100</f>
        <v>53.177314605044543</v>
      </c>
      <c r="P10" s="878">
        <f t="shared" si="2"/>
        <v>13.938021603468584</v>
      </c>
      <c r="Q10" s="878">
        <f t="shared" si="2"/>
        <v>8.4759805324935584</v>
      </c>
      <c r="R10" s="876">
        <f t="shared" si="2"/>
        <v>12.275110692744832</v>
      </c>
    </row>
    <row r="11" spans="1:18" s="891" customFormat="1" ht="24">
      <c r="A11" s="862"/>
      <c r="B11" s="864">
        <v>2.2999999999999998</v>
      </c>
      <c r="C11" s="853" t="s">
        <v>864</v>
      </c>
      <c r="D11" s="858">
        <v>254</v>
      </c>
      <c r="E11" s="899">
        <v>164</v>
      </c>
      <c r="F11" s="861">
        <f t="shared" si="0"/>
        <v>418</v>
      </c>
      <c r="G11" s="858">
        <v>76.349999999999994</v>
      </c>
      <c r="H11" s="858">
        <v>0.5</v>
      </c>
      <c r="I11" s="874">
        <f t="shared" si="1"/>
        <v>76.849999999999994</v>
      </c>
      <c r="J11" s="895">
        <v>43.016100000000002</v>
      </c>
      <c r="K11" s="858">
        <v>0</v>
      </c>
      <c r="L11" s="876">
        <f t="shared" si="3"/>
        <v>43.016100000000002</v>
      </c>
      <c r="M11" s="858">
        <f t="shared" si="4"/>
        <v>56.340667976424363</v>
      </c>
      <c r="N11" s="858">
        <f t="shared" si="5"/>
        <v>0</v>
      </c>
      <c r="O11" s="1042">
        <f t="shared" si="6"/>
        <v>55.974105400130128</v>
      </c>
      <c r="P11" s="878">
        <f t="shared" si="2"/>
        <v>16.935472440944881</v>
      </c>
      <c r="Q11" s="878">
        <f t="shared" si="2"/>
        <v>0</v>
      </c>
      <c r="R11" s="876">
        <f t="shared" si="2"/>
        <v>10.290933014354067</v>
      </c>
    </row>
    <row r="12" spans="1:18" s="894" customFormat="1" ht="24">
      <c r="A12" s="862"/>
      <c r="B12" s="864">
        <v>2.4</v>
      </c>
      <c r="C12" s="853" t="s">
        <v>865</v>
      </c>
      <c r="D12" s="858">
        <v>262</v>
      </c>
      <c r="E12" s="899">
        <v>160.32</v>
      </c>
      <c r="F12" s="861">
        <f t="shared" si="0"/>
        <v>422.32</v>
      </c>
      <c r="G12" s="858">
        <v>84.23</v>
      </c>
      <c r="H12" s="858">
        <v>101.12</v>
      </c>
      <c r="I12" s="874">
        <f t="shared" si="1"/>
        <v>185.35000000000002</v>
      </c>
      <c r="J12" s="858">
        <v>55.374400000000001</v>
      </c>
      <c r="K12" s="858">
        <v>5.1395</v>
      </c>
      <c r="L12" s="876">
        <f t="shared" si="3"/>
        <v>60.5139</v>
      </c>
      <c r="M12" s="858">
        <f t="shared" si="4"/>
        <v>65.741897186275679</v>
      </c>
      <c r="N12" s="858">
        <f t="shared" si="5"/>
        <v>5.082575158227848</v>
      </c>
      <c r="O12" s="1042">
        <f t="shared" si="6"/>
        <v>32.648448880496353</v>
      </c>
      <c r="P12" s="878">
        <f t="shared" si="2"/>
        <v>21.135267175572519</v>
      </c>
      <c r="Q12" s="878">
        <f t="shared" si="2"/>
        <v>3.2057759481037924</v>
      </c>
      <c r="R12" s="876">
        <f t="shared" si="2"/>
        <v>14.32892119719644</v>
      </c>
    </row>
    <row r="13" spans="1:18" s="894" customFormat="1">
      <c r="A13" s="862"/>
      <c r="B13" s="864"/>
      <c r="C13" s="1001" t="s">
        <v>983</v>
      </c>
      <c r="D13" s="997">
        <f>SUM(D9:D12)</f>
        <v>1311.75</v>
      </c>
      <c r="E13" s="997">
        <f>SUM(E9:E12)</f>
        <v>560.47</v>
      </c>
      <c r="F13" s="997">
        <f>SUM(F9:F12)</f>
        <v>1872.22</v>
      </c>
      <c r="G13" s="997">
        <f t="shared" ref="G13:H13" si="7">SUM(G9:G12)</f>
        <v>410.20000000000005</v>
      </c>
      <c r="H13" s="997">
        <f t="shared" si="7"/>
        <v>145.62</v>
      </c>
      <c r="I13" s="997">
        <f>SUM(I9:I12)</f>
        <v>555.82000000000005</v>
      </c>
      <c r="J13" s="997">
        <f t="shared" ref="J13" si="8">SUM(J9:J12)</f>
        <v>222.32240000000002</v>
      </c>
      <c r="K13" s="997">
        <f>SUM(K9:K12)</f>
        <v>19.942799999999998</v>
      </c>
      <c r="L13" s="997">
        <f>J13+K13</f>
        <v>242.26520000000002</v>
      </c>
      <c r="M13" s="997">
        <f t="shared" si="4"/>
        <v>54.198537298878591</v>
      </c>
      <c r="N13" s="858">
        <f t="shared" si="5"/>
        <v>13.695096827358878</v>
      </c>
      <c r="O13" s="1042">
        <f t="shared" si="6"/>
        <v>43.586988593429524</v>
      </c>
      <c r="P13" s="1000">
        <f t="shared" si="2"/>
        <v>16.948534400609873</v>
      </c>
      <c r="Q13" s="1000">
        <f t="shared" si="2"/>
        <v>3.5582279158563344</v>
      </c>
      <c r="R13" s="1000">
        <f>L13/F13*100</f>
        <v>12.939996367948211</v>
      </c>
    </row>
    <row r="14" spans="1:18" s="894" customFormat="1" ht="24">
      <c r="A14" s="862"/>
      <c r="B14" s="864"/>
      <c r="C14" s="853"/>
      <c r="D14" s="874"/>
      <c r="E14" s="900"/>
      <c r="F14" s="861"/>
      <c r="G14" s="874"/>
      <c r="H14" s="874"/>
      <c r="I14" s="874"/>
      <c r="J14" s="874"/>
      <c r="K14" s="874"/>
      <c r="L14" s="874"/>
      <c r="M14" s="997"/>
      <c r="N14" s="858"/>
      <c r="O14" s="1042"/>
      <c r="P14" s="876"/>
      <c r="Q14" s="876"/>
      <c r="R14" s="876"/>
    </row>
    <row r="15" spans="1:18" s="894" customFormat="1" ht="24">
      <c r="A15" s="862">
        <v>31202102</v>
      </c>
      <c r="B15" s="863">
        <v>3</v>
      </c>
      <c r="C15" s="854" t="s">
        <v>952</v>
      </c>
      <c r="D15" s="874"/>
      <c r="E15" s="933"/>
      <c r="F15" s="861"/>
      <c r="G15" s="882"/>
      <c r="H15" s="931"/>
      <c r="I15" s="874"/>
      <c r="J15" s="875"/>
      <c r="K15" s="874"/>
      <c r="L15" s="875"/>
      <c r="M15" s="997"/>
      <c r="N15" s="858"/>
      <c r="O15" s="1042"/>
      <c r="P15" s="876"/>
      <c r="Q15" s="876"/>
      <c r="R15" s="876"/>
    </row>
    <row r="16" spans="1:18" s="891" customFormat="1">
      <c r="A16" s="862"/>
      <c r="B16" s="864">
        <v>3.1</v>
      </c>
      <c r="C16" s="853" t="s">
        <v>986</v>
      </c>
      <c r="D16" s="983">
        <v>595.26</v>
      </c>
      <c r="E16" s="983">
        <v>72.400000000000006</v>
      </c>
      <c r="F16" s="861">
        <f t="shared" si="0"/>
        <v>667.66</v>
      </c>
      <c r="G16" s="983">
        <v>138.29</v>
      </c>
      <c r="H16" s="983">
        <v>23.78</v>
      </c>
      <c r="I16" s="874">
        <f t="shared" si="1"/>
        <v>162.07</v>
      </c>
      <c r="J16" s="858">
        <v>81.38</v>
      </c>
      <c r="K16" s="858">
        <v>0</v>
      </c>
      <c r="L16" s="874">
        <f>J16+K16</f>
        <v>81.38</v>
      </c>
      <c r="M16" s="861">
        <f t="shared" si="4"/>
        <v>58.847349772217804</v>
      </c>
      <c r="N16" s="858">
        <f t="shared" si="5"/>
        <v>0</v>
      </c>
      <c r="O16" s="1042">
        <f t="shared" si="6"/>
        <v>50.212870981674584</v>
      </c>
      <c r="P16" s="878">
        <f t="shared" ref="P16:P36" si="9">J16/D16*100</f>
        <v>13.671336894802272</v>
      </c>
      <c r="Q16" s="878">
        <f t="shared" ref="Q16:Q36" si="10">K16/E16*100</f>
        <v>0</v>
      </c>
      <c r="R16" s="876">
        <f t="shared" ref="R16:R36" si="11">L16/F16*100</f>
        <v>12.188838630440642</v>
      </c>
    </row>
    <row r="17" spans="1:19" s="891" customFormat="1">
      <c r="A17" s="862"/>
      <c r="B17" s="864">
        <v>3.2</v>
      </c>
      <c r="C17" s="853" t="s">
        <v>987</v>
      </c>
      <c r="D17" s="1012">
        <v>185</v>
      </c>
      <c r="E17" s="983">
        <v>18.2</v>
      </c>
      <c r="F17" s="861">
        <f t="shared" si="0"/>
        <v>203.2</v>
      </c>
      <c r="G17" s="995">
        <v>51.545999999999999</v>
      </c>
      <c r="H17" s="857">
        <v>0.2</v>
      </c>
      <c r="I17" s="874">
        <f t="shared" si="1"/>
        <v>51.746000000000002</v>
      </c>
      <c r="J17" s="1005">
        <v>32.6312</v>
      </c>
      <c r="K17" s="858">
        <v>0</v>
      </c>
      <c r="L17" s="874">
        <f t="shared" ref="L17:L21" si="12">J17+K17</f>
        <v>32.6312</v>
      </c>
      <c r="M17" s="857">
        <f t="shared" si="4"/>
        <v>63.3050091180693</v>
      </c>
      <c r="N17" s="858">
        <f t="shared" si="5"/>
        <v>0</v>
      </c>
      <c r="O17" s="1042">
        <f t="shared" si="6"/>
        <v>63.060333165848569</v>
      </c>
      <c r="P17" s="878">
        <f t="shared" si="9"/>
        <v>17.638486486486489</v>
      </c>
      <c r="Q17" s="878">
        <f t="shared" si="10"/>
        <v>0</v>
      </c>
      <c r="R17" s="876">
        <f t="shared" si="11"/>
        <v>16.058661417322835</v>
      </c>
    </row>
    <row r="18" spans="1:19" s="891" customFormat="1">
      <c r="A18" s="862"/>
      <c r="B18" s="864">
        <v>3.3</v>
      </c>
      <c r="C18" s="853" t="s">
        <v>988</v>
      </c>
      <c r="D18" s="983">
        <v>173.34</v>
      </c>
      <c r="E18" s="1013">
        <v>30</v>
      </c>
      <c r="F18" s="861">
        <f t="shared" si="0"/>
        <v>203.34</v>
      </c>
      <c r="G18" s="857">
        <v>41.725000000000001</v>
      </c>
      <c r="H18" s="857">
        <v>6.4</v>
      </c>
      <c r="I18" s="874">
        <f t="shared" si="1"/>
        <v>48.125</v>
      </c>
      <c r="J18" s="857">
        <v>16.566600000000001</v>
      </c>
      <c r="K18" s="857">
        <v>0</v>
      </c>
      <c r="L18" s="874">
        <f t="shared" si="12"/>
        <v>16.566600000000001</v>
      </c>
      <c r="M18" s="857">
        <f t="shared" si="4"/>
        <v>39.704254044337929</v>
      </c>
      <c r="N18" s="858">
        <f t="shared" si="5"/>
        <v>0</v>
      </c>
      <c r="O18" s="1042">
        <f t="shared" si="6"/>
        <v>34.424103896103894</v>
      </c>
      <c r="P18" s="878">
        <f t="shared" si="9"/>
        <v>9.557286258220838</v>
      </c>
      <c r="Q18" s="878">
        <f t="shared" si="10"/>
        <v>0</v>
      </c>
      <c r="R18" s="876">
        <f t="shared" si="11"/>
        <v>8.147241074063146</v>
      </c>
    </row>
    <row r="19" spans="1:19">
      <c r="A19" s="862"/>
      <c r="B19" s="864">
        <v>3.4</v>
      </c>
      <c r="C19" s="853" t="s">
        <v>989</v>
      </c>
      <c r="D19" s="983">
        <v>217.74</v>
      </c>
      <c r="E19" s="1014">
        <v>11</v>
      </c>
      <c r="F19" s="861">
        <f t="shared" si="0"/>
        <v>228.74</v>
      </c>
      <c r="G19" s="857">
        <v>49.9</v>
      </c>
      <c r="H19" s="984">
        <v>2</v>
      </c>
      <c r="I19" s="874">
        <f t="shared" si="1"/>
        <v>51.9</v>
      </c>
      <c r="J19" s="857">
        <v>26.572600000000001</v>
      </c>
      <c r="K19" s="857">
        <v>0</v>
      </c>
      <c r="L19" s="874">
        <f t="shared" si="12"/>
        <v>26.572600000000001</v>
      </c>
      <c r="M19" s="857">
        <f t="shared" si="4"/>
        <v>53.251703406813633</v>
      </c>
      <c r="N19" s="858">
        <f t="shared" si="5"/>
        <v>0</v>
      </c>
      <c r="O19" s="1042">
        <f t="shared" si="6"/>
        <v>51.199614643545289</v>
      </c>
      <c r="P19" s="878">
        <f t="shared" si="9"/>
        <v>12.203821071002114</v>
      </c>
      <c r="Q19" s="878">
        <f t="shared" si="10"/>
        <v>0</v>
      </c>
      <c r="R19" s="876">
        <f t="shared" si="11"/>
        <v>11.616945003060243</v>
      </c>
    </row>
    <row r="20" spans="1:19">
      <c r="A20" s="862"/>
      <c r="B20" s="864">
        <v>3.5</v>
      </c>
      <c r="C20" s="853" t="s">
        <v>990</v>
      </c>
      <c r="D20" s="983">
        <v>198.88</v>
      </c>
      <c r="E20" s="983">
        <v>100.37</v>
      </c>
      <c r="F20" s="861">
        <f t="shared" si="0"/>
        <v>299.25</v>
      </c>
      <c r="G20" s="857">
        <v>52.25</v>
      </c>
      <c r="H20" s="857">
        <v>61.5</v>
      </c>
      <c r="I20" s="874">
        <f t="shared" si="1"/>
        <v>113.75</v>
      </c>
      <c r="J20" s="857">
        <v>35.584000000000003</v>
      </c>
      <c r="K20" s="857">
        <v>0</v>
      </c>
      <c r="L20" s="874">
        <f t="shared" si="12"/>
        <v>35.584000000000003</v>
      </c>
      <c r="M20" s="857">
        <f t="shared" si="4"/>
        <v>68.103349282296648</v>
      </c>
      <c r="N20" s="858">
        <f t="shared" si="5"/>
        <v>0</v>
      </c>
      <c r="O20" s="1042">
        <f t="shared" si="6"/>
        <v>31.282637362637367</v>
      </c>
      <c r="P20" s="878">
        <f t="shared" si="9"/>
        <v>17.892196299275948</v>
      </c>
      <c r="Q20" s="878">
        <f t="shared" si="10"/>
        <v>0</v>
      </c>
      <c r="R20" s="876">
        <f t="shared" si="11"/>
        <v>11.891060985797829</v>
      </c>
    </row>
    <row r="21" spans="1:19">
      <c r="A21" s="862"/>
      <c r="B21" s="864">
        <v>3.6</v>
      </c>
      <c r="C21" s="853" t="s">
        <v>991</v>
      </c>
      <c r="D21" s="983">
        <v>208.12</v>
      </c>
      <c r="E21" s="983">
        <v>390.8</v>
      </c>
      <c r="F21" s="861">
        <f t="shared" si="0"/>
        <v>598.92000000000007</v>
      </c>
      <c r="G21" s="857">
        <v>73.47</v>
      </c>
      <c r="H21" s="857">
        <v>61.38</v>
      </c>
      <c r="I21" s="874">
        <f t="shared" si="1"/>
        <v>134.85</v>
      </c>
      <c r="J21" s="857">
        <v>33.607799999999997</v>
      </c>
      <c r="K21" s="857">
        <v>9.0467999999999993</v>
      </c>
      <c r="L21" s="874">
        <f t="shared" si="12"/>
        <v>42.654599999999995</v>
      </c>
      <c r="M21" s="857">
        <f t="shared" si="4"/>
        <v>45.743568803593298</v>
      </c>
      <c r="N21" s="858">
        <f t="shared" si="5"/>
        <v>14.739002932551317</v>
      </c>
      <c r="O21" s="1042">
        <f t="shared" si="6"/>
        <v>31.631145717463848</v>
      </c>
      <c r="P21" s="878">
        <f t="shared" si="9"/>
        <v>16.148279838554679</v>
      </c>
      <c r="Q21" s="878">
        <f t="shared" si="10"/>
        <v>2.314943705220061</v>
      </c>
      <c r="R21" s="876">
        <f t="shared" si="11"/>
        <v>7.1219194550190323</v>
      </c>
    </row>
    <row r="22" spans="1:19">
      <c r="A22" s="862"/>
      <c r="B22" s="864">
        <v>3.7</v>
      </c>
      <c r="C22" s="853" t="s">
        <v>953</v>
      </c>
      <c r="D22" s="857">
        <v>232.59</v>
      </c>
      <c r="E22" s="857">
        <v>85</v>
      </c>
      <c r="F22" s="861">
        <f t="shared" si="0"/>
        <v>317.59000000000003</v>
      </c>
      <c r="G22" s="857">
        <v>85.59</v>
      </c>
      <c r="H22" s="857">
        <v>65.099999999999994</v>
      </c>
      <c r="I22" s="874">
        <f t="shared" si="1"/>
        <v>150.69</v>
      </c>
      <c r="J22" s="858">
        <v>53.64</v>
      </c>
      <c r="K22" s="858">
        <v>44.19</v>
      </c>
      <c r="L22" s="874">
        <f>SUM(J22:K22)</f>
        <v>97.83</v>
      </c>
      <c r="M22" s="857">
        <f t="shared" si="4"/>
        <v>62.670872765509991</v>
      </c>
      <c r="N22" s="858">
        <f t="shared" si="5"/>
        <v>67.880184331797238</v>
      </c>
      <c r="O22" s="1042">
        <f t="shared" si="6"/>
        <v>64.921361736014333</v>
      </c>
      <c r="P22" s="878">
        <f t="shared" si="9"/>
        <v>23.062040500451438</v>
      </c>
      <c r="Q22" s="878">
        <f t="shared" si="10"/>
        <v>51.988235294117644</v>
      </c>
      <c r="R22" s="876">
        <f t="shared" si="11"/>
        <v>30.803866620485525</v>
      </c>
    </row>
    <row r="23" spans="1:19">
      <c r="A23" s="862"/>
      <c r="B23" s="864">
        <v>3.8</v>
      </c>
      <c r="C23" s="853" t="s">
        <v>872</v>
      </c>
      <c r="D23" s="1015">
        <v>182.3</v>
      </c>
      <c r="E23" s="886">
        <v>56</v>
      </c>
      <c r="F23" s="861">
        <f t="shared" si="0"/>
        <v>238.3</v>
      </c>
      <c r="G23" s="857">
        <v>45.46</v>
      </c>
      <c r="H23" s="857">
        <v>37.75</v>
      </c>
      <c r="I23" s="874">
        <f t="shared" si="1"/>
        <v>83.210000000000008</v>
      </c>
      <c r="J23" s="857">
        <v>26.838699999999999</v>
      </c>
      <c r="K23" s="857">
        <v>0</v>
      </c>
      <c r="L23" s="874">
        <f t="shared" ref="L23:L35" si="13">SUM(J23:K23)</f>
        <v>26.838699999999999</v>
      </c>
      <c r="M23" s="857">
        <f t="shared" si="4"/>
        <v>59.038055433347992</v>
      </c>
      <c r="N23" s="858">
        <f t="shared" si="5"/>
        <v>0</v>
      </c>
      <c r="O23" s="1042">
        <f t="shared" si="6"/>
        <v>32.2541761807475</v>
      </c>
      <c r="P23" s="878">
        <f t="shared" si="9"/>
        <v>14.722270981897969</v>
      </c>
      <c r="Q23" s="878">
        <f t="shared" si="10"/>
        <v>0</v>
      </c>
      <c r="R23" s="876">
        <f t="shared" si="11"/>
        <v>11.262568191355433</v>
      </c>
    </row>
    <row r="24" spans="1:19">
      <c r="A24" s="860"/>
      <c r="B24" s="864">
        <v>3.9</v>
      </c>
      <c r="C24" s="853" t="s">
        <v>954</v>
      </c>
      <c r="D24" s="880">
        <v>293.33</v>
      </c>
      <c r="E24" s="857">
        <v>84.75</v>
      </c>
      <c r="F24" s="861">
        <f t="shared" si="0"/>
        <v>378.08</v>
      </c>
      <c r="G24" s="1006">
        <v>83.97</v>
      </c>
      <c r="H24" s="857">
        <v>20</v>
      </c>
      <c r="I24" s="874">
        <f t="shared" si="1"/>
        <v>103.97</v>
      </c>
      <c r="J24" s="857">
        <v>54.515900000000002</v>
      </c>
      <c r="K24" s="857">
        <v>1.1876</v>
      </c>
      <c r="L24" s="874">
        <f t="shared" si="13"/>
        <v>55.703500000000005</v>
      </c>
      <c r="M24" s="857">
        <f t="shared" si="4"/>
        <v>64.923067762296057</v>
      </c>
      <c r="N24" s="858">
        <f t="shared" si="5"/>
        <v>5.9380000000000006</v>
      </c>
      <c r="O24" s="1042">
        <f t="shared" si="6"/>
        <v>53.576512455516024</v>
      </c>
      <c r="P24" s="878">
        <f t="shared" si="9"/>
        <v>18.585177104285279</v>
      </c>
      <c r="Q24" s="878">
        <f t="shared" si="10"/>
        <v>1.4012979351032449</v>
      </c>
      <c r="R24" s="876">
        <f t="shared" si="11"/>
        <v>14.733257511637751</v>
      </c>
    </row>
    <row r="25" spans="1:19">
      <c r="A25" s="862"/>
      <c r="B25" s="981">
        <v>3.1</v>
      </c>
      <c r="C25" s="853" t="s">
        <v>955</v>
      </c>
      <c r="D25" s="857">
        <v>277.5</v>
      </c>
      <c r="E25" s="857">
        <v>44.5</v>
      </c>
      <c r="F25" s="861">
        <f t="shared" si="0"/>
        <v>322</v>
      </c>
      <c r="G25" s="857">
        <v>67.260000000000005</v>
      </c>
      <c r="H25" s="857">
        <v>0</v>
      </c>
      <c r="I25" s="874">
        <f t="shared" si="1"/>
        <v>67.260000000000005</v>
      </c>
      <c r="J25" s="857">
        <v>42.383600000000001</v>
      </c>
      <c r="K25" s="857">
        <v>0</v>
      </c>
      <c r="L25" s="874">
        <f t="shared" si="13"/>
        <v>42.383600000000001</v>
      </c>
      <c r="M25" s="857">
        <f t="shared" si="4"/>
        <v>63.014570324115368</v>
      </c>
      <c r="N25" s="858">
        <v>0</v>
      </c>
      <c r="O25" s="1042">
        <f t="shared" si="6"/>
        <v>63.014570324115368</v>
      </c>
      <c r="P25" s="878">
        <f t="shared" si="9"/>
        <v>15.27336936936937</v>
      </c>
      <c r="Q25" s="878">
        <f t="shared" si="10"/>
        <v>0</v>
      </c>
      <c r="R25" s="876">
        <f t="shared" si="11"/>
        <v>13.162608695652175</v>
      </c>
    </row>
    <row r="26" spans="1:19">
      <c r="A26" s="862"/>
      <c r="B26" s="981">
        <v>3.11</v>
      </c>
      <c r="C26" s="853" t="s">
        <v>956</v>
      </c>
      <c r="D26" s="881">
        <v>1173.9000000000001</v>
      </c>
      <c r="E26" s="881">
        <v>116.5</v>
      </c>
      <c r="F26" s="861">
        <f t="shared" si="0"/>
        <v>1290.4000000000001</v>
      </c>
      <c r="G26" s="881">
        <v>268.95999999999998</v>
      </c>
      <c r="H26" s="881">
        <v>2</v>
      </c>
      <c r="I26" s="874">
        <f t="shared" si="1"/>
        <v>270.95999999999998</v>
      </c>
      <c r="J26" s="881">
        <v>148.1019</v>
      </c>
      <c r="K26" s="881">
        <v>0</v>
      </c>
      <c r="L26" s="874">
        <f t="shared" si="13"/>
        <v>148.1019</v>
      </c>
      <c r="M26" s="857">
        <f t="shared" si="4"/>
        <v>55.064656454491377</v>
      </c>
      <c r="N26" s="858">
        <f t="shared" si="5"/>
        <v>0</v>
      </c>
      <c r="O26" s="1042">
        <f t="shared" si="6"/>
        <v>54.658215234720998</v>
      </c>
      <c r="P26" s="878">
        <f t="shared" si="9"/>
        <v>12.616227958088421</v>
      </c>
      <c r="Q26" s="878">
        <f t="shared" si="10"/>
        <v>0</v>
      </c>
      <c r="R26" s="876">
        <f t="shared" si="11"/>
        <v>11.477208617482951</v>
      </c>
    </row>
    <row r="27" spans="1:19">
      <c r="A27" s="862"/>
      <c r="B27" s="981">
        <v>3.12</v>
      </c>
      <c r="C27" s="853" t="s">
        <v>957</v>
      </c>
      <c r="D27" s="873">
        <v>147.99</v>
      </c>
      <c r="E27" s="1007">
        <v>18.350000000000001</v>
      </c>
      <c r="F27" s="861">
        <f t="shared" si="0"/>
        <v>166.34</v>
      </c>
      <c r="G27" s="858">
        <v>43.58</v>
      </c>
      <c r="H27" s="858">
        <v>12.8</v>
      </c>
      <c r="I27" s="874">
        <f t="shared" si="1"/>
        <v>56.379999999999995</v>
      </c>
      <c r="J27" s="858">
        <v>36.268999999999998</v>
      </c>
      <c r="K27" s="858">
        <v>11.963900000000001</v>
      </c>
      <c r="L27" s="874">
        <f t="shared" si="13"/>
        <v>48.232900000000001</v>
      </c>
      <c r="M27" s="857">
        <f t="shared" si="4"/>
        <v>83.223955943093159</v>
      </c>
      <c r="N27" s="858">
        <f t="shared" si="5"/>
        <v>93.467968749999997</v>
      </c>
      <c r="O27" s="1042">
        <f t="shared" si="6"/>
        <v>85.549663001064218</v>
      </c>
      <c r="P27" s="878">
        <f t="shared" si="9"/>
        <v>24.507737009257379</v>
      </c>
      <c r="Q27" s="878">
        <f t="shared" si="10"/>
        <v>65.198365122615797</v>
      </c>
      <c r="R27" s="876">
        <f t="shared" si="11"/>
        <v>28.996573283635925</v>
      </c>
    </row>
    <row r="28" spans="1:19">
      <c r="A28" s="862"/>
      <c r="B28" s="981">
        <v>3.13</v>
      </c>
      <c r="C28" s="853" t="s">
        <v>958</v>
      </c>
      <c r="D28" s="857">
        <v>161.02000000000001</v>
      </c>
      <c r="E28" s="857">
        <v>2</v>
      </c>
      <c r="F28" s="861">
        <f t="shared" si="0"/>
        <v>163.02000000000001</v>
      </c>
      <c r="G28" s="1007">
        <v>42.94</v>
      </c>
      <c r="H28" s="857">
        <v>2</v>
      </c>
      <c r="I28" s="874">
        <f t="shared" si="1"/>
        <v>44.94</v>
      </c>
      <c r="J28" s="857">
        <v>30.1206</v>
      </c>
      <c r="K28" s="857">
        <v>0</v>
      </c>
      <c r="L28" s="874">
        <f t="shared" si="13"/>
        <v>30.1206</v>
      </c>
      <c r="M28" s="857">
        <f t="shared" si="4"/>
        <v>70.145784816022356</v>
      </c>
      <c r="N28" s="858">
        <f t="shared" si="5"/>
        <v>0</v>
      </c>
      <c r="O28" s="1042">
        <f t="shared" si="6"/>
        <v>67.024032042723633</v>
      </c>
      <c r="P28" s="878">
        <f t="shared" si="9"/>
        <v>18.706123462923859</v>
      </c>
      <c r="Q28" s="878">
        <f t="shared" si="10"/>
        <v>0</v>
      </c>
      <c r="R28" s="876">
        <f t="shared" si="11"/>
        <v>18.476628634523369</v>
      </c>
    </row>
    <row r="29" spans="1:19">
      <c r="A29" s="862"/>
      <c r="B29" s="981">
        <v>3.14</v>
      </c>
      <c r="C29" s="853" t="s">
        <v>959</v>
      </c>
      <c r="D29" s="857">
        <v>157.13999999999999</v>
      </c>
      <c r="E29" s="857">
        <v>83</v>
      </c>
      <c r="F29" s="861">
        <f t="shared" si="0"/>
        <v>240.14</v>
      </c>
      <c r="G29" s="857">
        <v>45.49</v>
      </c>
      <c r="H29" s="857">
        <v>30.5</v>
      </c>
      <c r="I29" s="874">
        <f t="shared" si="1"/>
        <v>75.990000000000009</v>
      </c>
      <c r="J29" s="857">
        <v>28.992699999999999</v>
      </c>
      <c r="K29" s="857">
        <v>4.9621000000000004</v>
      </c>
      <c r="L29" s="874">
        <f t="shared" si="13"/>
        <v>33.954799999999999</v>
      </c>
      <c r="M29" s="857">
        <f t="shared" si="4"/>
        <v>63.734227302703886</v>
      </c>
      <c r="N29" s="858">
        <f t="shared" si="5"/>
        <v>16.269180327868852</v>
      </c>
      <c r="O29" s="1042">
        <f t="shared" si="6"/>
        <v>44.68324779576259</v>
      </c>
      <c r="P29" s="878">
        <f t="shared" si="9"/>
        <v>18.450235458826526</v>
      </c>
      <c r="Q29" s="878">
        <f t="shared" si="10"/>
        <v>5.9784337349397596</v>
      </c>
      <c r="R29" s="876">
        <f t="shared" si="11"/>
        <v>14.139585241942202</v>
      </c>
    </row>
    <row r="30" spans="1:19">
      <c r="A30" s="862"/>
      <c r="B30" s="981">
        <v>3.15</v>
      </c>
      <c r="C30" s="853" t="s">
        <v>960</v>
      </c>
      <c r="D30" s="857">
        <v>189</v>
      </c>
      <c r="E30" s="857">
        <v>105</v>
      </c>
      <c r="F30" s="861">
        <f t="shared" si="0"/>
        <v>294</v>
      </c>
      <c r="G30" s="857">
        <v>47.62</v>
      </c>
      <c r="H30" s="857">
        <v>15</v>
      </c>
      <c r="I30" s="874">
        <f t="shared" si="1"/>
        <v>62.62</v>
      </c>
      <c r="J30" s="857">
        <v>33.573900000000002</v>
      </c>
      <c r="K30" s="857">
        <v>0</v>
      </c>
      <c r="L30" s="874">
        <f t="shared" si="13"/>
        <v>33.573900000000002</v>
      </c>
      <c r="M30" s="857">
        <f t="shared" si="4"/>
        <v>70.503779924401528</v>
      </c>
      <c r="N30" s="858">
        <f t="shared" si="5"/>
        <v>0</v>
      </c>
      <c r="O30" s="1042">
        <f t="shared" si="6"/>
        <v>53.615298626636864</v>
      </c>
      <c r="P30" s="878">
        <f t="shared" si="9"/>
        <v>17.763968253968255</v>
      </c>
      <c r="Q30" s="878">
        <f t="shared" si="10"/>
        <v>0</v>
      </c>
      <c r="R30" s="876">
        <f t="shared" si="11"/>
        <v>11.419693877551021</v>
      </c>
      <c r="S30" s="892"/>
    </row>
    <row r="31" spans="1:19">
      <c r="A31" s="862"/>
      <c r="B31" s="981">
        <v>3.16</v>
      </c>
      <c r="C31" s="853" t="s">
        <v>961</v>
      </c>
      <c r="D31" s="1015">
        <v>208.66</v>
      </c>
      <c r="E31" s="1016">
        <v>14.3</v>
      </c>
      <c r="F31" s="861">
        <f t="shared" si="0"/>
        <v>222.96</v>
      </c>
      <c r="G31" s="896">
        <v>63.35</v>
      </c>
      <c r="H31" s="927">
        <v>13.3</v>
      </c>
      <c r="I31" s="874">
        <f t="shared" si="1"/>
        <v>76.650000000000006</v>
      </c>
      <c r="J31" s="858">
        <v>55.02</v>
      </c>
      <c r="K31" s="858">
        <v>8.7100000000000009</v>
      </c>
      <c r="L31" s="874">
        <f t="shared" si="13"/>
        <v>63.730000000000004</v>
      </c>
      <c r="M31" s="857">
        <f t="shared" si="4"/>
        <v>86.850828729281773</v>
      </c>
      <c r="N31" s="858">
        <f t="shared" si="5"/>
        <v>65.488721804511286</v>
      </c>
      <c r="O31" s="1042">
        <f t="shared" si="6"/>
        <v>83.144161774298766</v>
      </c>
      <c r="P31" s="878">
        <f t="shared" si="9"/>
        <v>26.368254576823542</v>
      </c>
      <c r="Q31" s="878">
        <f t="shared" si="10"/>
        <v>60.909090909090914</v>
      </c>
      <c r="R31" s="876">
        <f t="shared" si="11"/>
        <v>28.583602439899536</v>
      </c>
    </row>
    <row r="32" spans="1:19">
      <c r="A32" s="862"/>
      <c r="B32" s="981">
        <v>3.17</v>
      </c>
      <c r="C32" s="853" t="s">
        <v>962</v>
      </c>
      <c r="D32" s="883">
        <v>184.98</v>
      </c>
      <c r="E32" s="1017">
        <v>13</v>
      </c>
      <c r="F32" s="861">
        <f t="shared" si="0"/>
        <v>197.98</v>
      </c>
      <c r="G32" s="1008">
        <v>55.3</v>
      </c>
      <c r="H32" s="1009">
        <v>9.1</v>
      </c>
      <c r="I32" s="874">
        <f t="shared" si="1"/>
        <v>64.399999999999991</v>
      </c>
      <c r="J32" s="897">
        <v>41.101999999999997</v>
      </c>
      <c r="K32" s="897">
        <v>5.9279000000000002</v>
      </c>
      <c r="L32" s="874">
        <f t="shared" si="13"/>
        <v>47.029899999999998</v>
      </c>
      <c r="M32" s="857">
        <f t="shared" si="4"/>
        <v>74.325497287522609</v>
      </c>
      <c r="N32" s="858">
        <f t="shared" si="5"/>
        <v>65.141758241758239</v>
      </c>
      <c r="O32" s="1042">
        <f t="shared" si="6"/>
        <v>73.027795031055902</v>
      </c>
      <c r="P32" s="878">
        <f t="shared" si="9"/>
        <v>22.219699426965075</v>
      </c>
      <c r="Q32" s="878">
        <f t="shared" si="10"/>
        <v>45.599230769230772</v>
      </c>
      <c r="R32" s="876">
        <f t="shared" si="11"/>
        <v>23.754874229720173</v>
      </c>
    </row>
    <row r="33" spans="1:18">
      <c r="A33" s="862"/>
      <c r="B33" s="981">
        <v>3.18</v>
      </c>
      <c r="C33" s="853" t="s">
        <v>963</v>
      </c>
      <c r="D33" s="857">
        <v>236.23</v>
      </c>
      <c r="E33" s="857">
        <v>16.600000000000001</v>
      </c>
      <c r="F33" s="861">
        <f t="shared" si="0"/>
        <v>252.82999999999998</v>
      </c>
      <c r="G33" s="857">
        <v>71.680000000000007</v>
      </c>
      <c r="H33" s="1010">
        <v>16.600000000000001</v>
      </c>
      <c r="I33" s="874">
        <f t="shared" si="1"/>
        <v>88.28</v>
      </c>
      <c r="J33" s="928">
        <v>49.704799999999999</v>
      </c>
      <c r="K33" s="928">
        <v>6.5505000000000004</v>
      </c>
      <c r="L33" s="874">
        <f t="shared" si="13"/>
        <v>56.255299999999998</v>
      </c>
      <c r="M33" s="857">
        <f t="shared" si="4"/>
        <v>69.342633928571416</v>
      </c>
      <c r="N33" s="858">
        <f t="shared" si="5"/>
        <v>39.460843373493972</v>
      </c>
      <c r="O33" s="1042">
        <f t="shared" si="6"/>
        <v>63.723719981875846</v>
      </c>
      <c r="P33" s="878">
        <f t="shared" si="9"/>
        <v>21.04085001904923</v>
      </c>
      <c r="Q33" s="878">
        <f t="shared" si="10"/>
        <v>39.460843373493972</v>
      </c>
      <c r="R33" s="876">
        <f t="shared" si="11"/>
        <v>22.250247201677016</v>
      </c>
    </row>
    <row r="34" spans="1:18">
      <c r="A34" s="862"/>
      <c r="B34" s="981">
        <v>3.19</v>
      </c>
      <c r="C34" s="853" t="s">
        <v>964</v>
      </c>
      <c r="D34" s="857">
        <v>180.39</v>
      </c>
      <c r="E34" s="857">
        <v>20.8</v>
      </c>
      <c r="F34" s="861">
        <f t="shared" si="0"/>
        <v>201.19</v>
      </c>
      <c r="G34" s="858">
        <v>45.55</v>
      </c>
      <c r="H34" s="989">
        <v>3.24</v>
      </c>
      <c r="I34" s="874">
        <f t="shared" si="1"/>
        <v>48.79</v>
      </c>
      <c r="J34" s="878">
        <v>38.764200000000002</v>
      </c>
      <c r="K34" s="878">
        <v>0</v>
      </c>
      <c r="L34" s="874">
        <f t="shared" si="13"/>
        <v>38.764200000000002</v>
      </c>
      <c r="M34" s="857">
        <f t="shared" si="4"/>
        <v>85.102524698133934</v>
      </c>
      <c r="N34" s="858">
        <f t="shared" si="5"/>
        <v>0</v>
      </c>
      <c r="O34" s="1042">
        <f t="shared" si="6"/>
        <v>79.451117032178729</v>
      </c>
      <c r="P34" s="878">
        <f t="shared" si="9"/>
        <v>21.489106934974224</v>
      </c>
      <c r="Q34" s="878">
        <f t="shared" si="10"/>
        <v>0</v>
      </c>
      <c r="R34" s="876">
        <f t="shared" si="11"/>
        <v>19.26745862120384</v>
      </c>
    </row>
    <row r="35" spans="1:18">
      <c r="A35" s="862"/>
      <c r="B35" s="981">
        <v>3.2</v>
      </c>
      <c r="C35" s="853" t="s">
        <v>965</v>
      </c>
      <c r="D35" s="857">
        <v>115.81</v>
      </c>
      <c r="E35" s="857">
        <v>9.25</v>
      </c>
      <c r="F35" s="861">
        <f t="shared" si="0"/>
        <v>125.06</v>
      </c>
      <c r="G35" s="987">
        <v>27.54</v>
      </c>
      <c r="H35" s="1011">
        <v>0.25</v>
      </c>
      <c r="I35" s="988">
        <f t="shared" si="1"/>
        <v>27.79</v>
      </c>
      <c r="J35" s="857">
        <v>14.5738</v>
      </c>
      <c r="K35" s="857">
        <v>0</v>
      </c>
      <c r="L35" s="874">
        <f t="shared" si="13"/>
        <v>14.5738</v>
      </c>
      <c r="M35" s="857">
        <f t="shared" si="4"/>
        <v>52.918663761801021</v>
      </c>
      <c r="N35" s="858">
        <f t="shared" si="5"/>
        <v>0</v>
      </c>
      <c r="O35" s="1042">
        <f t="shared" si="6"/>
        <v>52.442605253688377</v>
      </c>
      <c r="P35" s="878">
        <f t="shared" si="9"/>
        <v>12.584232795095415</v>
      </c>
      <c r="Q35" s="878">
        <f t="shared" si="10"/>
        <v>0</v>
      </c>
      <c r="R35" s="876">
        <f t="shared" si="11"/>
        <v>11.653446345754039</v>
      </c>
    </row>
    <row r="36" spans="1:18" ht="42">
      <c r="A36" s="862"/>
      <c r="B36" s="981"/>
      <c r="C36" s="1001" t="s">
        <v>984</v>
      </c>
      <c r="D36" s="997">
        <f>SUM(D16:D35)</f>
        <v>5319.1799999999994</v>
      </c>
      <c r="E36" s="997">
        <f t="shared" ref="E36:F36" si="14">SUM(E16:E35)</f>
        <v>1291.8199999999997</v>
      </c>
      <c r="F36" s="997">
        <f t="shared" si="14"/>
        <v>6611</v>
      </c>
      <c r="G36" s="997">
        <f t="shared" ref="G36:H36" si="15">SUM(G16:G35)</f>
        <v>1401.4709999999998</v>
      </c>
      <c r="H36" s="997">
        <f t="shared" si="15"/>
        <v>382.90000000000009</v>
      </c>
      <c r="I36" s="997">
        <f>SUM(I16:I35)</f>
        <v>1784.3710000000001</v>
      </c>
      <c r="J36" s="997">
        <f>SUM(J16:J35)</f>
        <v>879.94329999999991</v>
      </c>
      <c r="K36" s="997">
        <f t="shared" ref="K36:L36" si="16">SUM(K16:K35)</f>
        <v>92.538800000000009</v>
      </c>
      <c r="L36" s="997">
        <f t="shared" si="16"/>
        <v>972.48209999999995</v>
      </c>
      <c r="M36" s="997">
        <f t="shared" si="4"/>
        <v>62.787121531590742</v>
      </c>
      <c r="N36" s="858">
        <f t="shared" si="5"/>
        <v>24.167876730216765</v>
      </c>
      <c r="O36" s="1042">
        <f t="shared" si="6"/>
        <v>54.499994675995069</v>
      </c>
      <c r="P36" s="1000">
        <f t="shared" si="9"/>
        <v>16.542837429829412</v>
      </c>
      <c r="Q36" s="1000">
        <f t="shared" si="10"/>
        <v>7.163443823442897</v>
      </c>
      <c r="R36" s="1000">
        <f t="shared" si="11"/>
        <v>14.710060505218575</v>
      </c>
    </row>
    <row r="37" spans="1:18" ht="24">
      <c r="A37" s="862"/>
      <c r="B37" s="981"/>
      <c r="C37" s="853"/>
      <c r="D37" s="901"/>
      <c r="E37" s="901"/>
      <c r="F37" s="861"/>
      <c r="G37" s="857"/>
      <c r="H37" s="857"/>
      <c r="I37" s="874"/>
      <c r="J37" s="857"/>
      <c r="K37" s="857"/>
      <c r="L37" s="861"/>
      <c r="M37" s="997"/>
      <c r="N37" s="858"/>
      <c r="O37" s="1042"/>
      <c r="P37" s="878"/>
      <c r="Q37" s="878"/>
      <c r="R37" s="876"/>
    </row>
    <row r="38" spans="1:18" s="898" customFormat="1" ht="24">
      <c r="A38" s="862">
        <v>31202103</v>
      </c>
      <c r="B38" s="863">
        <v>4</v>
      </c>
      <c r="C38" s="905" t="s">
        <v>966</v>
      </c>
      <c r="D38" s="861"/>
      <c r="E38" s="902"/>
      <c r="F38" s="861"/>
      <c r="G38" s="861"/>
      <c r="H38" s="861"/>
      <c r="I38" s="874"/>
      <c r="J38" s="861"/>
      <c r="K38" s="861"/>
      <c r="L38" s="861"/>
      <c r="M38" s="997"/>
      <c r="N38" s="858"/>
      <c r="O38" s="1042"/>
      <c r="P38" s="876"/>
      <c r="Q38" s="876"/>
      <c r="R38" s="876"/>
    </row>
    <row r="39" spans="1:18" s="898" customFormat="1" ht="24">
      <c r="A39" s="862"/>
      <c r="B39" s="864">
        <v>4.0999999999999996</v>
      </c>
      <c r="C39" s="853" t="s">
        <v>967</v>
      </c>
      <c r="D39" s="858">
        <v>1501.2</v>
      </c>
      <c r="E39" s="899">
        <v>154.80000000000001</v>
      </c>
      <c r="F39" s="861">
        <f t="shared" si="0"/>
        <v>1656</v>
      </c>
      <c r="G39" s="858">
        <v>380.35500000000002</v>
      </c>
      <c r="H39" s="1018">
        <v>50.4</v>
      </c>
      <c r="I39" s="874">
        <f t="shared" si="1"/>
        <v>430.755</v>
      </c>
      <c r="J39" s="878">
        <v>224.9067</v>
      </c>
      <c r="K39" s="858">
        <v>2.67</v>
      </c>
      <c r="L39" s="876">
        <f>J39+K39</f>
        <v>227.57669999999999</v>
      </c>
      <c r="M39" s="857">
        <f t="shared" si="4"/>
        <v>59.130733130890874</v>
      </c>
      <c r="N39" s="858">
        <f t="shared" si="5"/>
        <v>5.2976190476190474</v>
      </c>
      <c r="O39" s="1042">
        <f t="shared" si="6"/>
        <v>52.832050701674959</v>
      </c>
      <c r="P39" s="878">
        <f t="shared" ref="P39:P49" si="17">J39/D39*100</f>
        <v>14.981794564348522</v>
      </c>
      <c r="Q39" s="878">
        <f t="shared" ref="Q39:Q49" si="18">K39/E39*100</f>
        <v>1.7248062015503873</v>
      </c>
      <c r="R39" s="876">
        <f t="shared" ref="R39:R49" si="19">L39/F39*100</f>
        <v>13.742554347826086</v>
      </c>
    </row>
    <row r="40" spans="1:18" ht="24">
      <c r="A40" s="862"/>
      <c r="B40" s="864">
        <v>4.2</v>
      </c>
      <c r="C40" s="853" t="s">
        <v>968</v>
      </c>
      <c r="D40" s="858">
        <v>545.41999999999996</v>
      </c>
      <c r="E40" s="899">
        <v>327.58</v>
      </c>
      <c r="F40" s="861">
        <f t="shared" si="0"/>
        <v>873</v>
      </c>
      <c r="G40" s="941">
        <v>142.94999999999999</v>
      </c>
      <c r="H40" s="1019">
        <v>11.8</v>
      </c>
      <c r="I40" s="988">
        <f t="shared" si="1"/>
        <v>154.75</v>
      </c>
      <c r="J40" s="858">
        <v>136.88759999999999</v>
      </c>
      <c r="K40" s="858">
        <v>14.0486</v>
      </c>
      <c r="L40" s="876">
        <f t="shared" ref="L40:L48" si="20">J40+K40</f>
        <v>150.93619999999999</v>
      </c>
      <c r="M40" s="857">
        <f t="shared" si="4"/>
        <v>95.759076600209866</v>
      </c>
      <c r="N40" s="858">
        <f t="shared" si="5"/>
        <v>119.05593220338983</v>
      </c>
      <c r="O40" s="1042">
        <f t="shared" si="6"/>
        <v>97.535508885298867</v>
      </c>
      <c r="P40" s="878">
        <f t="shared" si="17"/>
        <v>25.097649517802793</v>
      </c>
      <c r="Q40" s="878">
        <f t="shared" si="18"/>
        <v>4.2886012577080415</v>
      </c>
      <c r="R40" s="876">
        <f t="shared" si="19"/>
        <v>17.289369988545246</v>
      </c>
    </row>
    <row r="41" spans="1:18" s="1057" customFormat="1" ht="24">
      <c r="A41" s="1044"/>
      <c r="B41" s="1045">
        <v>4.3</v>
      </c>
      <c r="C41" s="1046" t="s">
        <v>969</v>
      </c>
      <c r="D41" s="1047">
        <v>551.25</v>
      </c>
      <c r="E41" s="1048">
        <v>74.400000000000006</v>
      </c>
      <c r="F41" s="1049">
        <f t="shared" si="0"/>
        <v>625.65</v>
      </c>
      <c r="G41" s="1047">
        <v>148.655</v>
      </c>
      <c r="H41" s="1050">
        <v>52.5</v>
      </c>
      <c r="I41" s="1051">
        <f t="shared" si="1"/>
        <v>201.155</v>
      </c>
      <c r="J41" s="1052">
        <v>87.653499999999994</v>
      </c>
      <c r="K41" s="1047">
        <v>14.918699999999999</v>
      </c>
      <c r="L41" s="1053">
        <f t="shared" si="20"/>
        <v>102.5722</v>
      </c>
      <c r="M41" s="1054">
        <f t="shared" si="4"/>
        <v>58.964380612828357</v>
      </c>
      <c r="N41" s="1047">
        <f t="shared" si="5"/>
        <v>28.41657142857143</v>
      </c>
      <c r="O41" s="1055">
        <f t="shared" si="6"/>
        <v>50.991623375009318</v>
      </c>
      <c r="P41" s="1056">
        <f t="shared" si="17"/>
        <v>15.900861678004535</v>
      </c>
      <c r="Q41" s="1056">
        <f t="shared" si="18"/>
        <v>20.052016129032253</v>
      </c>
      <c r="R41" s="1053">
        <f t="shared" si="19"/>
        <v>16.394501718213057</v>
      </c>
    </row>
    <row r="42" spans="1:18" ht="24">
      <c r="A42" s="862"/>
      <c r="B42" s="864">
        <v>4.4000000000000004</v>
      </c>
      <c r="C42" s="952" t="s">
        <v>873</v>
      </c>
      <c r="D42" s="858">
        <v>313.52</v>
      </c>
      <c r="E42" s="899">
        <v>12</v>
      </c>
      <c r="F42" s="861">
        <f t="shared" si="0"/>
        <v>325.52</v>
      </c>
      <c r="G42" s="986">
        <v>92.14</v>
      </c>
      <c r="H42" s="985">
        <v>5.5</v>
      </c>
      <c r="I42" s="874">
        <f t="shared" si="1"/>
        <v>97.64</v>
      </c>
      <c r="J42" s="871">
        <v>49.6751</v>
      </c>
      <c r="K42" s="871">
        <v>0</v>
      </c>
      <c r="L42" s="876">
        <f t="shared" si="20"/>
        <v>49.6751</v>
      </c>
      <c r="M42" s="857">
        <f t="shared" si="4"/>
        <v>53.91263294985891</v>
      </c>
      <c r="N42" s="858">
        <f t="shared" si="5"/>
        <v>0</v>
      </c>
      <c r="O42" s="1042">
        <f t="shared" si="6"/>
        <v>50.875768127816471</v>
      </c>
      <c r="P42" s="878">
        <f t="shared" si="17"/>
        <v>15.844316152079612</v>
      </c>
      <c r="Q42" s="878">
        <f t="shared" si="18"/>
        <v>0</v>
      </c>
      <c r="R42" s="876">
        <f t="shared" si="19"/>
        <v>15.260229786188253</v>
      </c>
    </row>
    <row r="43" spans="1:18" ht="24">
      <c r="A43" s="862"/>
      <c r="B43" s="864"/>
      <c r="C43" s="853" t="s">
        <v>970</v>
      </c>
      <c r="D43" s="893">
        <v>268</v>
      </c>
      <c r="E43" s="1041">
        <v>198</v>
      </c>
      <c r="F43" s="861">
        <f>SUM(D43+E43)</f>
        <v>466</v>
      </c>
      <c r="G43" s="884">
        <v>72.45</v>
      </c>
      <c r="H43" s="885">
        <v>15</v>
      </c>
      <c r="I43" s="874">
        <f t="shared" si="1"/>
        <v>87.45</v>
      </c>
      <c r="J43" s="878">
        <v>69.523499999999999</v>
      </c>
      <c r="K43" s="885">
        <v>0</v>
      </c>
      <c r="L43" s="876">
        <f t="shared" si="20"/>
        <v>69.523499999999999</v>
      </c>
      <c r="M43" s="857">
        <f t="shared" si="4"/>
        <v>95.960662525879911</v>
      </c>
      <c r="N43" s="858">
        <f t="shared" si="5"/>
        <v>0</v>
      </c>
      <c r="O43" s="1042">
        <f t="shared" si="6"/>
        <v>79.500857632933091</v>
      </c>
      <c r="P43" s="878">
        <f t="shared" si="17"/>
        <v>25.941604477611939</v>
      </c>
      <c r="Q43" s="878">
        <f t="shared" si="18"/>
        <v>0</v>
      </c>
      <c r="R43" s="876">
        <f t="shared" si="19"/>
        <v>14.919206008583691</v>
      </c>
    </row>
    <row r="44" spans="1:18" ht="24">
      <c r="A44" s="862"/>
      <c r="B44" s="864"/>
      <c r="C44" s="853" t="s">
        <v>971</v>
      </c>
      <c r="D44" s="899">
        <v>151.4</v>
      </c>
      <c r="E44" s="899">
        <v>41</v>
      </c>
      <c r="F44" s="861">
        <f t="shared" si="0"/>
        <v>192.4</v>
      </c>
      <c r="G44" s="858">
        <v>41.667499999999997</v>
      </c>
      <c r="H44" s="858">
        <v>9.3000000000000007</v>
      </c>
      <c r="I44" s="874">
        <f t="shared" si="1"/>
        <v>50.967500000000001</v>
      </c>
      <c r="J44" s="878">
        <v>30.856300000000001</v>
      </c>
      <c r="K44" s="858">
        <v>8.9077999999999999</v>
      </c>
      <c r="L44" s="876">
        <f>J44+K44</f>
        <v>39.764099999999999</v>
      </c>
      <c r="M44" s="857">
        <f t="shared" si="4"/>
        <v>74.053638927221471</v>
      </c>
      <c r="N44" s="858">
        <f t="shared" si="5"/>
        <v>95.78279569892473</v>
      </c>
      <c r="O44" s="1042">
        <f t="shared" si="6"/>
        <v>78.018541227252655</v>
      </c>
      <c r="P44" s="878">
        <f t="shared" si="17"/>
        <v>20.380647291941877</v>
      </c>
      <c r="Q44" s="878">
        <f t="shared" si="18"/>
        <v>21.726341463414634</v>
      </c>
      <c r="R44" s="876">
        <f t="shared" si="19"/>
        <v>20.66741164241164</v>
      </c>
    </row>
    <row r="45" spans="1:18" ht="24">
      <c r="A45" s="862"/>
      <c r="B45" s="864"/>
      <c r="C45" s="853" t="s">
        <v>972</v>
      </c>
      <c r="D45" s="858">
        <v>228.7</v>
      </c>
      <c r="E45" s="899">
        <v>89.3</v>
      </c>
      <c r="F45" s="861">
        <f t="shared" si="0"/>
        <v>318</v>
      </c>
      <c r="G45" s="858">
        <v>64.64</v>
      </c>
      <c r="H45" s="858">
        <v>43.3</v>
      </c>
      <c r="I45" s="874">
        <f t="shared" si="1"/>
        <v>107.94</v>
      </c>
      <c r="J45" s="878">
        <v>50.5349</v>
      </c>
      <c r="K45" s="858">
        <v>0.96</v>
      </c>
      <c r="L45" s="876">
        <f t="shared" si="20"/>
        <v>51.494900000000001</v>
      </c>
      <c r="M45" s="857">
        <f t="shared" si="4"/>
        <v>78.178991336633658</v>
      </c>
      <c r="N45" s="858">
        <f t="shared" si="5"/>
        <v>2.2170900692840645</v>
      </c>
      <c r="O45" s="1042">
        <f t="shared" si="6"/>
        <v>47.70696683342598</v>
      </c>
      <c r="P45" s="878">
        <f t="shared" si="17"/>
        <v>22.096589418452123</v>
      </c>
      <c r="Q45" s="878">
        <f t="shared" si="18"/>
        <v>1.0750279955207167</v>
      </c>
      <c r="R45" s="876">
        <f t="shared" si="19"/>
        <v>16.193364779874216</v>
      </c>
    </row>
    <row r="46" spans="1:18" ht="24">
      <c r="A46" s="862"/>
      <c r="B46" s="864"/>
      <c r="C46" s="853" t="s">
        <v>973</v>
      </c>
      <c r="D46" s="873">
        <v>190.75</v>
      </c>
      <c r="E46" s="903">
        <v>106</v>
      </c>
      <c r="F46" s="861">
        <f t="shared" si="0"/>
        <v>296.75</v>
      </c>
      <c r="G46" s="884">
        <v>45.883299999999998</v>
      </c>
      <c r="H46" s="893">
        <v>48.25</v>
      </c>
      <c r="I46" s="874">
        <f t="shared" si="1"/>
        <v>94.133299999999991</v>
      </c>
      <c r="J46" s="878">
        <v>26.139800000000001</v>
      </c>
      <c r="K46" s="884">
        <v>0</v>
      </c>
      <c r="L46" s="876">
        <f t="shared" si="20"/>
        <v>26.139800000000001</v>
      </c>
      <c r="M46" s="857">
        <f t="shared" si="4"/>
        <v>56.970183051349842</v>
      </c>
      <c r="N46" s="858">
        <f t="shared" si="5"/>
        <v>0</v>
      </c>
      <c r="O46" s="1042">
        <f t="shared" si="6"/>
        <v>27.768919181628611</v>
      </c>
      <c r="P46" s="878">
        <f t="shared" si="17"/>
        <v>13.703695937090432</v>
      </c>
      <c r="Q46" s="878">
        <f t="shared" si="18"/>
        <v>0</v>
      </c>
      <c r="R46" s="876">
        <f t="shared" si="19"/>
        <v>8.8086941870261164</v>
      </c>
    </row>
    <row r="47" spans="1:18" ht="24">
      <c r="A47" s="862"/>
      <c r="B47" s="981"/>
      <c r="C47" s="853" t="s">
        <v>974</v>
      </c>
      <c r="D47" s="858">
        <v>339.79</v>
      </c>
      <c r="E47" s="899">
        <v>138</v>
      </c>
      <c r="F47" s="861">
        <f>SUM(D47+E47)</f>
        <v>477.79</v>
      </c>
      <c r="G47" s="858">
        <v>92.5625</v>
      </c>
      <c r="H47" s="858">
        <v>16.5</v>
      </c>
      <c r="I47" s="874">
        <f t="shared" si="1"/>
        <v>109.0625</v>
      </c>
      <c r="J47" s="878">
        <v>91.028300000000002</v>
      </c>
      <c r="K47" s="858">
        <v>0</v>
      </c>
      <c r="L47" s="876">
        <f t="shared" si="20"/>
        <v>91.028300000000002</v>
      </c>
      <c r="M47" s="857">
        <f t="shared" si="4"/>
        <v>98.342525320729237</v>
      </c>
      <c r="N47" s="858">
        <f t="shared" si="5"/>
        <v>0</v>
      </c>
      <c r="O47" s="1042">
        <f t="shared" si="6"/>
        <v>83.464343839541542</v>
      </c>
      <c r="P47" s="878">
        <f t="shared" si="17"/>
        <v>26.789575914535448</v>
      </c>
      <c r="Q47" s="878">
        <f t="shared" si="18"/>
        <v>0</v>
      </c>
      <c r="R47" s="876">
        <f t="shared" si="19"/>
        <v>19.051947508319554</v>
      </c>
    </row>
    <row r="48" spans="1:18" ht="24">
      <c r="A48" s="862"/>
      <c r="B48" s="864">
        <v>4.5</v>
      </c>
      <c r="C48" s="853" t="s">
        <v>975</v>
      </c>
      <c r="D48" s="886">
        <v>239.25</v>
      </c>
      <c r="E48" s="904">
        <v>106.2</v>
      </c>
      <c r="F48" s="861">
        <f t="shared" si="0"/>
        <v>345.45</v>
      </c>
      <c r="G48" s="886">
        <v>73.42</v>
      </c>
      <c r="H48" s="886">
        <v>32.700000000000003</v>
      </c>
      <c r="I48" s="874">
        <f t="shared" si="1"/>
        <v>106.12</v>
      </c>
      <c r="J48" s="886">
        <v>52.346600000000002</v>
      </c>
      <c r="K48" s="886">
        <v>13.9962</v>
      </c>
      <c r="L48" s="876">
        <f t="shared" si="20"/>
        <v>66.342799999999997</v>
      </c>
      <c r="M48" s="857">
        <f t="shared" si="4"/>
        <v>71.297466630345951</v>
      </c>
      <c r="N48" s="858">
        <f t="shared" si="5"/>
        <v>42.80183486238532</v>
      </c>
      <c r="O48" s="1042">
        <f t="shared" si="6"/>
        <v>62.516773464003009</v>
      </c>
      <c r="P48" s="878">
        <f t="shared" si="17"/>
        <v>21.879456635318707</v>
      </c>
      <c r="Q48" s="878">
        <f t="shared" si="18"/>
        <v>13.179096045197738</v>
      </c>
      <c r="R48" s="876">
        <f t="shared" si="19"/>
        <v>19.204747430887249</v>
      </c>
    </row>
    <row r="49" spans="1:18">
      <c r="A49" s="862"/>
      <c r="B49" s="864"/>
      <c r="C49" s="1001" t="s">
        <v>985</v>
      </c>
      <c r="D49" s="1002">
        <f>SUM(D39:D48)</f>
        <v>4329.28</v>
      </c>
      <c r="E49" s="1002">
        <f t="shared" ref="E49:F49" si="21">SUM(E39:E48)</f>
        <v>1247.28</v>
      </c>
      <c r="F49" s="1002">
        <f t="shared" si="21"/>
        <v>5576.5599999999995</v>
      </c>
      <c r="G49" s="997">
        <f t="shared" ref="G49:J49" si="22">SUM(G39:G48)</f>
        <v>1154.7233000000001</v>
      </c>
      <c r="H49" s="997">
        <f t="shared" si="22"/>
        <v>285.25</v>
      </c>
      <c r="I49" s="997">
        <f t="shared" si="22"/>
        <v>1439.9733000000001</v>
      </c>
      <c r="J49" s="997">
        <f t="shared" si="22"/>
        <v>819.55229999999995</v>
      </c>
      <c r="K49" s="997">
        <f t="shared" ref="K49" si="23">SUM(K39:K48)</f>
        <v>55.501300000000008</v>
      </c>
      <c r="L49" s="997">
        <f t="shared" ref="L49" si="24">SUM(L39:L48)</f>
        <v>875.05360000000007</v>
      </c>
      <c r="M49" s="997">
        <f t="shared" si="4"/>
        <v>70.97391210517705</v>
      </c>
      <c r="N49" s="858">
        <f t="shared" si="5"/>
        <v>19.457072743207714</v>
      </c>
      <c r="O49" s="1042">
        <f t="shared" si="6"/>
        <v>60.768737864792357</v>
      </c>
      <c r="P49" s="1000">
        <f t="shared" si="17"/>
        <v>18.930452638775964</v>
      </c>
      <c r="Q49" s="1000">
        <f t="shared" si="18"/>
        <v>4.4497867359374004</v>
      </c>
      <c r="R49" s="1000">
        <f t="shared" si="19"/>
        <v>15.691637855595566</v>
      </c>
    </row>
    <row r="50" spans="1:18" ht="24">
      <c r="A50" s="862"/>
      <c r="B50" s="864"/>
      <c r="C50" s="853"/>
      <c r="D50" s="886"/>
      <c r="E50" s="904"/>
      <c r="F50" s="861"/>
      <c r="G50" s="886"/>
      <c r="H50" s="886"/>
      <c r="I50" s="874"/>
      <c r="J50" s="886"/>
      <c r="K50" s="886"/>
      <c r="L50" s="861"/>
      <c r="M50" s="997"/>
      <c r="N50" s="858"/>
      <c r="O50" s="1042"/>
      <c r="P50" s="857"/>
      <c r="Q50" s="878"/>
      <c r="R50" s="876"/>
    </row>
    <row r="51" spans="1:18" ht="24">
      <c r="A51" s="862">
        <v>31202104</v>
      </c>
      <c r="B51" s="863">
        <v>5</v>
      </c>
      <c r="C51" s="909" t="s">
        <v>976</v>
      </c>
      <c r="D51" s="858">
        <v>317.87</v>
      </c>
      <c r="E51" s="899">
        <v>70</v>
      </c>
      <c r="F51" s="861">
        <f t="shared" si="0"/>
        <v>387.87</v>
      </c>
      <c r="G51" s="858">
        <v>87.22</v>
      </c>
      <c r="H51" s="859">
        <v>0</v>
      </c>
      <c r="I51" s="874">
        <f t="shared" si="1"/>
        <v>87.22</v>
      </c>
      <c r="J51" s="878">
        <v>47.441400000000002</v>
      </c>
      <c r="K51" s="859">
        <v>0</v>
      </c>
      <c r="L51" s="861">
        <f>J51+K51</f>
        <v>47.441400000000002</v>
      </c>
      <c r="M51" s="857">
        <f t="shared" si="4"/>
        <v>54.392799816555836</v>
      </c>
      <c r="N51" s="858">
        <v>0</v>
      </c>
      <c r="O51" s="1042">
        <f t="shared" si="6"/>
        <v>54.392799816555836</v>
      </c>
      <c r="P51" s="857">
        <f t="shared" ref="P51:R53" si="25">J51/D51*100</f>
        <v>14.924780570673546</v>
      </c>
      <c r="Q51" s="878">
        <f t="shared" si="25"/>
        <v>0</v>
      </c>
      <c r="R51" s="876">
        <f t="shared" si="25"/>
        <v>12.231263052053523</v>
      </c>
    </row>
    <row r="52" spans="1:18" s="898" customFormat="1" ht="24">
      <c r="A52" s="936"/>
      <c r="B52" s="876"/>
      <c r="C52" s="998" t="s">
        <v>1108</v>
      </c>
      <c r="D52" s="997">
        <v>317.87</v>
      </c>
      <c r="E52" s="996">
        <v>70</v>
      </c>
      <c r="F52" s="997">
        <f t="shared" ref="F52" si="26">SUM(D52+E52)</f>
        <v>387.87</v>
      </c>
      <c r="G52" s="997">
        <v>87.22</v>
      </c>
      <c r="H52" s="1003">
        <v>0</v>
      </c>
      <c r="I52" s="997">
        <f t="shared" ref="I52" si="27">SUM(G52+H52)</f>
        <v>87.22</v>
      </c>
      <c r="J52" s="1000">
        <v>47.441400000000002</v>
      </c>
      <c r="K52" s="1003">
        <v>0</v>
      </c>
      <c r="L52" s="997">
        <f>J52+K52</f>
        <v>47.441400000000002</v>
      </c>
      <c r="M52" s="997">
        <f t="shared" si="4"/>
        <v>54.392799816555836</v>
      </c>
      <c r="N52" s="858">
        <v>0</v>
      </c>
      <c r="O52" s="1042">
        <f t="shared" si="6"/>
        <v>54.392799816555836</v>
      </c>
      <c r="P52" s="997">
        <f t="shared" si="25"/>
        <v>14.924780570673546</v>
      </c>
      <c r="Q52" s="1000">
        <f t="shared" si="25"/>
        <v>0</v>
      </c>
      <c r="R52" s="1000">
        <f t="shared" si="25"/>
        <v>12.231263052053523</v>
      </c>
    </row>
    <row r="53" spans="1:18" s="1202" customFormat="1" ht="34.799999999999997">
      <c r="A53" s="1199"/>
      <c r="B53" s="1200"/>
      <c r="C53" s="1203" t="s">
        <v>1419</v>
      </c>
      <c r="D53" s="999">
        <f>D52+D49+D36+D13+D6</f>
        <v>33870.86</v>
      </c>
      <c r="E53" s="999">
        <f t="shared" ref="E53:K53" si="28">E52+E49+E36+E13+E6</f>
        <v>3189.7699999999995</v>
      </c>
      <c r="F53" s="999">
        <f t="shared" si="28"/>
        <v>37060.629999999997</v>
      </c>
      <c r="G53" s="999">
        <f t="shared" si="28"/>
        <v>7461.6623</v>
      </c>
      <c r="H53" s="999">
        <f t="shared" si="28"/>
        <v>831.7700000000001</v>
      </c>
      <c r="I53" s="999">
        <f t="shared" si="28"/>
        <v>8293.4323000000004</v>
      </c>
      <c r="J53" s="999">
        <f t="shared" si="28"/>
        <v>2136.9715000000001</v>
      </c>
      <c r="K53" s="999">
        <f t="shared" si="28"/>
        <v>167.98290000000003</v>
      </c>
      <c r="L53" s="999">
        <f t="shared" ref="L53" si="29">L52+L49+L36+L6</f>
        <v>2062.6892000000003</v>
      </c>
      <c r="M53" s="1036">
        <f t="shared" si="4"/>
        <v>28.639348902187656</v>
      </c>
      <c r="N53" s="1036">
        <f t="shared" si="5"/>
        <v>20.19583538718636</v>
      </c>
      <c r="O53" s="1201">
        <f t="shared" si="6"/>
        <v>24.871357543968863</v>
      </c>
      <c r="P53" s="1036">
        <f t="shared" si="25"/>
        <v>6.309174021563078</v>
      </c>
      <c r="Q53" s="1004">
        <f t="shared" si="25"/>
        <v>5.2663013320709666</v>
      </c>
      <c r="R53" s="1004">
        <f t="shared" si="25"/>
        <v>5.565715423618002</v>
      </c>
    </row>
    <row r="54" spans="1:18">
      <c r="A54" s="885"/>
      <c r="B54" s="885"/>
      <c r="C54" s="887"/>
      <c r="D54" s="257"/>
      <c r="E54" s="257"/>
      <c r="F54" s="861"/>
      <c r="G54" s="257"/>
      <c r="H54" s="257"/>
      <c r="I54" s="931"/>
      <c r="J54" s="257"/>
      <c r="K54" s="257"/>
      <c r="L54" s="875"/>
      <c r="M54" s="878"/>
      <c r="N54" s="878"/>
      <c r="O54" s="878"/>
    </row>
    <row r="55" spans="1:18" ht="34.799999999999997">
      <c r="A55" s="885"/>
      <c r="B55" s="885"/>
      <c r="C55" s="877"/>
      <c r="D55" s="257"/>
      <c r="E55" s="257"/>
      <c r="F55" s="931"/>
      <c r="G55" s="257"/>
      <c r="H55" s="257"/>
      <c r="I55" s="931"/>
      <c r="J55" s="938"/>
      <c r="K55" s="938"/>
      <c r="L55" s="937"/>
      <c r="M55" s="938"/>
      <c r="N55" s="938"/>
      <c r="O55" s="938"/>
    </row>
    <row r="56" spans="1:18">
      <c r="A56" s="885"/>
      <c r="B56" s="885"/>
      <c r="C56" s="879"/>
      <c r="D56" s="858"/>
      <c r="E56" s="257"/>
      <c r="F56" s="874"/>
      <c r="G56" s="858"/>
      <c r="H56" s="257"/>
      <c r="I56" s="874"/>
      <c r="J56" s="870"/>
      <c r="K56" s="858"/>
      <c r="L56" s="875"/>
      <c r="M56" s="878"/>
      <c r="N56" s="878"/>
      <c r="O56" s="878"/>
    </row>
    <row r="57" spans="1:18">
      <c r="A57" s="885"/>
      <c r="B57" s="885"/>
      <c r="C57" s="939"/>
      <c r="D57" s="257"/>
      <c r="E57" s="257"/>
      <c r="F57" s="931"/>
      <c r="G57" s="257"/>
      <c r="H57" s="257"/>
      <c r="I57" s="931"/>
      <c r="J57" s="257"/>
      <c r="K57" s="257"/>
      <c r="L57" s="875"/>
      <c r="M57" s="878"/>
      <c r="N57" s="878"/>
      <c r="O57" s="878"/>
    </row>
    <row r="58" spans="1:18">
      <c r="A58" s="885"/>
      <c r="B58" s="885"/>
      <c r="C58" s="887"/>
      <c r="D58" s="257"/>
      <c r="E58" s="257"/>
      <c r="F58" s="931"/>
      <c r="G58" s="257"/>
      <c r="H58" s="257"/>
      <c r="I58" s="931"/>
      <c r="J58" s="257"/>
      <c r="K58" s="257"/>
      <c r="L58" s="875"/>
      <c r="M58" s="878"/>
      <c r="N58" s="878"/>
      <c r="O58" s="878"/>
    </row>
    <row r="59" spans="1:18">
      <c r="A59" s="885"/>
      <c r="B59" s="885"/>
      <c r="C59" s="877"/>
      <c r="D59" s="257"/>
      <c r="E59" s="257"/>
      <c r="F59" s="931"/>
      <c r="G59" s="257"/>
      <c r="H59" s="257"/>
      <c r="I59" s="931"/>
      <c r="J59" s="257"/>
      <c r="K59" s="257"/>
      <c r="L59" s="875"/>
      <c r="M59" s="878"/>
      <c r="N59" s="878"/>
      <c r="O59" s="878"/>
    </row>
    <row r="60" spans="1:18">
      <c r="A60" s="885"/>
      <c r="B60" s="885"/>
      <c r="C60" s="939"/>
      <c r="D60" s="257"/>
      <c r="E60" s="257"/>
      <c r="F60" s="931"/>
      <c r="G60" s="257"/>
      <c r="H60" s="257"/>
      <c r="I60" s="931"/>
      <c r="J60" s="257"/>
      <c r="K60" s="257"/>
      <c r="L60" s="875"/>
      <c r="M60" s="878"/>
      <c r="N60" s="878"/>
      <c r="O60" s="878"/>
    </row>
    <row r="61" spans="1:18">
      <c r="A61" s="885"/>
      <c r="B61" s="940"/>
      <c r="C61" s="890"/>
      <c r="D61" s="257"/>
      <c r="E61" s="257"/>
      <c r="F61" s="931"/>
      <c r="G61" s="257"/>
      <c r="H61" s="257"/>
      <c r="I61" s="931"/>
      <c r="J61" s="257"/>
      <c r="K61" s="257"/>
      <c r="L61" s="875"/>
      <c r="M61" s="878"/>
      <c r="N61" s="878"/>
      <c r="O61" s="878"/>
    </row>
  </sheetData>
  <mergeCells count="11">
    <mergeCell ref="P4:R4"/>
    <mergeCell ref="M4:O4"/>
    <mergeCell ref="A1:O1"/>
    <mergeCell ref="A2:O2"/>
    <mergeCell ref="A3:O3"/>
    <mergeCell ref="A4:A5"/>
    <mergeCell ref="B4:B5"/>
    <mergeCell ref="C4:C5"/>
    <mergeCell ref="D4:F4"/>
    <mergeCell ref="G4:I4"/>
    <mergeCell ref="J4:L4"/>
  </mergeCells>
  <printOptions horizontalCentered="1"/>
  <pageMargins left="0.15" right="0.15" top="0.87" bottom="0.2" header="0.2" footer="0.2"/>
  <pageSetup paperSize="9" scale="65" fitToHeight="0" orientation="landscape" r:id="rId1"/>
  <headerFooter alignWithMargins="0">
    <oddFooter>Page &amp;P</oddFooter>
  </headerFooter>
</worksheet>
</file>

<file path=xl/worksheets/sheet6.xml><?xml version="1.0" encoding="utf-8"?>
<worksheet xmlns="http://schemas.openxmlformats.org/spreadsheetml/2006/main" xmlns:r="http://schemas.openxmlformats.org/officeDocument/2006/relationships">
  <sheetPr codeName="Sheet15">
    <tabColor theme="7" tint="-0.249977111117893"/>
  </sheetPr>
  <dimension ref="A1:G50"/>
  <sheetViews>
    <sheetView topLeftCell="B46" zoomScaleSheetLayoutView="88" workbookViewId="0">
      <selection activeCell="D21" sqref="D21"/>
    </sheetView>
  </sheetViews>
  <sheetFormatPr defaultColWidth="9.33203125" defaultRowHeight="24"/>
  <cols>
    <col min="1" max="1" width="43.44140625" style="522" customWidth="1"/>
    <col min="2" max="2" width="12.5546875" style="507" customWidth="1"/>
    <col min="3" max="3" width="13.5546875" style="1102" customWidth="1"/>
    <col min="4" max="4" width="103.6640625" style="507" customWidth="1"/>
    <col min="5" max="5" width="71.33203125" style="487" customWidth="1"/>
    <col min="6" max="16384" width="9.33203125" style="487"/>
  </cols>
  <sheetData>
    <row r="1" spans="1:7" ht="28.5" customHeight="1">
      <c r="A1" s="1239"/>
      <c r="B1" s="1239"/>
      <c r="C1" s="1239"/>
      <c r="D1" s="1239"/>
      <c r="E1" s="518"/>
    </row>
    <row r="2" spans="1:7" s="520" customFormat="1" ht="24" customHeight="1">
      <c r="A2" s="1240"/>
      <c r="B2" s="1240"/>
      <c r="C2" s="1240"/>
      <c r="D2" s="1240"/>
      <c r="E2" s="519"/>
    </row>
    <row r="3" spans="1:7" s="482" customFormat="1" ht="23.25" customHeight="1">
      <c r="A3" s="484" t="s">
        <v>918</v>
      </c>
      <c r="C3" s="943"/>
      <c r="D3" s="1241"/>
      <c r="E3" s="1241"/>
      <c r="F3" s="1241"/>
      <c r="G3" s="1241"/>
    </row>
    <row r="4" spans="1:7" s="484" customFormat="1" ht="24" customHeight="1">
      <c r="A4" s="484" t="s">
        <v>1378</v>
      </c>
      <c r="C4" s="1078"/>
      <c r="D4" s="1242"/>
      <c r="E4" s="1242"/>
      <c r="F4" s="1242"/>
      <c r="G4" s="1242"/>
    </row>
    <row r="5" spans="1:7" s="520" customFormat="1" ht="30.75" customHeight="1">
      <c r="A5" s="521" t="s">
        <v>1379</v>
      </c>
      <c r="C5" s="1098"/>
      <c r="D5" s="953"/>
      <c r="E5" s="953"/>
      <c r="F5" s="953"/>
      <c r="G5" s="953"/>
    </row>
    <row r="6" spans="1:7" s="521" customFormat="1" ht="44.25" customHeight="1">
      <c r="A6" s="1243" t="s">
        <v>894</v>
      </c>
      <c r="B6" s="1245" t="s">
        <v>1380</v>
      </c>
      <c r="C6" s="1246"/>
      <c r="D6" s="1247" t="s">
        <v>379</v>
      </c>
    </row>
    <row r="7" spans="1:7" s="521" customFormat="1">
      <c r="A7" s="1244"/>
      <c r="B7" s="514" t="s">
        <v>377</v>
      </c>
      <c r="C7" s="955" t="s">
        <v>378</v>
      </c>
      <c r="D7" s="1248"/>
    </row>
    <row r="8" spans="1:7" s="785" customFormat="1">
      <c r="A8" s="905" t="s">
        <v>856</v>
      </c>
      <c r="B8" s="1170">
        <v>98.1</v>
      </c>
      <c r="C8" s="960">
        <v>3.7892065336842258</v>
      </c>
      <c r="D8" s="934" t="s">
        <v>1420</v>
      </c>
    </row>
    <row r="9" spans="1:7">
      <c r="A9" s="905" t="s">
        <v>861</v>
      </c>
      <c r="B9" s="956"/>
      <c r="C9" s="960"/>
      <c r="D9" s="957"/>
      <c r="E9" s="521"/>
    </row>
    <row r="10" spans="1:7" ht="48">
      <c r="A10" s="909" t="s">
        <v>862</v>
      </c>
      <c r="B10" s="858">
        <v>61.37</v>
      </c>
      <c r="C10" s="960">
        <v>42.380769230769239</v>
      </c>
      <c r="D10" s="958"/>
      <c r="E10" s="521"/>
    </row>
    <row r="11" spans="1:7" ht="48">
      <c r="A11" s="909" t="s">
        <v>863</v>
      </c>
      <c r="B11" s="858">
        <v>82.56</v>
      </c>
      <c r="C11" s="960">
        <v>53.177314605044543</v>
      </c>
      <c r="D11" s="959" t="s">
        <v>1350</v>
      </c>
    </row>
    <row r="12" spans="1:7" ht="48">
      <c r="A12" s="909" t="s">
        <v>864</v>
      </c>
      <c r="B12" s="858">
        <v>95</v>
      </c>
      <c r="C12" s="1095">
        <v>55.974105400130128</v>
      </c>
      <c r="D12" s="852"/>
    </row>
    <row r="13" spans="1:7" ht="48">
      <c r="A13" s="909" t="s">
        <v>865</v>
      </c>
      <c r="B13" s="858">
        <v>48.43</v>
      </c>
      <c r="C13" s="1099">
        <v>32.648448880496353</v>
      </c>
      <c r="D13" s="524"/>
    </row>
    <row r="14" spans="1:7">
      <c r="A14" s="909"/>
      <c r="B14" s="524"/>
      <c r="C14" s="514"/>
      <c r="D14" s="524"/>
    </row>
    <row r="15" spans="1:7" ht="48">
      <c r="A15" s="905" t="s">
        <v>952</v>
      </c>
      <c r="B15" s="524"/>
      <c r="C15" s="514"/>
      <c r="D15" s="524"/>
    </row>
    <row r="16" spans="1:7" ht="48">
      <c r="A16" s="909" t="s">
        <v>866</v>
      </c>
      <c r="B16" s="858">
        <v>59.22</v>
      </c>
      <c r="C16" s="514">
        <v>50.21</v>
      </c>
      <c r="D16" s="524"/>
    </row>
    <row r="17" spans="1:4" ht="48">
      <c r="A17" s="909" t="s">
        <v>867</v>
      </c>
      <c r="B17" s="858">
        <v>63</v>
      </c>
      <c r="C17" s="514">
        <v>63.06</v>
      </c>
      <c r="D17" s="524" t="s">
        <v>1106</v>
      </c>
    </row>
    <row r="18" spans="1:4">
      <c r="A18" s="909" t="s">
        <v>868</v>
      </c>
      <c r="B18" s="858">
        <v>9</v>
      </c>
      <c r="C18" s="514">
        <v>34.42</v>
      </c>
      <c r="D18" s="851"/>
    </row>
    <row r="19" spans="1:4">
      <c r="A19" s="909" t="s">
        <v>869</v>
      </c>
      <c r="B19" s="858">
        <v>18.420000000000002</v>
      </c>
      <c r="C19" s="1100">
        <v>51.2</v>
      </c>
      <c r="D19" s="851" t="s">
        <v>1277</v>
      </c>
    </row>
    <row r="20" spans="1:4">
      <c r="A20" s="909" t="s">
        <v>870</v>
      </c>
      <c r="B20" s="858">
        <v>59.22</v>
      </c>
      <c r="C20" s="514">
        <v>31.28</v>
      </c>
      <c r="D20" s="851"/>
    </row>
    <row r="21" spans="1:4">
      <c r="A21" s="909" t="s">
        <v>871</v>
      </c>
      <c r="B21" s="858">
        <v>54.79</v>
      </c>
      <c r="C21" s="514">
        <v>31.63</v>
      </c>
      <c r="D21" s="851"/>
    </row>
    <row r="22" spans="1:4" ht="48">
      <c r="A22" s="909" t="s">
        <v>953</v>
      </c>
      <c r="B22" s="858">
        <v>64.900000000000006</v>
      </c>
      <c r="C22" s="514">
        <v>64.92</v>
      </c>
      <c r="D22" s="851"/>
    </row>
    <row r="23" spans="1:4">
      <c r="A23" s="909" t="s">
        <v>872</v>
      </c>
      <c r="B23" s="858">
        <v>44.89</v>
      </c>
      <c r="C23" s="514">
        <v>32.25</v>
      </c>
      <c r="D23" s="851"/>
    </row>
    <row r="24" spans="1:4">
      <c r="A24" s="909" t="s">
        <v>954</v>
      </c>
      <c r="B24" s="858">
        <v>76.069999999999993</v>
      </c>
      <c r="C24" s="1100">
        <v>53.58</v>
      </c>
      <c r="D24" s="851" t="s">
        <v>1344</v>
      </c>
    </row>
    <row r="25" spans="1:4" ht="48">
      <c r="A25" s="909" t="s">
        <v>955</v>
      </c>
      <c r="B25" s="858">
        <v>84.15</v>
      </c>
      <c r="C25" s="514">
        <v>63.01</v>
      </c>
      <c r="D25" s="851" t="s">
        <v>1292</v>
      </c>
    </row>
    <row r="26" spans="1:4" ht="72">
      <c r="A26" s="909" t="s">
        <v>956</v>
      </c>
      <c r="B26" s="858">
        <v>61.08</v>
      </c>
      <c r="C26" s="1100">
        <v>54.69</v>
      </c>
      <c r="D26" s="851" t="s">
        <v>1272</v>
      </c>
    </row>
    <row r="27" spans="1:4">
      <c r="A27" s="909" t="s">
        <v>957</v>
      </c>
      <c r="B27" s="858">
        <v>85.54</v>
      </c>
      <c r="C27" s="1100">
        <v>85.55</v>
      </c>
      <c r="D27" s="851"/>
    </row>
    <row r="28" spans="1:4">
      <c r="A28" s="909" t="s">
        <v>958</v>
      </c>
      <c r="B28" s="858">
        <v>66.896000000000001</v>
      </c>
      <c r="C28" s="514">
        <v>67.02</v>
      </c>
      <c r="D28" s="851"/>
    </row>
    <row r="29" spans="1:4">
      <c r="A29" s="909" t="s">
        <v>959</v>
      </c>
      <c r="B29" s="870"/>
      <c r="C29" s="1099">
        <v>44.68324779576259</v>
      </c>
      <c r="D29" s="851"/>
    </row>
    <row r="30" spans="1:4">
      <c r="A30" s="909" t="s">
        <v>960</v>
      </c>
      <c r="B30" s="870">
        <v>62.66</v>
      </c>
      <c r="C30" s="1099">
        <v>53.615298626636864</v>
      </c>
      <c r="D30" s="524"/>
    </row>
    <row r="31" spans="1:4">
      <c r="A31" s="909" t="s">
        <v>961</v>
      </c>
      <c r="B31" s="257">
        <v>88.35</v>
      </c>
      <c r="C31" s="1099">
        <v>83.144161774298766</v>
      </c>
      <c r="D31" s="524"/>
    </row>
    <row r="32" spans="1:4">
      <c r="A32" s="909" t="s">
        <v>962</v>
      </c>
      <c r="B32" s="257">
        <v>82.355000000000004</v>
      </c>
      <c r="C32" s="1099">
        <v>73.027795031055902</v>
      </c>
      <c r="D32" s="524"/>
    </row>
    <row r="33" spans="1:4">
      <c r="A33" s="909" t="s">
        <v>963</v>
      </c>
      <c r="B33" s="858">
        <v>74.162000000000006</v>
      </c>
      <c r="C33" s="1099">
        <v>63.723719981875846</v>
      </c>
      <c r="D33" s="524"/>
    </row>
    <row r="34" spans="1:4">
      <c r="A34" s="909" t="s">
        <v>964</v>
      </c>
      <c r="B34" s="1047">
        <v>76.992000000000004</v>
      </c>
      <c r="C34" s="1099">
        <v>79.451117032178729</v>
      </c>
      <c r="D34" s="524"/>
    </row>
    <row r="35" spans="1:4">
      <c r="A35" s="909" t="s">
        <v>965</v>
      </c>
      <c r="B35" s="1047">
        <v>57.84</v>
      </c>
      <c r="C35" s="1099">
        <v>52.442605253688377</v>
      </c>
      <c r="D35" s="524"/>
    </row>
    <row r="36" spans="1:4">
      <c r="A36" s="909"/>
      <c r="B36" s="524"/>
      <c r="C36" s="514"/>
      <c r="D36" s="524"/>
    </row>
    <row r="37" spans="1:4" ht="48">
      <c r="A37" s="905" t="s">
        <v>966</v>
      </c>
      <c r="B37" s="524"/>
      <c r="C37" s="514"/>
      <c r="D37" s="524"/>
    </row>
    <row r="38" spans="1:4">
      <c r="A38" s="909" t="s">
        <v>967</v>
      </c>
      <c r="B38" s="257">
        <v>94.89</v>
      </c>
      <c r="C38" s="1099">
        <v>52.832050701674959</v>
      </c>
      <c r="D38" s="524"/>
    </row>
    <row r="39" spans="1:4">
      <c r="A39" s="909" t="s">
        <v>968</v>
      </c>
      <c r="B39" s="257">
        <v>69.05</v>
      </c>
      <c r="C39" s="1099">
        <v>97.535508885298867</v>
      </c>
      <c r="D39" s="524"/>
    </row>
    <row r="40" spans="1:4">
      <c r="A40" s="909" t="s">
        <v>969</v>
      </c>
      <c r="B40" s="257">
        <v>58.89</v>
      </c>
      <c r="C40" s="1099">
        <v>50.991623375009318</v>
      </c>
      <c r="D40" s="524" t="s">
        <v>994</v>
      </c>
    </row>
    <row r="41" spans="1:4" ht="48">
      <c r="A41" s="909" t="s">
        <v>873</v>
      </c>
      <c r="B41" s="858">
        <v>63.642091997479525</v>
      </c>
      <c r="C41" s="1099">
        <v>50.875768127816471</v>
      </c>
      <c r="D41" s="851"/>
    </row>
    <row r="42" spans="1:4">
      <c r="A42" s="909" t="s">
        <v>1381</v>
      </c>
      <c r="B42" s="858">
        <v>87.17</v>
      </c>
      <c r="C42" s="1099">
        <v>79.500857632933091</v>
      </c>
      <c r="D42" s="851"/>
    </row>
    <row r="43" spans="1:4">
      <c r="A43" s="909" t="s">
        <v>1382</v>
      </c>
      <c r="B43" s="858">
        <v>100</v>
      </c>
      <c r="C43" s="1099">
        <v>78.018541227252655</v>
      </c>
      <c r="D43" s="851"/>
    </row>
    <row r="44" spans="1:4">
      <c r="A44" s="909" t="s">
        <v>1383</v>
      </c>
      <c r="B44" s="858">
        <v>94.74</v>
      </c>
      <c r="C44" s="1099">
        <v>47.70696683342598</v>
      </c>
      <c r="D44" s="851"/>
    </row>
    <row r="45" spans="1:4" ht="48">
      <c r="A45" s="909" t="s">
        <v>1384</v>
      </c>
      <c r="B45" s="858">
        <v>33.58</v>
      </c>
      <c r="C45" s="1099">
        <v>27.768919181628611</v>
      </c>
      <c r="D45" s="851" t="s">
        <v>1116</v>
      </c>
    </row>
    <row r="46" spans="1:4">
      <c r="A46" s="909" t="s">
        <v>1385</v>
      </c>
      <c r="B46" s="858">
        <v>81.83</v>
      </c>
      <c r="C46" s="1099">
        <v>83.464343839541542</v>
      </c>
      <c r="D46" s="851"/>
    </row>
    <row r="47" spans="1:4" ht="48">
      <c r="A47" s="909" t="s">
        <v>975</v>
      </c>
      <c r="B47" s="257">
        <v>91.07</v>
      </c>
      <c r="C47" s="1099">
        <v>62.516773464003009</v>
      </c>
      <c r="D47" s="851" t="s">
        <v>1281</v>
      </c>
    </row>
    <row r="48" spans="1:4">
      <c r="A48" s="909"/>
      <c r="B48" s="851"/>
      <c r="C48" s="514"/>
      <c r="D48" s="851"/>
    </row>
    <row r="49" spans="1:4" ht="48">
      <c r="A49" s="909" t="s">
        <v>976</v>
      </c>
      <c r="B49" s="1047">
        <v>68.64</v>
      </c>
      <c r="C49" s="1099">
        <v>54.392799816555836</v>
      </c>
      <c r="D49" s="851"/>
    </row>
    <row r="50" spans="1:4" s="493" customFormat="1">
      <c r="A50" s="902" t="s">
        <v>314</v>
      </c>
      <c r="B50" s="489"/>
      <c r="C50" s="1101"/>
      <c r="D50" s="489"/>
    </row>
  </sheetData>
  <mergeCells count="7">
    <mergeCell ref="A1:D1"/>
    <mergeCell ref="A2:D2"/>
    <mergeCell ref="D3:G3"/>
    <mergeCell ref="D4:G4"/>
    <mergeCell ref="A6:A7"/>
    <mergeCell ref="B6:C6"/>
    <mergeCell ref="D6:D7"/>
  </mergeCells>
  <pageMargins left="0.59" right="0.21" top="0.84" bottom="0.34" header="0.2" footer="0.3"/>
  <pageSetup paperSize="9" scale="73" fitToHeight="10" orientation="portrait" r:id="rId1"/>
  <headerFooter>
    <oddHeader>&amp;C&amp;P</oddHeader>
    <oddFooter>Page &amp;P</oddFooter>
  </headerFooter>
</worksheet>
</file>

<file path=xl/worksheets/sheet7.xml><?xml version="1.0" encoding="utf-8"?>
<worksheet xmlns="http://schemas.openxmlformats.org/spreadsheetml/2006/main" xmlns:r="http://schemas.openxmlformats.org/officeDocument/2006/relationships">
  <sheetPr codeName="Sheet20">
    <tabColor theme="9" tint="-0.249977111117893"/>
    <pageSetUpPr fitToPage="1"/>
  </sheetPr>
  <dimension ref="A1:D75"/>
  <sheetViews>
    <sheetView topLeftCell="A16" zoomScale="89" zoomScaleNormal="89" zoomScaleSheetLayoutView="66" workbookViewId="0">
      <selection activeCell="D60" sqref="D60"/>
    </sheetView>
  </sheetViews>
  <sheetFormatPr defaultColWidth="9.33203125" defaultRowHeight="27.6"/>
  <cols>
    <col min="1" max="1" width="39" style="1106" bestFit="1" customWidth="1"/>
    <col min="2" max="2" width="6.6640625" style="132" customWidth="1"/>
    <col min="3" max="3" width="44.88671875" style="1077" customWidth="1"/>
    <col min="4" max="4" width="115.6640625" style="211" bestFit="1" customWidth="1"/>
    <col min="5" max="16384" width="9.33203125" style="132"/>
  </cols>
  <sheetData>
    <row r="1" spans="1:4" s="211" customFormat="1">
      <c r="A1" s="1104"/>
      <c r="B1" s="1250"/>
      <c r="C1" s="1250"/>
      <c r="D1" s="1250"/>
    </row>
    <row r="2" spans="1:4" s="950" customFormat="1">
      <c r="A2" s="1105"/>
      <c r="B2" s="1251"/>
      <c r="C2" s="1251"/>
      <c r="D2" s="1251"/>
    </row>
    <row r="3" spans="1:4" s="211" customFormat="1">
      <c r="A3" s="1104"/>
      <c r="C3" s="1249" t="s">
        <v>896</v>
      </c>
      <c r="D3" s="1249"/>
    </row>
    <row r="4" spans="1:4" s="211" customFormat="1">
      <c r="A4" s="1104"/>
      <c r="C4" s="1077" t="s">
        <v>1386</v>
      </c>
    </row>
    <row r="5" spans="1:4" s="1103" customFormat="1" ht="39.6" customHeight="1">
      <c r="A5" s="1107" t="s">
        <v>1387</v>
      </c>
      <c r="B5" s="109" t="s">
        <v>897</v>
      </c>
      <c r="C5" s="273" t="s">
        <v>895</v>
      </c>
      <c r="D5" s="220" t="s">
        <v>387</v>
      </c>
    </row>
    <row r="6" spans="1:4" ht="19.8">
      <c r="A6" s="1252" t="s">
        <v>1107</v>
      </c>
      <c r="B6" s="945">
        <v>1</v>
      </c>
      <c r="C6" s="1040"/>
      <c r="D6" s="607"/>
    </row>
    <row r="7" spans="1:4" ht="19.8">
      <c r="A7" s="1252"/>
      <c r="B7" s="948">
        <v>2</v>
      </c>
      <c r="C7" s="1109"/>
      <c r="D7" s="946"/>
    </row>
    <row r="8" spans="1:4" ht="19.8">
      <c r="A8" s="1252"/>
      <c r="B8" s="945">
        <v>3</v>
      </c>
      <c r="C8" s="1109"/>
      <c r="D8" s="947"/>
    </row>
    <row r="9" spans="1:4" ht="19.8">
      <c r="A9" s="1252"/>
      <c r="B9" s="945">
        <v>4</v>
      </c>
      <c r="C9" s="1110"/>
      <c r="D9" s="946"/>
    </row>
    <row r="10" spans="1:4" ht="19.8">
      <c r="A10" s="1252"/>
      <c r="B10" s="948">
        <v>5</v>
      </c>
      <c r="C10" s="1128"/>
      <c r="D10" s="946"/>
    </row>
    <row r="11" spans="1:4" ht="27.6" customHeight="1">
      <c r="A11" s="1108"/>
      <c r="B11" s="949"/>
      <c r="C11" s="1110"/>
      <c r="D11" s="1133"/>
    </row>
    <row r="12" spans="1:4" ht="64.5" customHeight="1">
      <c r="A12" s="1252" t="s">
        <v>1109</v>
      </c>
      <c r="B12" s="1111">
        <v>1</v>
      </c>
      <c r="C12" s="1113" t="s">
        <v>1110</v>
      </c>
      <c r="D12" s="1112" t="s">
        <v>1113</v>
      </c>
    </row>
    <row r="13" spans="1:4" ht="57" customHeight="1">
      <c r="A13" s="1252"/>
      <c r="B13" s="1114">
        <v>2</v>
      </c>
      <c r="C13" s="1116" t="s">
        <v>1111</v>
      </c>
      <c r="D13" s="1117" t="s">
        <v>1114</v>
      </c>
    </row>
    <row r="14" spans="1:4" ht="57.75" customHeight="1">
      <c r="A14" s="1252"/>
      <c r="B14" s="1111">
        <v>3</v>
      </c>
      <c r="C14" s="1116" t="s">
        <v>1112</v>
      </c>
      <c r="D14" s="1115" t="s">
        <v>1115</v>
      </c>
    </row>
    <row r="15" spans="1:4" ht="48">
      <c r="A15" s="1252" t="s">
        <v>1276</v>
      </c>
      <c r="B15" s="1111">
        <v>1</v>
      </c>
      <c r="C15" s="1113" t="s">
        <v>1273</v>
      </c>
      <c r="D15" s="1112" t="s">
        <v>1274</v>
      </c>
    </row>
    <row r="16" spans="1:4" ht="96">
      <c r="A16" s="1252"/>
      <c r="B16" s="1114">
        <v>2</v>
      </c>
      <c r="C16" s="1116" t="s">
        <v>1275</v>
      </c>
      <c r="D16" s="1117"/>
    </row>
    <row r="17" spans="1:4" ht="55.2">
      <c r="A17" s="1108" t="s">
        <v>1280</v>
      </c>
      <c r="B17" s="1111">
        <v>1</v>
      </c>
      <c r="C17" s="1113" t="s">
        <v>1278</v>
      </c>
      <c r="D17" s="1112" t="s">
        <v>1279</v>
      </c>
    </row>
    <row r="18" spans="1:4" ht="31.2">
      <c r="A18" s="1252" t="s">
        <v>1291</v>
      </c>
      <c r="B18" s="1111">
        <v>1</v>
      </c>
      <c r="C18" s="1129" t="s">
        <v>1282</v>
      </c>
      <c r="D18" s="1112" t="s">
        <v>1283</v>
      </c>
    </row>
    <row r="19" spans="1:4" ht="31.2">
      <c r="A19" s="1252"/>
      <c r="B19" s="1114">
        <v>2</v>
      </c>
      <c r="C19" s="1129" t="s">
        <v>1284</v>
      </c>
      <c r="D19" s="1117" t="s">
        <v>1285</v>
      </c>
    </row>
    <row r="20" spans="1:4" ht="31.2">
      <c r="A20" s="1252"/>
      <c r="B20" s="1111">
        <v>3</v>
      </c>
      <c r="C20" s="1129" t="s">
        <v>1286</v>
      </c>
      <c r="D20" s="1118" t="s">
        <v>1287</v>
      </c>
    </row>
    <row r="21" spans="1:4" ht="31.2">
      <c r="A21" s="1252"/>
      <c r="B21" s="1111">
        <v>4</v>
      </c>
      <c r="C21" s="1129" t="s">
        <v>1288</v>
      </c>
      <c r="D21" s="1117" t="s">
        <v>1289</v>
      </c>
    </row>
    <row r="22" spans="1:4" ht="31.2">
      <c r="A22" s="1252"/>
      <c r="B22" s="1119"/>
      <c r="C22" s="1129" t="s">
        <v>1290</v>
      </c>
      <c r="D22" s="1117" t="s">
        <v>1289</v>
      </c>
    </row>
    <row r="23" spans="1:4" ht="48">
      <c r="A23" s="1252" t="s">
        <v>1306</v>
      </c>
      <c r="B23" s="1111">
        <v>1</v>
      </c>
      <c r="C23" s="1113" t="s">
        <v>1293</v>
      </c>
      <c r="D23" s="1112" t="s">
        <v>1294</v>
      </c>
    </row>
    <row r="24" spans="1:4" ht="24">
      <c r="A24" s="1252"/>
      <c r="B24" s="1111">
        <v>2</v>
      </c>
      <c r="C24" s="1113" t="s">
        <v>1295</v>
      </c>
      <c r="D24" s="1112" t="s">
        <v>1296</v>
      </c>
    </row>
    <row r="25" spans="1:4" ht="24">
      <c r="A25" s="1252"/>
      <c r="B25" s="1111">
        <v>3</v>
      </c>
      <c r="C25" s="1113" t="s">
        <v>1297</v>
      </c>
      <c r="D25" s="1112" t="s">
        <v>1298</v>
      </c>
    </row>
    <row r="26" spans="1:4" ht="24">
      <c r="A26" s="1252"/>
      <c r="B26" s="1111">
        <v>4</v>
      </c>
      <c r="C26" s="1116" t="s">
        <v>1299</v>
      </c>
      <c r="D26" s="1115"/>
    </row>
    <row r="27" spans="1:4" ht="48">
      <c r="A27" s="1252"/>
      <c r="B27" s="1111"/>
      <c r="C27" s="1127">
        <v>4.0999999999999996</v>
      </c>
      <c r="D27" s="1117" t="s">
        <v>1300</v>
      </c>
    </row>
    <row r="28" spans="1:4" ht="48">
      <c r="A28" s="1252"/>
      <c r="B28" s="1111"/>
      <c r="C28" s="1127">
        <v>4.2</v>
      </c>
      <c r="D28" s="1117" t="s">
        <v>1301</v>
      </c>
    </row>
    <row r="29" spans="1:4" ht="48">
      <c r="A29" s="1252"/>
      <c r="B29" s="1111"/>
      <c r="C29" s="1127">
        <v>4.3</v>
      </c>
      <c r="D29" s="1117" t="s">
        <v>1302</v>
      </c>
    </row>
    <row r="30" spans="1:4" ht="24">
      <c r="A30" s="1252"/>
      <c r="B30" s="1111"/>
      <c r="C30" s="1127">
        <v>4.4000000000000004</v>
      </c>
      <c r="D30" s="1117" t="s">
        <v>1303</v>
      </c>
    </row>
    <row r="31" spans="1:4" ht="24">
      <c r="A31" s="1252"/>
      <c r="B31" s="1111">
        <v>6</v>
      </c>
      <c r="C31" s="1127">
        <v>4.5</v>
      </c>
      <c r="D31" s="1117" t="s">
        <v>1304</v>
      </c>
    </row>
    <row r="32" spans="1:4" ht="48">
      <c r="A32" s="1252"/>
      <c r="B32" s="1111">
        <v>7</v>
      </c>
      <c r="C32" s="1127">
        <v>4.5999999999999996</v>
      </c>
      <c r="D32" s="1134" t="s">
        <v>1305</v>
      </c>
    </row>
    <row r="33" spans="1:4" ht="24">
      <c r="A33" s="1252" t="s">
        <v>1323</v>
      </c>
      <c r="B33" s="1111">
        <v>1</v>
      </c>
      <c r="C33" s="1113" t="s">
        <v>1307</v>
      </c>
      <c r="D33" s="1112" t="s">
        <v>1308</v>
      </c>
    </row>
    <row r="34" spans="1:4" ht="48">
      <c r="A34" s="1252"/>
      <c r="B34" s="1114">
        <v>2</v>
      </c>
      <c r="C34" s="1116" t="s">
        <v>1309</v>
      </c>
      <c r="D34" s="1117" t="s">
        <v>1310</v>
      </c>
    </row>
    <row r="35" spans="1:4" ht="24">
      <c r="A35" s="1252"/>
      <c r="B35" s="1111">
        <v>3</v>
      </c>
      <c r="C35" s="1116" t="s">
        <v>1311</v>
      </c>
      <c r="D35" s="1115" t="s">
        <v>1312</v>
      </c>
    </row>
    <row r="36" spans="1:4" ht="24">
      <c r="A36" s="1252"/>
      <c r="B36" s="1111">
        <v>4</v>
      </c>
      <c r="C36" s="1127" t="s">
        <v>1313</v>
      </c>
      <c r="D36" s="1117" t="s">
        <v>1314</v>
      </c>
    </row>
    <row r="37" spans="1:4" ht="24">
      <c r="A37" s="1252"/>
      <c r="B37" s="1114">
        <v>5</v>
      </c>
      <c r="C37" s="1130" t="s">
        <v>1315</v>
      </c>
      <c r="D37" s="1117" t="s">
        <v>1316</v>
      </c>
    </row>
    <row r="38" spans="1:4" ht="24">
      <c r="A38" s="1252"/>
      <c r="B38" s="1114">
        <v>6</v>
      </c>
      <c r="C38" s="1130" t="s">
        <v>1317</v>
      </c>
      <c r="D38" s="1117" t="s">
        <v>1318</v>
      </c>
    </row>
    <row r="39" spans="1:4" ht="24">
      <c r="A39" s="1252"/>
      <c r="B39" s="1114">
        <v>7</v>
      </c>
      <c r="C39" s="1130" t="s">
        <v>1319</v>
      </c>
      <c r="D39" s="1117" t="s">
        <v>1320</v>
      </c>
    </row>
    <row r="40" spans="1:4" ht="24">
      <c r="A40" s="1252"/>
      <c r="B40" s="1114">
        <v>8</v>
      </c>
      <c r="C40" s="1130" t="s">
        <v>1321</v>
      </c>
      <c r="D40" s="1117"/>
    </row>
    <row r="41" spans="1:4" ht="24">
      <c r="A41" s="1252"/>
      <c r="B41" s="1114">
        <v>9</v>
      </c>
      <c r="C41" s="1127" t="s">
        <v>1322</v>
      </c>
      <c r="D41" s="1134"/>
    </row>
    <row r="42" spans="1:4" ht="24">
      <c r="A42" s="1252" t="s">
        <v>872</v>
      </c>
      <c r="B42" s="1111">
        <v>1</v>
      </c>
      <c r="C42" s="1131" t="s">
        <v>1325</v>
      </c>
      <c r="D42" s="1120" t="s">
        <v>1388</v>
      </c>
    </row>
    <row r="43" spans="1:4" ht="24">
      <c r="A43" s="1252"/>
      <c r="B43" s="1114">
        <v>2</v>
      </c>
      <c r="C43" s="1131" t="s">
        <v>1326</v>
      </c>
      <c r="D43" s="1121" t="s">
        <v>1327</v>
      </c>
    </row>
    <row r="44" spans="1:4" ht="31.2">
      <c r="A44" s="1252"/>
      <c r="B44" s="1111">
        <v>3</v>
      </c>
      <c r="C44" s="1131" t="s">
        <v>1328</v>
      </c>
      <c r="D44" s="1122" t="s">
        <v>1329</v>
      </c>
    </row>
    <row r="45" spans="1:4" ht="24">
      <c r="A45" s="1252"/>
      <c r="B45" s="1111">
        <v>4</v>
      </c>
      <c r="C45" s="1131" t="s">
        <v>1330</v>
      </c>
      <c r="D45" s="1135" t="s">
        <v>1331</v>
      </c>
    </row>
    <row r="46" spans="1:4" ht="24">
      <c r="A46" s="1252"/>
      <c r="B46" s="1114">
        <v>5</v>
      </c>
      <c r="C46" s="1131" t="s">
        <v>1332</v>
      </c>
      <c r="D46" s="1135" t="s">
        <v>1333</v>
      </c>
    </row>
    <row r="47" spans="1:4" ht="24">
      <c r="A47" s="1252"/>
      <c r="B47" s="1114">
        <v>6</v>
      </c>
      <c r="C47" s="1131" t="s">
        <v>1334</v>
      </c>
      <c r="D47" s="1135" t="s">
        <v>1335</v>
      </c>
    </row>
    <row r="48" spans="1:4" ht="24">
      <c r="A48" s="1252"/>
      <c r="B48" s="1114">
        <v>7</v>
      </c>
      <c r="C48" s="1131" t="s">
        <v>1336</v>
      </c>
      <c r="D48" s="1135" t="s">
        <v>1337</v>
      </c>
    </row>
    <row r="49" spans="1:4" ht="24">
      <c r="A49" s="1252"/>
      <c r="B49" s="1114">
        <v>8</v>
      </c>
      <c r="C49" s="1131" t="s">
        <v>1338</v>
      </c>
      <c r="D49" s="1135" t="s">
        <v>1339</v>
      </c>
    </row>
    <row r="50" spans="1:4" ht="24">
      <c r="A50" s="1252"/>
      <c r="B50" s="1114">
        <v>9</v>
      </c>
      <c r="C50" s="1131" t="s">
        <v>1340</v>
      </c>
      <c r="D50" s="1135" t="s">
        <v>1341</v>
      </c>
    </row>
    <row r="51" spans="1:4" ht="24">
      <c r="A51" s="1252"/>
      <c r="B51" s="1114">
        <v>10</v>
      </c>
      <c r="C51" s="1131" t="s">
        <v>1342</v>
      </c>
      <c r="D51" s="1135" t="s">
        <v>1343</v>
      </c>
    </row>
    <row r="52" spans="1:4" ht="48">
      <c r="A52" s="1252" t="s">
        <v>1348</v>
      </c>
      <c r="B52" s="1123">
        <v>1</v>
      </c>
      <c r="C52" s="1097" t="s">
        <v>1345</v>
      </c>
      <c r="D52" s="1096" t="s">
        <v>1346</v>
      </c>
    </row>
    <row r="53" spans="1:4" ht="48">
      <c r="A53" s="1252"/>
      <c r="B53" s="1124">
        <v>2</v>
      </c>
      <c r="C53" s="1132"/>
      <c r="D53" s="1136" t="s">
        <v>1347</v>
      </c>
    </row>
    <row r="54" spans="1:4" ht="24">
      <c r="A54" s="1252" t="s">
        <v>1357</v>
      </c>
      <c r="B54" s="1111">
        <v>1</v>
      </c>
      <c r="C54" s="1125" t="s">
        <v>1351</v>
      </c>
      <c r="D54" s="1112" t="s">
        <v>1352</v>
      </c>
    </row>
    <row r="55" spans="1:4" ht="72">
      <c r="A55" s="1252"/>
      <c r="B55" s="1114">
        <v>2</v>
      </c>
      <c r="C55" s="1126" t="s">
        <v>1353</v>
      </c>
      <c r="D55" s="1117" t="s">
        <v>1354</v>
      </c>
    </row>
    <row r="56" spans="1:4" ht="24">
      <c r="A56" s="1252"/>
      <c r="B56" s="1111">
        <v>3</v>
      </c>
      <c r="C56" s="1126" t="s">
        <v>1355</v>
      </c>
      <c r="D56" s="1115" t="s">
        <v>1356</v>
      </c>
    </row>
    <row r="57" spans="1:4" ht="24">
      <c r="A57" s="1252" t="s">
        <v>1367</v>
      </c>
      <c r="B57" s="1119">
        <v>1</v>
      </c>
      <c r="C57" s="1113" t="s">
        <v>1358</v>
      </c>
      <c r="D57" s="1112" t="s">
        <v>1359</v>
      </c>
    </row>
    <row r="58" spans="1:4" ht="24">
      <c r="A58" s="1252"/>
      <c r="B58" s="1119">
        <v>2</v>
      </c>
      <c r="C58" s="1116" t="s">
        <v>1360</v>
      </c>
      <c r="D58" s="1117" t="s">
        <v>1361</v>
      </c>
    </row>
    <row r="59" spans="1:4" ht="24">
      <c r="A59" s="1252"/>
      <c r="B59" s="1119">
        <v>3</v>
      </c>
      <c r="C59" s="1116" t="s">
        <v>1362</v>
      </c>
      <c r="D59" s="1115" t="s">
        <v>1363</v>
      </c>
    </row>
    <row r="60" spans="1:4" ht="48">
      <c r="A60" s="1252"/>
      <c r="B60" s="1119">
        <v>4</v>
      </c>
      <c r="C60" s="1116" t="s">
        <v>1364</v>
      </c>
      <c r="D60" s="1191">
        <v>1</v>
      </c>
    </row>
    <row r="61" spans="1:4" ht="24">
      <c r="A61" s="1252"/>
      <c r="B61" s="1119">
        <v>5</v>
      </c>
      <c r="C61" s="1127" t="s">
        <v>1365</v>
      </c>
      <c r="D61" s="1137" t="s">
        <v>1366</v>
      </c>
    </row>
    <row r="62" spans="1:4">
      <c r="B62" s="1253" t="s">
        <v>1392</v>
      </c>
      <c r="C62" s="1254"/>
      <c r="D62" s="1255"/>
    </row>
    <row r="63" spans="1:4" ht="85.5" customHeight="1">
      <c r="A63" s="1259" t="s">
        <v>1417</v>
      </c>
      <c r="B63" s="1114">
        <v>1</v>
      </c>
      <c r="C63" s="1188" t="s">
        <v>1393</v>
      </c>
      <c r="D63" s="1113" t="s">
        <v>1394</v>
      </c>
    </row>
    <row r="64" spans="1:4" ht="48">
      <c r="A64" s="1259"/>
      <c r="B64" s="1114">
        <v>2</v>
      </c>
      <c r="C64" s="1188" t="s">
        <v>1395</v>
      </c>
      <c r="D64" s="1189" t="s">
        <v>1396</v>
      </c>
    </row>
    <row r="65" spans="1:4" ht="48">
      <c r="A65" s="1259"/>
      <c r="B65" s="1114">
        <v>3</v>
      </c>
      <c r="C65" s="1188" t="s">
        <v>1397</v>
      </c>
      <c r="D65" s="1189" t="s">
        <v>1398</v>
      </c>
    </row>
    <row r="66" spans="1:4" ht="28.5" customHeight="1">
      <c r="A66" s="1259"/>
      <c r="B66" s="1256" t="s">
        <v>362</v>
      </c>
      <c r="C66" s="1257"/>
      <c r="D66" s="1258"/>
    </row>
    <row r="67" spans="1:4" ht="48">
      <c r="A67" s="1259"/>
      <c r="B67" s="1114">
        <v>1</v>
      </c>
      <c r="C67" s="1188" t="s">
        <v>1399</v>
      </c>
      <c r="D67" s="1190" t="s">
        <v>1400</v>
      </c>
    </row>
    <row r="68" spans="1:4" ht="48">
      <c r="A68" s="1259"/>
      <c r="B68" s="1114">
        <f>B67+1</f>
        <v>2</v>
      </c>
      <c r="C68" s="1188" t="s">
        <v>1401</v>
      </c>
      <c r="D68" s="1190" t="s">
        <v>1402</v>
      </c>
    </row>
    <row r="69" spans="1:4" ht="48">
      <c r="A69" s="1259"/>
      <c r="B69" s="1114">
        <f t="shared" ref="B69:B75" si="0">B68+1</f>
        <v>3</v>
      </c>
      <c r="C69" s="1188" t="s">
        <v>1403</v>
      </c>
      <c r="D69" s="1190" t="s">
        <v>1404</v>
      </c>
    </row>
    <row r="70" spans="1:4" ht="48">
      <c r="A70" s="1259"/>
      <c r="B70" s="1114">
        <f t="shared" si="0"/>
        <v>4</v>
      </c>
      <c r="C70" s="1188" t="s">
        <v>1405</v>
      </c>
      <c r="D70" s="1190" t="s">
        <v>1406</v>
      </c>
    </row>
    <row r="71" spans="1:4" ht="48">
      <c r="A71" s="1259"/>
      <c r="B71" s="1114">
        <f t="shared" si="0"/>
        <v>5</v>
      </c>
      <c r="C71" s="1188" t="s">
        <v>1407</v>
      </c>
      <c r="D71" s="1190" t="s">
        <v>1408</v>
      </c>
    </row>
    <row r="72" spans="1:4" ht="48">
      <c r="A72" s="1259"/>
      <c r="B72" s="1114">
        <f t="shared" si="0"/>
        <v>6</v>
      </c>
      <c r="C72" s="1188" t="s">
        <v>1409</v>
      </c>
      <c r="D72" s="1190" t="s">
        <v>1410</v>
      </c>
    </row>
    <row r="73" spans="1:4" ht="48">
      <c r="A73" s="1259"/>
      <c r="B73" s="1114">
        <f t="shared" si="0"/>
        <v>7</v>
      </c>
      <c r="C73" s="1188" t="s">
        <v>1411</v>
      </c>
      <c r="D73" s="1190" t="s">
        <v>1412</v>
      </c>
    </row>
    <row r="74" spans="1:4" ht="48">
      <c r="A74" s="1259"/>
      <c r="B74" s="1114">
        <f t="shared" si="0"/>
        <v>8</v>
      </c>
      <c r="C74" s="1188" t="s">
        <v>1413</v>
      </c>
      <c r="D74" s="1190" t="s">
        <v>1414</v>
      </c>
    </row>
    <row r="75" spans="1:4" ht="72">
      <c r="A75" s="1259"/>
      <c r="B75" s="1114">
        <f t="shared" si="0"/>
        <v>9</v>
      </c>
      <c r="C75" s="1188" t="s">
        <v>1415</v>
      </c>
      <c r="D75" s="1190" t="s">
        <v>1416</v>
      </c>
    </row>
  </sheetData>
  <mergeCells count="16">
    <mergeCell ref="B62:D62"/>
    <mergeCell ref="B66:D66"/>
    <mergeCell ref="A63:A75"/>
    <mergeCell ref="A52:A53"/>
    <mergeCell ref="A54:A56"/>
    <mergeCell ref="A57:A61"/>
    <mergeCell ref="A15:A16"/>
    <mergeCell ref="A18:A22"/>
    <mergeCell ref="A23:A32"/>
    <mergeCell ref="A33:A41"/>
    <mergeCell ref="A42:A51"/>
    <mergeCell ref="C3:D3"/>
    <mergeCell ref="B1:D1"/>
    <mergeCell ref="B2:D2"/>
    <mergeCell ref="A6:A10"/>
    <mergeCell ref="A12:A14"/>
  </mergeCells>
  <printOptions horizontalCentered="1"/>
  <pageMargins left="0.5" right="0.21" top="1.07" bottom="0.21" header="1.21" footer="0.21"/>
  <pageSetup paperSize="9" scale="37" fitToHeight="9" orientation="landscape" r:id="rId1"/>
  <headerFooter alignWithMargins="0">
    <oddFooter>&amp;CPage &amp;P</oddFooter>
  </headerFooter>
</worksheet>
</file>

<file path=xl/worksheets/sheet8.xml><?xml version="1.0" encoding="utf-8"?>
<worksheet xmlns="http://schemas.openxmlformats.org/spreadsheetml/2006/main" xmlns:r="http://schemas.openxmlformats.org/officeDocument/2006/relationships">
  <sheetPr codeName="Sheet13">
    <tabColor rgb="FF00B050"/>
  </sheetPr>
  <dimension ref="A1:J46"/>
  <sheetViews>
    <sheetView zoomScaleSheetLayoutView="100" workbookViewId="0">
      <pane xSplit="5" ySplit="6" topLeftCell="F46" activePane="bottomRight" state="frozen"/>
      <selection activeCell="F16" sqref="F16"/>
      <selection pane="topRight" activeCell="F16" sqref="F16"/>
      <selection pane="bottomLeft" activeCell="F16" sqref="F16"/>
      <selection pane="bottomRight" activeCell="J44" sqref="J44"/>
    </sheetView>
  </sheetViews>
  <sheetFormatPr defaultColWidth="9.33203125" defaultRowHeight="24"/>
  <cols>
    <col min="1" max="1" width="7.33203125" style="484" bestFit="1" customWidth="1"/>
    <col min="2" max="2" width="43.109375" style="521" customWidth="1"/>
    <col min="3" max="3" width="21.6640625" style="1078" customWidth="1"/>
    <col min="4" max="4" width="19.6640625" style="1078" customWidth="1"/>
    <col min="5" max="5" width="19" style="521" customWidth="1"/>
    <col min="6" max="6" width="17.6640625" style="920" customWidth="1"/>
    <col min="7" max="7" width="54.6640625" style="920" customWidth="1"/>
    <col min="8" max="8" width="11.6640625" style="521" bestFit="1" customWidth="1"/>
    <col min="9" max="9" width="19.44140625" style="521" bestFit="1" customWidth="1"/>
    <col min="10" max="10" width="21.5546875" style="521" customWidth="1"/>
    <col min="11" max="16384" width="9.33203125" style="521"/>
  </cols>
  <sheetData>
    <row r="1" spans="1:10">
      <c r="A1" s="1261" t="s">
        <v>858</v>
      </c>
      <c r="B1" s="1261"/>
      <c r="C1" s="1261"/>
      <c r="D1" s="1261"/>
      <c r="E1" s="1261"/>
      <c r="F1" s="1261"/>
      <c r="G1" s="1261"/>
    </row>
    <row r="2" spans="1:10" ht="23.25" customHeight="1">
      <c r="A2" s="1260" t="s">
        <v>857</v>
      </c>
      <c r="B2" s="1260"/>
      <c r="C2" s="1260"/>
      <c r="D2" s="1260"/>
      <c r="E2" s="1260"/>
      <c r="F2" s="1260"/>
      <c r="G2" s="1260"/>
    </row>
    <row r="3" spans="1:10">
      <c r="A3" s="1265" t="s">
        <v>889</v>
      </c>
      <c r="B3" s="1265"/>
      <c r="C3" s="1265"/>
      <c r="D3" s="1265"/>
      <c r="E3" s="1265"/>
      <c r="F3" s="1265"/>
      <c r="G3" s="1265"/>
    </row>
    <row r="4" spans="1:10">
      <c r="A4" s="1264" t="s">
        <v>888</v>
      </c>
      <c r="B4" s="1264"/>
      <c r="C4" s="1264"/>
      <c r="D4" s="1264"/>
      <c r="E4" s="1264"/>
      <c r="F4" s="1264"/>
      <c r="G4" s="1264"/>
    </row>
    <row r="5" spans="1:10">
      <c r="A5" s="1262" t="s">
        <v>23</v>
      </c>
      <c r="B5" s="1263" t="s">
        <v>898</v>
      </c>
      <c r="C5" s="1266" t="s">
        <v>542</v>
      </c>
      <c r="D5" s="1267"/>
      <c r="E5" s="1267"/>
      <c r="F5" s="1267"/>
      <c r="G5" s="1268"/>
    </row>
    <row r="6" spans="1:10">
      <c r="A6" s="1262"/>
      <c r="B6" s="1263"/>
      <c r="C6" s="951" t="s">
        <v>885</v>
      </c>
      <c r="D6" s="951" t="s">
        <v>886</v>
      </c>
      <c r="E6" s="951" t="s">
        <v>884</v>
      </c>
      <c r="F6" s="951" t="s">
        <v>887</v>
      </c>
      <c r="G6" s="951" t="s">
        <v>876</v>
      </c>
    </row>
    <row r="7" spans="1:10" s="908" customFormat="1">
      <c r="A7" s="1139">
        <v>1</v>
      </c>
      <c r="B7" s="854" t="s">
        <v>856</v>
      </c>
      <c r="C7" s="1141">
        <v>0</v>
      </c>
      <c r="D7" s="1141"/>
      <c r="E7" s="906"/>
      <c r="F7" s="907"/>
      <c r="G7" s="907"/>
    </row>
    <row r="8" spans="1:10" s="908" customFormat="1">
      <c r="A8" s="1139">
        <v>2</v>
      </c>
      <c r="B8" s="854" t="s">
        <v>861</v>
      </c>
      <c r="C8" s="1141"/>
      <c r="D8" s="1141"/>
      <c r="E8" s="906"/>
      <c r="F8" s="907"/>
      <c r="G8" s="907"/>
    </row>
    <row r="9" spans="1:10" s="889" customFormat="1" ht="23.25" customHeight="1">
      <c r="A9" s="1138">
        <v>2.1</v>
      </c>
      <c r="B9" s="853" t="s">
        <v>862</v>
      </c>
      <c r="C9" s="1142">
        <v>331356</v>
      </c>
      <c r="D9" s="1142"/>
      <c r="E9" s="910"/>
      <c r="F9" s="911"/>
      <c r="G9" s="911"/>
      <c r="J9" s="912"/>
    </row>
    <row r="10" spans="1:10" ht="41.4">
      <c r="A10" s="1138">
        <v>2.2000000000000002</v>
      </c>
      <c r="B10" s="952" t="s">
        <v>863</v>
      </c>
      <c r="C10" s="1142">
        <v>417165</v>
      </c>
      <c r="D10" s="1142"/>
      <c r="E10" s="913"/>
      <c r="F10" s="911"/>
      <c r="G10" s="911"/>
    </row>
    <row r="11" spans="1:10" ht="43.2">
      <c r="A11" s="1138">
        <v>2.2999999999999998</v>
      </c>
      <c r="B11" s="853" t="s">
        <v>864</v>
      </c>
      <c r="C11" s="1142">
        <v>316117</v>
      </c>
      <c r="D11" s="1142"/>
      <c r="E11" s="913"/>
      <c r="F11" s="911"/>
      <c r="G11" s="911"/>
    </row>
    <row r="12" spans="1:10" ht="43.2">
      <c r="A12" s="1138">
        <v>2.4</v>
      </c>
      <c r="B12" s="853" t="s">
        <v>865</v>
      </c>
      <c r="C12" s="1142">
        <v>1809595</v>
      </c>
      <c r="D12" s="1142"/>
      <c r="E12" s="913"/>
      <c r="F12" s="911"/>
      <c r="G12" s="911"/>
    </row>
    <row r="13" spans="1:10" s="908" customFormat="1" ht="43.2">
      <c r="A13" s="1139">
        <v>3</v>
      </c>
      <c r="B13" s="854" t="s">
        <v>952</v>
      </c>
      <c r="C13" s="1141"/>
      <c r="D13" s="1141"/>
      <c r="E13" s="917"/>
      <c r="F13" s="914"/>
      <c r="G13" s="918"/>
    </row>
    <row r="14" spans="1:10" ht="46.5" customHeight="1">
      <c r="A14" s="1138">
        <v>3.1</v>
      </c>
      <c r="B14" s="853" t="s">
        <v>866</v>
      </c>
      <c r="C14" s="1142">
        <v>139325</v>
      </c>
      <c r="D14" s="1142"/>
      <c r="E14" s="913"/>
      <c r="F14" s="913"/>
      <c r="G14" s="911"/>
    </row>
    <row r="15" spans="1:10" ht="24" customHeight="1">
      <c r="A15" s="1138">
        <v>3.2</v>
      </c>
      <c r="B15" s="853" t="s">
        <v>867</v>
      </c>
      <c r="C15" s="1142">
        <v>75970</v>
      </c>
      <c r="D15" s="1142"/>
      <c r="E15" s="913"/>
      <c r="F15" s="913"/>
      <c r="G15" s="911"/>
    </row>
    <row r="16" spans="1:10" ht="24" customHeight="1">
      <c r="A16" s="1138">
        <v>3.3</v>
      </c>
      <c r="B16" s="853" t="s">
        <v>868</v>
      </c>
      <c r="C16" s="1142">
        <v>822000</v>
      </c>
      <c r="D16" s="1142"/>
      <c r="E16" s="913"/>
      <c r="F16" s="913"/>
      <c r="G16" s="911"/>
    </row>
    <row r="17" spans="1:7" ht="24" customHeight="1">
      <c r="A17" s="1138">
        <v>3.4</v>
      </c>
      <c r="B17" s="853" t="s">
        <v>869</v>
      </c>
      <c r="C17" s="1142">
        <v>38195</v>
      </c>
      <c r="D17" s="1142"/>
      <c r="E17" s="913"/>
      <c r="F17" s="913"/>
      <c r="G17" s="911"/>
    </row>
    <row r="18" spans="1:7" ht="24" customHeight="1">
      <c r="A18" s="1138">
        <v>3.5</v>
      </c>
      <c r="B18" s="853" t="s">
        <v>870</v>
      </c>
      <c r="C18" s="1142"/>
      <c r="D18" s="1142"/>
      <c r="E18" s="913"/>
      <c r="F18" s="913"/>
      <c r="G18" s="911"/>
    </row>
    <row r="19" spans="1:7" ht="24" customHeight="1">
      <c r="A19" s="1138">
        <v>3.6</v>
      </c>
      <c r="B19" s="853" t="s">
        <v>871</v>
      </c>
      <c r="C19" s="1142">
        <v>13325</v>
      </c>
      <c r="D19" s="1142"/>
      <c r="E19" s="913"/>
      <c r="F19" s="913"/>
      <c r="G19" s="911"/>
    </row>
    <row r="20" spans="1:7" ht="43.2">
      <c r="A20" s="1138">
        <v>3.7</v>
      </c>
      <c r="B20" s="853" t="s">
        <v>953</v>
      </c>
      <c r="C20" s="1143">
        <v>0</v>
      </c>
      <c r="D20" s="1142"/>
      <c r="E20" s="913"/>
      <c r="F20" s="913"/>
      <c r="G20" s="911"/>
    </row>
    <row r="21" spans="1:7">
      <c r="A21" s="1138">
        <v>3.8</v>
      </c>
      <c r="B21" s="853" t="s">
        <v>872</v>
      </c>
      <c r="C21" s="1142">
        <v>17925</v>
      </c>
      <c r="D21" s="1142"/>
      <c r="E21" s="913"/>
      <c r="F21" s="913"/>
      <c r="G21" s="911"/>
    </row>
    <row r="22" spans="1:7" ht="60.75" customHeight="1">
      <c r="A22" s="1138">
        <v>3.9</v>
      </c>
      <c r="B22" s="853" t="s">
        <v>954</v>
      </c>
      <c r="C22" s="1142">
        <v>323600</v>
      </c>
      <c r="D22" s="1142"/>
      <c r="E22" s="913"/>
      <c r="F22" s="913"/>
      <c r="G22" s="911"/>
    </row>
    <row r="23" spans="1:7" ht="43.2">
      <c r="A23" s="1140">
        <v>3.1</v>
      </c>
      <c r="B23" s="853" t="s">
        <v>955</v>
      </c>
      <c r="C23" s="1142">
        <v>32960</v>
      </c>
      <c r="D23" s="1142"/>
      <c r="E23" s="913"/>
      <c r="F23" s="913"/>
      <c r="G23" s="911"/>
    </row>
    <row r="24" spans="1:7">
      <c r="A24" s="1140">
        <v>3.11</v>
      </c>
      <c r="B24" s="853" t="s">
        <v>956</v>
      </c>
      <c r="C24" s="1142">
        <v>1993500</v>
      </c>
      <c r="D24" s="1142"/>
      <c r="E24" s="913"/>
      <c r="F24" s="913"/>
      <c r="G24" s="911"/>
    </row>
    <row r="25" spans="1:7" ht="21.75" customHeight="1">
      <c r="A25" s="1140">
        <v>3.12</v>
      </c>
      <c r="B25" s="853" t="s">
        <v>957</v>
      </c>
      <c r="C25" s="1142">
        <v>0</v>
      </c>
      <c r="D25" s="1142"/>
      <c r="E25" s="913"/>
      <c r="F25" s="913"/>
      <c r="G25" s="911"/>
    </row>
    <row r="26" spans="1:7" ht="21.75" customHeight="1">
      <c r="A26" s="1140">
        <v>3.13</v>
      </c>
      <c r="B26" s="853" t="s">
        <v>958</v>
      </c>
      <c r="C26" s="1142">
        <v>25000</v>
      </c>
      <c r="D26" s="1142"/>
      <c r="E26" s="913"/>
      <c r="F26" s="913"/>
      <c r="G26" s="911"/>
    </row>
    <row r="27" spans="1:7" ht="21.75" customHeight="1">
      <c r="A27" s="1140">
        <v>3.14</v>
      </c>
      <c r="B27" s="853" t="s">
        <v>959</v>
      </c>
      <c r="C27" s="1142">
        <v>0</v>
      </c>
      <c r="D27" s="1142"/>
      <c r="E27" s="913"/>
      <c r="F27" s="913"/>
      <c r="G27" s="911"/>
    </row>
    <row r="28" spans="1:7" ht="21.75" customHeight="1">
      <c r="A28" s="1140">
        <v>3.15</v>
      </c>
      <c r="B28" s="853" t="s">
        <v>960</v>
      </c>
      <c r="C28" s="1142">
        <v>244350</v>
      </c>
      <c r="D28" s="1142"/>
      <c r="E28" s="913"/>
      <c r="F28" s="913"/>
      <c r="G28" s="911"/>
    </row>
    <row r="29" spans="1:7" ht="21.75" customHeight="1">
      <c r="A29" s="1140">
        <v>3.16</v>
      </c>
      <c r="B29" s="853" t="s">
        <v>961</v>
      </c>
      <c r="C29" s="1142">
        <v>332100</v>
      </c>
      <c r="D29" s="1142"/>
      <c r="E29" s="913"/>
      <c r="F29" s="913"/>
      <c r="G29" s="911"/>
    </row>
    <row r="30" spans="1:7" ht="21.75" customHeight="1">
      <c r="A30" s="1140">
        <v>3.17</v>
      </c>
      <c r="B30" s="853" t="s">
        <v>962</v>
      </c>
      <c r="C30" s="1142">
        <v>50000</v>
      </c>
      <c r="D30" s="1142"/>
      <c r="E30" s="913"/>
      <c r="F30" s="913"/>
      <c r="G30" s="911"/>
    </row>
    <row r="31" spans="1:7" ht="21.75" customHeight="1">
      <c r="A31" s="1140">
        <v>3.18</v>
      </c>
      <c r="B31" s="853" t="s">
        <v>963</v>
      </c>
      <c r="C31" s="1142">
        <v>135000</v>
      </c>
      <c r="D31" s="1142"/>
      <c r="E31" s="913"/>
      <c r="F31" s="913"/>
      <c r="G31" s="911"/>
    </row>
    <row r="32" spans="1:7" ht="95.25" customHeight="1">
      <c r="A32" s="1140">
        <v>3.19</v>
      </c>
      <c r="B32" s="1144" t="s">
        <v>964</v>
      </c>
      <c r="C32" s="1142">
        <v>6000</v>
      </c>
      <c r="D32" s="1142"/>
      <c r="E32" s="913"/>
      <c r="F32" s="913"/>
      <c r="G32" s="1079" t="s">
        <v>1376</v>
      </c>
    </row>
    <row r="33" spans="1:9" s="916" customFormat="1">
      <c r="A33" s="1140">
        <v>3.2</v>
      </c>
      <c r="B33" s="853" t="s">
        <v>965</v>
      </c>
      <c r="C33" s="1142"/>
      <c r="D33" s="1142"/>
      <c r="E33" s="915"/>
      <c r="F33" s="915"/>
      <c r="G33" s="911"/>
    </row>
    <row r="34" spans="1:9" s="908" customFormat="1" ht="48">
      <c r="A34" s="1139">
        <v>4</v>
      </c>
      <c r="B34" s="905" t="s">
        <v>966</v>
      </c>
      <c r="C34" s="1141"/>
      <c r="D34" s="1141"/>
      <c r="E34" s="917"/>
      <c r="F34" s="918"/>
      <c r="G34" s="918"/>
    </row>
    <row r="35" spans="1:9" ht="23.25" customHeight="1">
      <c r="A35" s="1138">
        <v>4.0999999999999996</v>
      </c>
      <c r="B35" s="853" t="s">
        <v>967</v>
      </c>
      <c r="C35" s="1142">
        <v>10520047.609999999</v>
      </c>
      <c r="D35" s="1142"/>
      <c r="E35" s="913"/>
      <c r="F35" s="913"/>
      <c r="G35" s="919"/>
      <c r="I35" s="929"/>
    </row>
    <row r="36" spans="1:9" ht="21.75" customHeight="1">
      <c r="A36" s="1138">
        <v>4.2</v>
      </c>
      <c r="B36" s="853" t="s">
        <v>968</v>
      </c>
      <c r="C36" s="1142">
        <v>3607945</v>
      </c>
      <c r="D36" s="1142"/>
      <c r="E36" s="913"/>
      <c r="F36" s="913"/>
      <c r="G36" s="919"/>
    </row>
    <row r="37" spans="1:9" ht="33.75" customHeight="1">
      <c r="A37" s="1138">
        <v>4.3</v>
      </c>
      <c r="B37" s="853" t="s">
        <v>969</v>
      </c>
      <c r="C37" s="1142">
        <v>925340</v>
      </c>
      <c r="D37" s="1142"/>
      <c r="E37" s="913"/>
      <c r="F37" s="913"/>
      <c r="G37" s="919"/>
    </row>
    <row r="38" spans="1:9" ht="52.5" customHeight="1">
      <c r="A38" s="1138">
        <v>4.4000000000000004</v>
      </c>
      <c r="B38" s="952" t="s">
        <v>873</v>
      </c>
      <c r="C38" s="1142">
        <v>114000</v>
      </c>
      <c r="D38" s="1142"/>
      <c r="E38" s="913"/>
      <c r="F38" s="913"/>
      <c r="G38" s="919"/>
      <c r="I38" s="930"/>
    </row>
    <row r="39" spans="1:9" ht="23.25" customHeight="1">
      <c r="A39" s="1138"/>
      <c r="B39" s="853" t="s">
        <v>970</v>
      </c>
      <c r="C39" s="1142">
        <v>300700</v>
      </c>
      <c r="D39" s="1142"/>
      <c r="E39" s="913"/>
      <c r="F39" s="913"/>
      <c r="G39" s="919"/>
    </row>
    <row r="40" spans="1:9" ht="21.75" customHeight="1">
      <c r="A40" s="1138"/>
      <c r="B40" s="853" t="s">
        <v>971</v>
      </c>
      <c r="C40" s="1142">
        <v>371475</v>
      </c>
      <c r="D40" s="1142"/>
      <c r="E40" s="913"/>
      <c r="F40" s="913"/>
      <c r="G40" s="919"/>
    </row>
    <row r="41" spans="1:9" ht="21.75" customHeight="1">
      <c r="A41" s="1138"/>
      <c r="B41" s="853" t="s">
        <v>972</v>
      </c>
      <c r="C41" s="1142">
        <v>325000</v>
      </c>
      <c r="D41" s="1142"/>
      <c r="E41" s="913"/>
      <c r="F41" s="913"/>
      <c r="G41" s="919"/>
    </row>
    <row r="42" spans="1:9" ht="21.75" customHeight="1">
      <c r="A42" s="1138"/>
      <c r="B42" s="853" t="s">
        <v>973</v>
      </c>
      <c r="C42" s="1142">
        <v>1070000</v>
      </c>
      <c r="D42" s="1142"/>
      <c r="E42" s="913"/>
      <c r="F42" s="913"/>
      <c r="G42" s="919"/>
    </row>
    <row r="43" spans="1:9" ht="21.75" customHeight="1">
      <c r="A43" s="1140"/>
      <c r="B43" s="853" t="s">
        <v>974</v>
      </c>
      <c r="C43" s="1142">
        <v>3398000</v>
      </c>
      <c r="D43" s="1142"/>
      <c r="E43" s="913"/>
      <c r="F43" s="913"/>
      <c r="G43" s="919"/>
    </row>
    <row r="44" spans="1:9" ht="43.2">
      <c r="A44" s="1138">
        <v>4.5</v>
      </c>
      <c r="B44" s="853" t="s">
        <v>975</v>
      </c>
      <c r="C44" s="1142">
        <v>49000</v>
      </c>
      <c r="D44" s="1142"/>
      <c r="E44" s="913"/>
      <c r="F44" s="913"/>
      <c r="G44" s="919"/>
    </row>
    <row r="45" spans="1:9" s="908" customFormat="1" ht="48">
      <c r="A45" s="1139">
        <v>5</v>
      </c>
      <c r="B45" s="909" t="s">
        <v>976</v>
      </c>
      <c r="C45" s="1141">
        <v>0</v>
      </c>
      <c r="D45" s="1141"/>
      <c r="E45" s="917"/>
      <c r="F45" s="918"/>
      <c r="G45" s="918"/>
    </row>
    <row r="46" spans="1:9">
      <c r="A46" s="1192"/>
      <c r="B46" s="1193" t="s">
        <v>874</v>
      </c>
      <c r="C46" s="1194">
        <f>SUM(C7:C45)</f>
        <v>27804990.609999999</v>
      </c>
      <c r="D46" s="1195"/>
      <c r="E46" s="913"/>
      <c r="F46" s="1196"/>
      <c r="G46" s="1196"/>
    </row>
  </sheetData>
  <mergeCells count="7">
    <mergeCell ref="A2:G2"/>
    <mergeCell ref="A1:G1"/>
    <mergeCell ref="A5:A6"/>
    <mergeCell ref="B5:B6"/>
    <mergeCell ref="A4:G4"/>
    <mergeCell ref="A3:G3"/>
    <mergeCell ref="C5:G5"/>
  </mergeCells>
  <printOptions horizontalCentered="1"/>
  <pageMargins left="0.75" right="0.75" top="0.75" bottom="1" header="0.5" footer="0.5"/>
  <pageSetup scale="95"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14">
    <tabColor rgb="FFFFC000"/>
    <pageSetUpPr fitToPage="1"/>
  </sheetPr>
  <dimension ref="A1:G45"/>
  <sheetViews>
    <sheetView workbookViewId="0">
      <pane ySplit="6" topLeftCell="A7" activePane="bottomLeft" state="frozen"/>
      <selection activeCell="F16" sqref="F16"/>
      <selection pane="bottomLeft" activeCell="C47" sqref="C47"/>
    </sheetView>
  </sheetViews>
  <sheetFormatPr defaultColWidth="9.33203125" defaultRowHeight="24"/>
  <cols>
    <col min="1" max="1" width="7.33203125" style="926" bestFit="1" customWidth="1"/>
    <col min="2" max="2" width="54.6640625" style="916" customWidth="1"/>
    <col min="3" max="3" width="24.44140625" style="1167" customWidth="1"/>
    <col min="4" max="4" width="21.6640625" style="1078" customWidth="1"/>
    <col min="5" max="5" width="19.6640625" style="1150" bestFit="1" customWidth="1"/>
    <col min="6" max="6" width="21.6640625" style="1150" customWidth="1"/>
    <col min="7" max="7" width="49.109375" style="916" customWidth="1"/>
    <col min="8" max="16384" width="9.33203125" style="916"/>
  </cols>
  <sheetData>
    <row r="1" spans="1:7">
      <c r="A1" s="1272" t="s">
        <v>858</v>
      </c>
      <c r="B1" s="1272"/>
      <c r="C1" s="1272"/>
      <c r="D1" s="1272"/>
      <c r="E1" s="1272"/>
      <c r="F1" s="1272"/>
    </row>
    <row r="2" spans="1:7" ht="23.25" customHeight="1">
      <c r="A2" s="1271" t="s">
        <v>857</v>
      </c>
      <c r="B2" s="1271"/>
      <c r="C2" s="1271"/>
      <c r="D2" s="1271"/>
      <c r="E2" s="1271"/>
      <c r="F2" s="1271"/>
    </row>
    <row r="3" spans="1:7">
      <c r="A3" s="1270" t="s">
        <v>1389</v>
      </c>
      <c r="B3" s="1270"/>
      <c r="C3" s="1270"/>
      <c r="D3" s="1270"/>
      <c r="E3" s="1270"/>
      <c r="F3" s="1270"/>
    </row>
    <row r="4" spans="1:7">
      <c r="A4" s="1269" t="s">
        <v>892</v>
      </c>
      <c r="B4" s="1269"/>
      <c r="C4" s="1269"/>
      <c r="D4" s="1269"/>
      <c r="E4" s="1269"/>
      <c r="F4" s="1269"/>
    </row>
    <row r="5" spans="1:7" ht="24.75" customHeight="1">
      <c r="A5" s="921" t="s">
        <v>23</v>
      </c>
      <c r="B5" s="921" t="s">
        <v>898</v>
      </c>
      <c r="C5" s="1175" t="s">
        <v>891</v>
      </c>
      <c r="D5" s="1152" t="s">
        <v>875</v>
      </c>
      <c r="E5" s="1141" t="s">
        <v>893</v>
      </c>
      <c r="F5" s="1141" t="s">
        <v>880</v>
      </c>
      <c r="G5" s="921" t="s">
        <v>366</v>
      </c>
    </row>
    <row r="6" spans="1:7" s="922" customFormat="1">
      <c r="A6" s="863">
        <v>1</v>
      </c>
      <c r="B6" s="854" t="s">
        <v>856</v>
      </c>
      <c r="C6" s="1185">
        <v>659452049</v>
      </c>
      <c r="D6" s="1153">
        <v>0</v>
      </c>
      <c r="E6" s="1185">
        <v>659452049</v>
      </c>
      <c r="F6" s="1151">
        <v>0</v>
      </c>
      <c r="G6" s="1159"/>
    </row>
    <row r="7" spans="1:7" s="923" customFormat="1">
      <c r="A7" s="863">
        <v>2</v>
      </c>
      <c r="B7" s="854" t="s">
        <v>861</v>
      </c>
      <c r="C7" s="1186"/>
      <c r="D7" s="1154"/>
      <c r="E7" s="1146"/>
      <c r="F7" s="1151"/>
      <c r="G7" s="1145"/>
    </row>
    <row r="8" spans="1:7" s="925" customFormat="1" ht="23.25" customHeight="1">
      <c r="A8" s="864">
        <v>2.1</v>
      </c>
      <c r="B8" s="853" t="s">
        <v>862</v>
      </c>
      <c r="C8" s="1176">
        <v>2391771</v>
      </c>
      <c r="D8" s="1154">
        <v>0</v>
      </c>
      <c r="E8" s="1146">
        <v>2391771</v>
      </c>
      <c r="F8" s="1151">
        <v>0</v>
      </c>
      <c r="G8" s="921"/>
    </row>
    <row r="9" spans="1:7" ht="43.2">
      <c r="A9" s="864">
        <v>2.2000000000000002</v>
      </c>
      <c r="B9" s="853" t="s">
        <v>863</v>
      </c>
      <c r="C9" s="1176">
        <v>0</v>
      </c>
      <c r="D9" s="1154">
        <v>0</v>
      </c>
      <c r="E9" s="1146">
        <v>0</v>
      </c>
      <c r="F9" s="1151">
        <v>0</v>
      </c>
      <c r="G9" s="1160"/>
    </row>
    <row r="10" spans="1:7">
      <c r="A10" s="864">
        <v>2.2999999999999998</v>
      </c>
      <c r="B10" s="853" t="s">
        <v>864</v>
      </c>
      <c r="C10" s="1176">
        <v>992587</v>
      </c>
      <c r="D10" s="1154">
        <v>0</v>
      </c>
      <c r="E10" s="1146">
        <v>992587</v>
      </c>
      <c r="F10" s="1151">
        <v>0</v>
      </c>
      <c r="G10" s="1160"/>
    </row>
    <row r="11" spans="1:7">
      <c r="A11" s="864">
        <v>2.4</v>
      </c>
      <c r="B11" s="853" t="s">
        <v>865</v>
      </c>
      <c r="C11" s="1176">
        <v>6372001</v>
      </c>
      <c r="D11" s="1154">
        <v>0</v>
      </c>
      <c r="E11" s="1146">
        <v>6372001</v>
      </c>
      <c r="F11" s="1151">
        <v>0</v>
      </c>
      <c r="G11" s="1160"/>
    </row>
    <row r="12" spans="1:7" s="923" customFormat="1">
      <c r="A12" s="863">
        <v>3</v>
      </c>
      <c r="B12" s="854" t="s">
        <v>952</v>
      </c>
      <c r="C12" s="1180"/>
      <c r="D12" s="1155"/>
      <c r="E12" s="1147"/>
      <c r="F12" s="1151"/>
      <c r="G12" s="1145"/>
    </row>
    <row r="13" spans="1:7">
      <c r="A13" s="864">
        <v>3.1</v>
      </c>
      <c r="B13" s="853" t="s">
        <v>866</v>
      </c>
      <c r="C13" s="1177">
        <v>0</v>
      </c>
      <c r="D13" s="1154">
        <v>0</v>
      </c>
      <c r="E13" s="1146">
        <v>0</v>
      </c>
      <c r="F13" s="1151">
        <v>0</v>
      </c>
      <c r="G13" s="1160"/>
    </row>
    <row r="14" spans="1:7" ht="24" customHeight="1">
      <c r="A14" s="864">
        <v>3.2</v>
      </c>
      <c r="B14" s="853" t="s">
        <v>867</v>
      </c>
      <c r="C14" s="1177">
        <v>0</v>
      </c>
      <c r="D14" s="1154">
        <v>0</v>
      </c>
      <c r="E14" s="1146">
        <v>0</v>
      </c>
      <c r="F14" s="1151">
        <v>0</v>
      </c>
      <c r="G14" s="1160"/>
    </row>
    <row r="15" spans="1:7">
      <c r="A15" s="864">
        <v>3.3</v>
      </c>
      <c r="B15" s="853" t="s">
        <v>868</v>
      </c>
      <c r="C15" s="1178">
        <v>837730</v>
      </c>
      <c r="D15" s="1154">
        <v>0</v>
      </c>
      <c r="E15" s="1146">
        <v>837730</v>
      </c>
      <c r="F15" s="1151">
        <v>0</v>
      </c>
      <c r="G15" s="1160"/>
    </row>
    <row r="16" spans="1:7" ht="24" customHeight="1">
      <c r="A16" s="864">
        <v>3.4</v>
      </c>
      <c r="B16" s="853" t="s">
        <v>869</v>
      </c>
      <c r="C16" s="1177">
        <v>0</v>
      </c>
      <c r="D16" s="1154">
        <v>0</v>
      </c>
      <c r="E16" s="1146">
        <v>0</v>
      </c>
      <c r="F16" s="1151">
        <v>0</v>
      </c>
      <c r="G16" s="1160"/>
    </row>
    <row r="17" spans="1:7" ht="24" customHeight="1">
      <c r="A17" s="864">
        <v>3.5</v>
      </c>
      <c r="B17" s="853" t="s">
        <v>870</v>
      </c>
      <c r="C17" s="1179">
        <v>0</v>
      </c>
      <c r="D17" s="1148">
        <v>0</v>
      </c>
      <c r="E17" s="1146">
        <v>0</v>
      </c>
      <c r="F17" s="1151">
        <v>0</v>
      </c>
      <c r="G17" s="1160"/>
    </row>
    <row r="18" spans="1:7" ht="24" customHeight="1">
      <c r="A18" s="864">
        <v>3.6</v>
      </c>
      <c r="B18" s="853" t="s">
        <v>871</v>
      </c>
      <c r="C18" s="1177">
        <v>0</v>
      </c>
      <c r="D18" s="1154">
        <v>0</v>
      </c>
      <c r="E18" s="1146">
        <v>0</v>
      </c>
      <c r="F18" s="1151">
        <v>0</v>
      </c>
      <c r="G18" s="1160"/>
    </row>
    <row r="19" spans="1:7" ht="48">
      <c r="A19" s="864">
        <v>3.7</v>
      </c>
      <c r="B19" s="853" t="s">
        <v>953</v>
      </c>
      <c r="C19" s="1177">
        <v>119857</v>
      </c>
      <c r="D19" s="1154">
        <v>0</v>
      </c>
      <c r="E19" s="1146">
        <v>119857</v>
      </c>
      <c r="F19" s="1151">
        <v>0</v>
      </c>
      <c r="G19" s="1161" t="s">
        <v>992</v>
      </c>
    </row>
    <row r="20" spans="1:7">
      <c r="A20" s="864">
        <v>3.8</v>
      </c>
      <c r="B20" s="853" t="s">
        <v>872</v>
      </c>
      <c r="C20" s="1187">
        <v>62691</v>
      </c>
      <c r="D20" s="1154">
        <v>0</v>
      </c>
      <c r="E20" s="1146">
        <v>62691</v>
      </c>
      <c r="F20" s="1151">
        <v>0</v>
      </c>
      <c r="G20" s="1163" t="s">
        <v>1324</v>
      </c>
    </row>
    <row r="21" spans="1:7">
      <c r="A21" s="864">
        <v>3.9</v>
      </c>
      <c r="B21" s="853" t="s">
        <v>954</v>
      </c>
      <c r="C21" s="1180">
        <v>578400</v>
      </c>
      <c r="D21" s="1155">
        <v>0</v>
      </c>
      <c r="E21" s="1146">
        <v>578400</v>
      </c>
      <c r="F21" s="1151">
        <v>0</v>
      </c>
      <c r="G21" s="1162"/>
    </row>
    <row r="22" spans="1:7">
      <c r="A22" s="981">
        <v>3.1</v>
      </c>
      <c r="B22" s="853" t="s">
        <v>955</v>
      </c>
      <c r="C22" s="1180">
        <v>0</v>
      </c>
      <c r="D22" s="1155">
        <v>0</v>
      </c>
      <c r="E22" s="1146">
        <v>0</v>
      </c>
      <c r="F22" s="1151">
        <v>0</v>
      </c>
      <c r="G22" s="1160"/>
    </row>
    <row r="23" spans="1:7">
      <c r="A23" s="981">
        <v>3.11</v>
      </c>
      <c r="B23" s="853" t="s">
        <v>956</v>
      </c>
      <c r="C23" s="1180">
        <v>26876000</v>
      </c>
      <c r="D23" s="1155">
        <v>0</v>
      </c>
      <c r="E23" s="1146">
        <v>26876000</v>
      </c>
      <c r="F23" s="1151">
        <v>0</v>
      </c>
      <c r="G23" s="1160"/>
    </row>
    <row r="24" spans="1:7" ht="21.75" customHeight="1">
      <c r="A24" s="981">
        <v>3.12</v>
      </c>
      <c r="B24" s="853" t="s">
        <v>957</v>
      </c>
      <c r="C24" s="1181">
        <v>47566</v>
      </c>
      <c r="D24" s="1156">
        <v>0</v>
      </c>
      <c r="E24" s="1146">
        <v>47566</v>
      </c>
      <c r="F24" s="1151">
        <v>0</v>
      </c>
      <c r="G24" s="1160"/>
    </row>
    <row r="25" spans="1:7" ht="21.75" customHeight="1">
      <c r="A25" s="981">
        <v>3.13</v>
      </c>
      <c r="B25" s="853" t="s">
        <v>958</v>
      </c>
      <c r="C25" s="1181">
        <v>31336</v>
      </c>
      <c r="D25" s="1156">
        <v>0</v>
      </c>
      <c r="E25" s="1146">
        <v>31336</v>
      </c>
      <c r="F25" s="1151">
        <v>0</v>
      </c>
      <c r="G25" s="1160"/>
    </row>
    <row r="26" spans="1:7" ht="21.75" customHeight="1">
      <c r="A26" s="981">
        <v>3.14</v>
      </c>
      <c r="B26" s="853" t="s">
        <v>959</v>
      </c>
      <c r="C26" s="1181">
        <v>0</v>
      </c>
      <c r="D26" s="1156">
        <v>0</v>
      </c>
      <c r="E26" s="1146">
        <v>0</v>
      </c>
      <c r="F26" s="1151">
        <v>0</v>
      </c>
      <c r="G26" s="1160"/>
    </row>
    <row r="27" spans="1:7" ht="21.75" customHeight="1">
      <c r="A27" s="981">
        <v>3.15</v>
      </c>
      <c r="B27" s="853" t="s">
        <v>960</v>
      </c>
      <c r="C27" s="1182">
        <v>95723.87</v>
      </c>
      <c r="D27" s="1156">
        <v>55531.5</v>
      </c>
      <c r="E27" s="1146">
        <v>40192.370000000003</v>
      </c>
      <c r="F27" s="1151">
        <v>58.01</v>
      </c>
      <c r="G27" s="1164" t="s">
        <v>1349</v>
      </c>
    </row>
    <row r="28" spans="1:7" ht="21.75" customHeight="1">
      <c r="A28" s="981">
        <v>3.16</v>
      </c>
      <c r="B28" s="853" t="s">
        <v>961</v>
      </c>
      <c r="C28" s="1181">
        <v>0</v>
      </c>
      <c r="D28" s="1156">
        <v>0</v>
      </c>
      <c r="E28" s="1146">
        <v>0</v>
      </c>
      <c r="F28" s="1151">
        <v>0</v>
      </c>
      <c r="G28" s="1160"/>
    </row>
    <row r="29" spans="1:7" ht="21.75" customHeight="1">
      <c r="A29" s="981">
        <v>3.17</v>
      </c>
      <c r="B29" s="853" t="s">
        <v>962</v>
      </c>
      <c r="C29" s="1181">
        <v>0</v>
      </c>
      <c r="D29" s="1156">
        <v>0</v>
      </c>
      <c r="E29" s="1146">
        <v>0</v>
      </c>
      <c r="F29" s="1151">
        <v>0</v>
      </c>
      <c r="G29" s="1160"/>
    </row>
    <row r="30" spans="1:7" ht="21.75" customHeight="1">
      <c r="A30" s="981">
        <v>3.18</v>
      </c>
      <c r="B30" s="853" t="s">
        <v>963</v>
      </c>
      <c r="C30" s="1173">
        <v>858843.5</v>
      </c>
      <c r="D30" s="1174">
        <v>501582.8</v>
      </c>
      <c r="E30" s="1174">
        <v>357261.3</v>
      </c>
      <c r="F30" s="1174">
        <v>58.4</v>
      </c>
      <c r="G30" s="1160" t="s">
        <v>1368</v>
      </c>
    </row>
    <row r="31" spans="1:7" ht="21.75" customHeight="1">
      <c r="A31" s="981">
        <v>3.19</v>
      </c>
      <c r="B31" s="853" t="s">
        <v>964</v>
      </c>
      <c r="C31" s="1183">
        <v>27315.61</v>
      </c>
      <c r="D31" s="1157">
        <v>0</v>
      </c>
      <c r="E31" s="1151">
        <v>27315.61</v>
      </c>
      <c r="F31" s="1151">
        <v>0</v>
      </c>
      <c r="G31" s="1160"/>
    </row>
    <row r="32" spans="1:7">
      <c r="A32" s="981">
        <v>3.2</v>
      </c>
      <c r="B32" s="853" t="s">
        <v>965</v>
      </c>
      <c r="C32" s="1181">
        <v>0</v>
      </c>
      <c r="D32" s="1156">
        <v>0</v>
      </c>
      <c r="E32" s="1146">
        <v>0</v>
      </c>
      <c r="F32" s="1151">
        <v>0</v>
      </c>
      <c r="G32" s="1160"/>
    </row>
    <row r="33" spans="1:7" s="923" customFormat="1">
      <c r="A33" s="863">
        <v>4</v>
      </c>
      <c r="B33" s="905" t="s">
        <v>966</v>
      </c>
      <c r="C33" s="1181"/>
      <c r="D33" s="1156"/>
      <c r="E33" s="1149"/>
      <c r="F33" s="1151"/>
      <c r="G33" s="1145"/>
    </row>
    <row r="34" spans="1:7" ht="23.25" customHeight="1">
      <c r="A34" s="864">
        <v>4.0999999999999996</v>
      </c>
      <c r="B34" s="853" t="s">
        <v>967</v>
      </c>
      <c r="C34" s="1184">
        <v>2810603.6</v>
      </c>
      <c r="D34" s="1156">
        <v>0</v>
      </c>
      <c r="E34" s="1146">
        <v>2810603.6</v>
      </c>
      <c r="F34" s="1151">
        <v>0</v>
      </c>
      <c r="G34" s="1160"/>
    </row>
    <row r="35" spans="1:7" ht="21.75" customHeight="1">
      <c r="A35" s="864">
        <v>4.2</v>
      </c>
      <c r="B35" s="853" t="s">
        <v>968</v>
      </c>
      <c r="C35" s="1181">
        <v>0</v>
      </c>
      <c r="D35" s="1156">
        <v>0</v>
      </c>
      <c r="E35" s="1146">
        <v>0</v>
      </c>
      <c r="F35" s="1151">
        <v>0</v>
      </c>
      <c r="G35" s="1160"/>
    </row>
    <row r="36" spans="1:7" ht="54.75" customHeight="1">
      <c r="A36" s="864">
        <v>4.3</v>
      </c>
      <c r="B36" s="853" t="s">
        <v>969</v>
      </c>
      <c r="C36" s="1176">
        <v>29259198</v>
      </c>
      <c r="D36" s="1155">
        <v>0</v>
      </c>
      <c r="E36" s="1146">
        <v>29259198</v>
      </c>
      <c r="F36" s="1151"/>
      <c r="G36" s="1161" t="s">
        <v>993</v>
      </c>
    </row>
    <row r="37" spans="1:7" ht="57" customHeight="1">
      <c r="A37" s="864">
        <v>4.4000000000000004</v>
      </c>
      <c r="B37" s="952" t="s">
        <v>873</v>
      </c>
      <c r="C37" s="1185">
        <v>41839000</v>
      </c>
      <c r="D37" s="1124">
        <v>0</v>
      </c>
      <c r="E37" s="1146">
        <v>41839000</v>
      </c>
      <c r="F37" s="1151">
        <v>0</v>
      </c>
      <c r="G37" s="1160"/>
    </row>
    <row r="38" spans="1:7" ht="23.25" customHeight="1">
      <c r="A38" s="864"/>
      <c r="B38" s="853" t="s">
        <v>970</v>
      </c>
      <c r="C38" s="1180">
        <v>464904</v>
      </c>
      <c r="D38" s="1155">
        <v>0</v>
      </c>
      <c r="E38" s="1146">
        <v>464904</v>
      </c>
      <c r="F38" s="1151">
        <v>0</v>
      </c>
      <c r="G38" s="1160"/>
    </row>
    <row r="39" spans="1:7" ht="21.75" customHeight="1">
      <c r="A39" s="864"/>
      <c r="B39" s="853" t="s">
        <v>971</v>
      </c>
      <c r="C39" s="1180">
        <v>0</v>
      </c>
      <c r="D39" s="1155">
        <v>0</v>
      </c>
      <c r="E39" s="1146">
        <v>0</v>
      </c>
      <c r="F39" s="1151">
        <v>0</v>
      </c>
      <c r="G39" s="1160"/>
    </row>
    <row r="40" spans="1:7" ht="21.75" customHeight="1">
      <c r="A40" s="864"/>
      <c r="B40" s="853" t="s">
        <v>972</v>
      </c>
      <c r="C40" s="1180">
        <v>531000</v>
      </c>
      <c r="D40" s="1155">
        <v>1250</v>
      </c>
      <c r="E40" s="1146">
        <v>529324</v>
      </c>
      <c r="F40" s="1151">
        <v>0.23</v>
      </c>
      <c r="G40" s="1160"/>
    </row>
    <row r="41" spans="1:7" ht="21.75" customHeight="1">
      <c r="A41" s="864"/>
      <c r="B41" s="853" t="s">
        <v>973</v>
      </c>
      <c r="C41" s="1180">
        <v>22107</v>
      </c>
      <c r="D41" s="1155">
        <v>0</v>
      </c>
      <c r="E41" s="1146">
        <v>22107</v>
      </c>
      <c r="F41" s="1151">
        <v>0</v>
      </c>
      <c r="G41" s="1160"/>
    </row>
    <row r="42" spans="1:7" ht="21.75" customHeight="1">
      <c r="A42" s="981"/>
      <c r="B42" s="853" t="s">
        <v>974</v>
      </c>
      <c r="C42" s="1180">
        <v>0</v>
      </c>
      <c r="D42" s="1155">
        <v>0</v>
      </c>
      <c r="E42" s="1146">
        <v>0</v>
      </c>
      <c r="F42" s="1151">
        <v>0</v>
      </c>
      <c r="G42" s="1160"/>
    </row>
    <row r="43" spans="1:7">
      <c r="A43" s="864">
        <v>4.5</v>
      </c>
      <c r="B43" s="853" t="s">
        <v>975</v>
      </c>
      <c r="C43" s="1180">
        <v>0</v>
      </c>
      <c r="D43" s="1155">
        <v>0</v>
      </c>
      <c r="E43" s="1146">
        <v>0</v>
      </c>
      <c r="F43" s="1151">
        <v>0</v>
      </c>
      <c r="G43" s="1160"/>
    </row>
    <row r="44" spans="1:7">
      <c r="A44" s="863">
        <v>5</v>
      </c>
      <c r="B44" s="909" t="s">
        <v>976</v>
      </c>
      <c r="C44" s="1185">
        <v>27116746</v>
      </c>
      <c r="D44" s="1158">
        <v>0</v>
      </c>
      <c r="E44" s="1204">
        <v>27116746</v>
      </c>
      <c r="F44" s="1151">
        <v>0</v>
      </c>
      <c r="G44" s="1160"/>
    </row>
    <row r="45" spans="1:7" s="923" customFormat="1">
      <c r="A45" s="924"/>
      <c r="B45" s="1141" t="s">
        <v>874</v>
      </c>
      <c r="C45" s="1181">
        <f>SUM(C6:C44)</f>
        <v>800787429.58000004</v>
      </c>
      <c r="D45" s="1181">
        <f>SUM(D6:D44)</f>
        <v>558364.30000000005</v>
      </c>
      <c r="E45" s="1205">
        <f>SUM(E6:E44)</f>
        <v>800228639.88</v>
      </c>
      <c r="F45" s="1151"/>
      <c r="G45" s="1145"/>
    </row>
  </sheetData>
  <mergeCells count="4">
    <mergeCell ref="A4:F4"/>
    <mergeCell ref="A3:F3"/>
    <mergeCell ref="A2:F2"/>
    <mergeCell ref="A1:F1"/>
  </mergeCells>
  <pageMargins left="0.7" right="0.7" top="0.75" bottom="0.75" header="0.3" footer="0.3"/>
  <pageSetup scale="62" fitToHeight="0" orientation="landscape" verticalDpi="0" r:id="rId1"/>
</worksheet>
</file>

<file path=xl/worksheets/sheet10.xml><?xml version="1.0" encoding="utf-8"?>
<worksheet xmlns="http://schemas.openxmlformats.org/spreadsheetml/2006/main" xmlns:r="http://schemas.openxmlformats.org/officeDocument/2006/relationships">
  <sheetPr codeName="Sheet8">
    <tabColor indexed="10"/>
    <pageSetUpPr fitToPage="1"/>
  </sheetPr>
  <dimension ref="A1:R915"/>
  <sheetViews>
    <sheetView view="pageBreakPreview" topLeftCell="A5" zoomScale="85" zoomScaleNormal="51" zoomScaleSheetLayoutView="85" zoomScalePageLayoutView="96" workbookViewId="0">
      <pane xSplit="4" ySplit="1" topLeftCell="E801" activePane="bottomRight" state="frozen"/>
      <selection activeCell="A5" sqref="A5"/>
      <selection pane="topRight" activeCell="E5" sqref="E5"/>
      <selection pane="bottomLeft" activeCell="A6" sqref="A6"/>
      <selection pane="bottomRight" activeCell="E798" sqref="E798:E815"/>
    </sheetView>
  </sheetViews>
  <sheetFormatPr defaultColWidth="9.33203125" defaultRowHeight="19.8"/>
  <cols>
    <col min="1" max="1" width="5" style="132" customWidth="1"/>
    <col min="2" max="2" width="12.5546875" style="102" customWidth="1"/>
    <col min="3" max="3" width="7.33203125" style="23" customWidth="1"/>
    <col min="4" max="4" width="49.33203125" style="23" customWidth="1"/>
    <col min="5" max="5" width="21" style="36" customWidth="1"/>
    <col min="6" max="6" width="16.6640625" style="36" customWidth="1"/>
    <col min="7" max="7" width="15" style="36" customWidth="1"/>
    <col min="8" max="8" width="17.6640625" style="36" hidden="1" customWidth="1"/>
    <col min="9" max="9" width="15.33203125" style="36" hidden="1" customWidth="1"/>
    <col min="10" max="10" width="16" style="36" hidden="1" customWidth="1"/>
    <col min="11" max="11" width="20" style="36" hidden="1" customWidth="1"/>
    <col min="12" max="12" width="13.6640625" style="36" hidden="1" customWidth="1"/>
    <col min="13" max="13" width="17.33203125" style="36" hidden="1" customWidth="1"/>
    <col min="14" max="14" width="16.33203125" style="377" customWidth="1"/>
    <col min="15" max="16" width="14.6640625" style="36" customWidth="1"/>
    <col min="17" max="17" width="15.33203125" style="134" hidden="1" customWidth="1"/>
    <col min="18" max="16384" width="9.33203125" style="23"/>
  </cols>
  <sheetData>
    <row r="1" spans="1:17">
      <c r="A1" s="1280" t="s">
        <v>33</v>
      </c>
      <c r="B1" s="1280"/>
      <c r="C1" s="1280"/>
      <c r="D1" s="1280"/>
      <c r="E1" s="1280"/>
      <c r="F1" s="1280"/>
      <c r="G1" s="1280"/>
      <c r="H1" s="1280"/>
      <c r="I1" s="1280"/>
      <c r="J1" s="1280"/>
      <c r="K1" s="1280"/>
      <c r="L1" s="1280"/>
      <c r="M1" s="1280"/>
      <c r="N1" s="1280"/>
      <c r="O1" s="1280"/>
      <c r="P1" s="233"/>
    </row>
    <row r="2" spans="1:17">
      <c r="A2" s="1280" t="s">
        <v>312</v>
      </c>
      <c r="B2" s="1281"/>
      <c r="C2" s="1281"/>
      <c r="D2" s="1281"/>
      <c r="E2" s="1281"/>
      <c r="F2" s="1281"/>
      <c r="G2" s="1281"/>
      <c r="H2" s="1281"/>
      <c r="I2" s="1281"/>
      <c r="J2" s="1281"/>
      <c r="K2" s="1281"/>
      <c r="L2" s="1281"/>
      <c r="M2" s="1281"/>
      <c r="N2" s="1281"/>
      <c r="O2" s="1281"/>
      <c r="P2" s="234"/>
    </row>
    <row r="3" spans="1:17">
      <c r="A3" s="1280" t="s">
        <v>704</v>
      </c>
      <c r="B3" s="1280"/>
      <c r="C3" s="1280"/>
      <c r="D3" s="1280"/>
      <c r="E3" s="1280"/>
      <c r="F3" s="1280"/>
      <c r="G3" s="1280"/>
      <c r="H3" s="1280"/>
      <c r="I3" s="1280"/>
      <c r="J3" s="1280"/>
      <c r="K3" s="1280"/>
      <c r="L3" s="1280"/>
      <c r="M3" s="1280"/>
      <c r="N3" s="1280"/>
      <c r="O3" s="1280"/>
      <c r="P3" s="233"/>
    </row>
    <row r="4" spans="1:17">
      <c r="A4" s="157" t="s">
        <v>320</v>
      </c>
      <c r="B4" s="152"/>
      <c r="C4" s="20"/>
      <c r="D4" s="20"/>
      <c r="E4" s="181"/>
      <c r="F4" s="181"/>
      <c r="G4" s="181"/>
      <c r="H4" s="181"/>
      <c r="I4" s="181"/>
      <c r="J4" s="181"/>
      <c r="K4" s="182"/>
      <c r="L4" s="182"/>
      <c r="M4" s="182"/>
      <c r="N4" s="181"/>
      <c r="O4" s="182"/>
      <c r="P4" s="189"/>
    </row>
    <row r="5" spans="1:17" ht="39.6">
      <c r="A5" s="108" t="s">
        <v>21</v>
      </c>
      <c r="B5" s="68" t="s">
        <v>355</v>
      </c>
      <c r="C5" s="352" t="s">
        <v>356</v>
      </c>
      <c r="D5" s="68" t="s">
        <v>24</v>
      </c>
      <c r="E5" s="66" t="s">
        <v>25</v>
      </c>
      <c r="F5" s="66" t="s">
        <v>26</v>
      </c>
      <c r="G5" s="66" t="s">
        <v>407</v>
      </c>
      <c r="H5" s="66" t="s">
        <v>27</v>
      </c>
      <c r="I5" s="66" t="s">
        <v>28</v>
      </c>
      <c r="J5" s="66" t="s">
        <v>408</v>
      </c>
      <c r="K5" s="66" t="s">
        <v>29</v>
      </c>
      <c r="L5" s="66" t="s">
        <v>30</v>
      </c>
      <c r="M5" s="66" t="s">
        <v>409</v>
      </c>
      <c r="N5" s="66" t="s">
        <v>31</v>
      </c>
      <c r="O5" s="66" t="s">
        <v>32</v>
      </c>
      <c r="P5" s="66" t="s">
        <v>410</v>
      </c>
      <c r="Q5" s="135" t="s">
        <v>330</v>
      </c>
    </row>
    <row r="6" spans="1:17">
      <c r="A6" s="112">
        <v>1</v>
      </c>
      <c r="B6" s="47"/>
      <c r="C6" s="26">
        <v>3</v>
      </c>
      <c r="D6" s="26">
        <v>4</v>
      </c>
      <c r="E6" s="67">
        <v>7</v>
      </c>
      <c r="F6" s="67">
        <v>8</v>
      </c>
      <c r="G6" s="67"/>
      <c r="H6" s="67">
        <v>9</v>
      </c>
      <c r="I6" s="67">
        <v>10</v>
      </c>
      <c r="J6" s="67"/>
      <c r="K6" s="67">
        <v>11</v>
      </c>
      <c r="L6" s="67">
        <v>12</v>
      </c>
      <c r="M6" s="67"/>
      <c r="N6" s="67">
        <v>13</v>
      </c>
      <c r="O6" s="67">
        <v>14</v>
      </c>
      <c r="P6" s="67"/>
    </row>
    <row r="7" spans="1:17">
      <c r="A7" s="157" t="s">
        <v>354</v>
      </c>
      <c r="B7" s="40"/>
      <c r="C7" s="766"/>
      <c r="D7" s="40"/>
      <c r="F7" s="183"/>
      <c r="G7" s="183"/>
      <c r="H7" s="183"/>
      <c r="I7" s="183"/>
      <c r="J7" s="183"/>
      <c r="K7" s="183"/>
      <c r="L7" s="183"/>
      <c r="M7" s="183"/>
      <c r="N7" s="183"/>
      <c r="O7" s="184"/>
      <c r="P7" s="184"/>
    </row>
    <row r="8" spans="1:17">
      <c r="A8" s="146">
        <v>1</v>
      </c>
      <c r="B8" s="145" t="s">
        <v>311</v>
      </c>
      <c r="C8" s="767">
        <v>1</v>
      </c>
      <c r="D8" s="127" t="s">
        <v>418</v>
      </c>
      <c r="E8" s="97"/>
      <c r="F8" s="97"/>
      <c r="G8" s="97"/>
      <c r="H8" s="97"/>
      <c r="I8" s="97"/>
      <c r="J8" s="97"/>
      <c r="K8" s="85"/>
      <c r="L8" s="85"/>
      <c r="M8" s="85"/>
      <c r="N8" s="85"/>
      <c r="O8" s="54"/>
      <c r="P8" s="13"/>
      <c r="Q8" s="133" t="s">
        <v>376</v>
      </c>
    </row>
    <row r="9" spans="1:17" s="617" customFormat="1">
      <c r="A9" s="608"/>
      <c r="B9" s="609"/>
      <c r="C9" s="610">
        <v>1</v>
      </c>
      <c r="D9" s="611" t="s">
        <v>304</v>
      </c>
      <c r="E9" s="612">
        <v>310</v>
      </c>
      <c r="F9" s="612">
        <v>0</v>
      </c>
      <c r="G9" s="612">
        <v>310</v>
      </c>
      <c r="H9" s="612">
        <v>50</v>
      </c>
      <c r="I9" s="612">
        <v>0</v>
      </c>
      <c r="J9" s="612">
        <v>50</v>
      </c>
      <c r="K9" s="613">
        <v>130</v>
      </c>
      <c r="L9" s="613">
        <v>0</v>
      </c>
      <c r="M9" s="613">
        <v>130</v>
      </c>
      <c r="N9" s="613">
        <v>130</v>
      </c>
      <c r="O9" s="614">
        <v>0</v>
      </c>
      <c r="P9" s="615">
        <v>130</v>
      </c>
      <c r="Q9" s="616" t="s">
        <v>333</v>
      </c>
    </row>
    <row r="10" spans="1:17" s="617" customFormat="1">
      <c r="A10" s="618"/>
      <c r="B10" s="619"/>
      <c r="C10" s="610">
        <v>2</v>
      </c>
      <c r="D10" s="611" t="s">
        <v>305</v>
      </c>
      <c r="E10" s="612">
        <v>30</v>
      </c>
      <c r="F10" s="612">
        <v>0</v>
      </c>
      <c r="G10" s="612">
        <v>30</v>
      </c>
      <c r="H10" s="612">
        <v>6</v>
      </c>
      <c r="I10" s="612">
        <v>0</v>
      </c>
      <c r="J10" s="612">
        <v>6</v>
      </c>
      <c r="K10" s="612">
        <v>15</v>
      </c>
      <c r="L10" s="613">
        <v>0</v>
      </c>
      <c r="M10" s="613">
        <v>15</v>
      </c>
      <c r="N10" s="612">
        <v>9</v>
      </c>
      <c r="O10" s="614">
        <v>0</v>
      </c>
      <c r="P10" s="615">
        <v>9</v>
      </c>
      <c r="Q10" s="616" t="s">
        <v>333</v>
      </c>
    </row>
    <row r="11" spans="1:17" s="617" customFormat="1">
      <c r="A11" s="618"/>
      <c r="B11" s="619"/>
      <c r="C11" s="610">
        <v>3</v>
      </c>
      <c r="D11" s="611" t="s">
        <v>306</v>
      </c>
      <c r="E11" s="612">
        <v>36</v>
      </c>
      <c r="F11" s="612">
        <v>0</v>
      </c>
      <c r="G11" s="612">
        <v>36</v>
      </c>
      <c r="H11" s="612">
        <v>12</v>
      </c>
      <c r="I11" s="612">
        <v>0</v>
      </c>
      <c r="J11" s="612">
        <v>12</v>
      </c>
      <c r="K11" s="612">
        <v>12</v>
      </c>
      <c r="L11" s="613">
        <v>0</v>
      </c>
      <c r="M11" s="613">
        <v>12</v>
      </c>
      <c r="N11" s="612">
        <v>12</v>
      </c>
      <c r="O11" s="614">
        <v>0</v>
      </c>
      <c r="P11" s="615">
        <v>12</v>
      </c>
      <c r="Q11" s="616" t="s">
        <v>333</v>
      </c>
    </row>
    <row r="12" spans="1:17" s="617" customFormat="1">
      <c r="A12" s="618"/>
      <c r="B12" s="619"/>
      <c r="C12" s="610">
        <v>4</v>
      </c>
      <c r="D12" s="611" t="s">
        <v>307</v>
      </c>
      <c r="E12" s="612">
        <v>36</v>
      </c>
      <c r="F12" s="612">
        <v>0</v>
      </c>
      <c r="G12" s="612">
        <v>36</v>
      </c>
      <c r="H12" s="612">
        <v>12</v>
      </c>
      <c r="I12" s="612">
        <v>0</v>
      </c>
      <c r="J12" s="612">
        <v>12</v>
      </c>
      <c r="K12" s="612">
        <v>12</v>
      </c>
      <c r="L12" s="613">
        <v>0</v>
      </c>
      <c r="M12" s="613">
        <v>12</v>
      </c>
      <c r="N12" s="612">
        <v>12</v>
      </c>
      <c r="O12" s="614">
        <v>0</v>
      </c>
      <c r="P12" s="615">
        <v>12</v>
      </c>
      <c r="Q12" s="616" t="s">
        <v>333</v>
      </c>
    </row>
    <row r="13" spans="1:17" s="617" customFormat="1">
      <c r="A13" s="618"/>
      <c r="B13" s="619"/>
      <c r="C13" s="610">
        <v>5</v>
      </c>
      <c r="D13" s="611" t="s">
        <v>308</v>
      </c>
      <c r="E13" s="612">
        <v>32</v>
      </c>
      <c r="F13" s="612">
        <v>0</v>
      </c>
      <c r="G13" s="612">
        <v>32</v>
      </c>
      <c r="H13" s="612">
        <v>8</v>
      </c>
      <c r="I13" s="612">
        <v>0</v>
      </c>
      <c r="J13" s="612">
        <v>8</v>
      </c>
      <c r="K13" s="612">
        <v>12</v>
      </c>
      <c r="L13" s="613">
        <v>0</v>
      </c>
      <c r="M13" s="613">
        <v>12</v>
      </c>
      <c r="N13" s="612">
        <v>12</v>
      </c>
      <c r="O13" s="614">
        <v>0</v>
      </c>
      <c r="P13" s="615">
        <v>12</v>
      </c>
      <c r="Q13" s="616" t="s">
        <v>333</v>
      </c>
    </row>
    <row r="14" spans="1:17" s="617" customFormat="1">
      <c r="A14" s="618"/>
      <c r="B14" s="619"/>
      <c r="C14" s="610">
        <v>6</v>
      </c>
      <c r="D14" s="611" t="s">
        <v>0</v>
      </c>
      <c r="E14" s="612">
        <v>36</v>
      </c>
      <c r="F14" s="612">
        <v>0</v>
      </c>
      <c r="G14" s="612">
        <v>36</v>
      </c>
      <c r="H14" s="612">
        <v>12</v>
      </c>
      <c r="I14" s="612">
        <v>0</v>
      </c>
      <c r="J14" s="612">
        <v>12</v>
      </c>
      <c r="K14" s="612">
        <v>12</v>
      </c>
      <c r="L14" s="613">
        <v>0</v>
      </c>
      <c r="M14" s="613">
        <v>12</v>
      </c>
      <c r="N14" s="612">
        <v>12</v>
      </c>
      <c r="O14" s="614">
        <v>0</v>
      </c>
      <c r="P14" s="615">
        <v>12</v>
      </c>
      <c r="Q14" s="616" t="s">
        <v>333</v>
      </c>
    </row>
    <row r="15" spans="1:17" s="617" customFormat="1">
      <c r="A15" s="618"/>
      <c r="B15" s="619"/>
      <c r="C15" s="610">
        <v>7</v>
      </c>
      <c r="D15" s="611" t="s">
        <v>1</v>
      </c>
      <c r="E15" s="612">
        <v>20</v>
      </c>
      <c r="F15" s="612">
        <v>0</v>
      </c>
      <c r="G15" s="612">
        <v>20</v>
      </c>
      <c r="H15" s="612">
        <v>6</v>
      </c>
      <c r="I15" s="612">
        <v>0</v>
      </c>
      <c r="J15" s="612">
        <v>6</v>
      </c>
      <c r="K15" s="612">
        <v>7</v>
      </c>
      <c r="L15" s="613">
        <v>0</v>
      </c>
      <c r="M15" s="613">
        <v>7</v>
      </c>
      <c r="N15" s="612">
        <v>7</v>
      </c>
      <c r="O15" s="614">
        <v>0</v>
      </c>
      <c r="P15" s="615">
        <v>7</v>
      </c>
      <c r="Q15" s="616" t="s">
        <v>333</v>
      </c>
    </row>
    <row r="16" spans="1:17" s="617" customFormat="1">
      <c r="A16" s="618"/>
      <c r="B16" s="619"/>
      <c r="C16" s="610">
        <v>8</v>
      </c>
      <c r="D16" s="611" t="s">
        <v>473</v>
      </c>
      <c r="E16" s="612">
        <v>300</v>
      </c>
      <c r="F16" s="612">
        <v>0</v>
      </c>
      <c r="G16" s="612">
        <v>300</v>
      </c>
      <c r="H16" s="612">
        <v>100</v>
      </c>
      <c r="I16" s="612">
        <v>0</v>
      </c>
      <c r="J16" s="612">
        <v>100</v>
      </c>
      <c r="K16" s="612">
        <v>100</v>
      </c>
      <c r="L16" s="613">
        <v>0</v>
      </c>
      <c r="M16" s="613">
        <v>100</v>
      </c>
      <c r="N16" s="612">
        <v>100</v>
      </c>
      <c r="O16" s="614">
        <v>0</v>
      </c>
      <c r="P16" s="615">
        <v>100</v>
      </c>
      <c r="Q16" s="616" t="s">
        <v>335</v>
      </c>
    </row>
    <row r="17" spans="1:17" s="617" customFormat="1">
      <c r="A17" s="618"/>
      <c r="B17" s="619"/>
      <c r="C17" s="610">
        <v>9</v>
      </c>
      <c r="D17" s="611" t="s">
        <v>173</v>
      </c>
      <c r="E17" s="620">
        <v>1000</v>
      </c>
      <c r="F17" s="612">
        <v>0</v>
      </c>
      <c r="G17" s="620">
        <v>1000</v>
      </c>
      <c r="H17" s="612">
        <v>333.3</v>
      </c>
      <c r="I17" s="612">
        <v>0</v>
      </c>
      <c r="J17" s="612">
        <v>333.3</v>
      </c>
      <c r="K17" s="612">
        <v>333.4</v>
      </c>
      <c r="L17" s="613">
        <v>0</v>
      </c>
      <c r="M17" s="612">
        <v>333.4</v>
      </c>
      <c r="N17" s="621">
        <v>333.3</v>
      </c>
      <c r="O17" s="614">
        <v>0</v>
      </c>
      <c r="P17" s="615">
        <v>333.3</v>
      </c>
      <c r="Q17" s="616" t="s">
        <v>335</v>
      </c>
    </row>
    <row r="18" spans="1:17" s="617" customFormat="1">
      <c r="A18" s="618"/>
      <c r="B18" s="619"/>
      <c r="C18" s="610">
        <v>10</v>
      </c>
      <c r="D18" s="611" t="s">
        <v>151</v>
      </c>
      <c r="E18" s="620">
        <v>500</v>
      </c>
      <c r="F18" s="612">
        <v>0</v>
      </c>
      <c r="G18" s="620">
        <v>500</v>
      </c>
      <c r="H18" s="612">
        <v>100</v>
      </c>
      <c r="I18" s="612">
        <v>0</v>
      </c>
      <c r="J18" s="612">
        <v>100</v>
      </c>
      <c r="K18" s="612">
        <v>200</v>
      </c>
      <c r="L18" s="613">
        <v>0</v>
      </c>
      <c r="M18" s="612">
        <v>200</v>
      </c>
      <c r="N18" s="622">
        <v>200</v>
      </c>
      <c r="O18" s="614">
        <v>0</v>
      </c>
      <c r="P18" s="612">
        <v>200</v>
      </c>
      <c r="Q18" s="616" t="s">
        <v>335</v>
      </c>
    </row>
    <row r="19" spans="1:17" s="617" customFormat="1">
      <c r="A19" s="618"/>
      <c r="B19" s="623"/>
      <c r="C19" s="610">
        <v>11</v>
      </c>
      <c r="D19" s="611" t="s">
        <v>149</v>
      </c>
      <c r="E19" s="612">
        <v>500</v>
      </c>
      <c r="F19" s="612">
        <v>0</v>
      </c>
      <c r="G19" s="612">
        <v>500</v>
      </c>
      <c r="H19" s="612">
        <v>100</v>
      </c>
      <c r="I19" s="612">
        <v>0</v>
      </c>
      <c r="J19" s="612">
        <v>100</v>
      </c>
      <c r="K19" s="612">
        <v>200</v>
      </c>
      <c r="L19" s="613">
        <v>0</v>
      </c>
      <c r="M19" s="612">
        <v>200</v>
      </c>
      <c r="N19" s="612">
        <v>200</v>
      </c>
      <c r="O19" s="614">
        <v>0</v>
      </c>
      <c r="P19" s="615">
        <v>200</v>
      </c>
      <c r="Q19" s="616" t="s">
        <v>335</v>
      </c>
    </row>
    <row r="20" spans="1:17" s="617" customFormat="1">
      <c r="A20" s="618"/>
      <c r="B20" s="623"/>
      <c r="C20" s="610">
        <v>12</v>
      </c>
      <c r="D20" s="611" t="s">
        <v>153</v>
      </c>
      <c r="E20" s="620">
        <v>1500</v>
      </c>
      <c r="F20" s="624">
        <v>0</v>
      </c>
      <c r="G20" s="620">
        <v>1500</v>
      </c>
      <c r="H20" s="624">
        <v>500</v>
      </c>
      <c r="I20" s="624">
        <v>0</v>
      </c>
      <c r="J20" s="624">
        <v>500</v>
      </c>
      <c r="K20" s="624">
        <v>500</v>
      </c>
      <c r="L20" s="612">
        <v>0</v>
      </c>
      <c r="M20" s="624">
        <v>500</v>
      </c>
      <c r="N20" s="625">
        <v>500</v>
      </c>
      <c r="O20" s="626">
        <v>0</v>
      </c>
      <c r="P20" s="627">
        <v>500</v>
      </c>
      <c r="Q20" s="616" t="s">
        <v>335</v>
      </c>
    </row>
    <row r="21" spans="1:17" s="617" customFormat="1">
      <c r="A21" s="628"/>
      <c r="B21" s="623"/>
      <c r="C21" s="610">
        <v>13</v>
      </c>
      <c r="D21" s="611" t="s">
        <v>174</v>
      </c>
      <c r="E21" s="620">
        <v>2000</v>
      </c>
      <c r="F21" s="612">
        <v>0</v>
      </c>
      <c r="G21" s="620">
        <v>2000</v>
      </c>
      <c r="H21" s="612">
        <v>500</v>
      </c>
      <c r="I21" s="612">
        <v>0</v>
      </c>
      <c r="J21" s="612">
        <v>500</v>
      </c>
      <c r="K21" s="612">
        <v>750</v>
      </c>
      <c r="L21" s="612">
        <v>0</v>
      </c>
      <c r="M21" s="612">
        <v>750</v>
      </c>
      <c r="N21" s="612">
        <v>750</v>
      </c>
      <c r="O21" s="626">
        <v>0</v>
      </c>
      <c r="P21" s="627">
        <v>750</v>
      </c>
      <c r="Q21" s="616" t="s">
        <v>335</v>
      </c>
    </row>
    <row r="22" spans="1:17" s="617" customFormat="1">
      <c r="A22" s="618"/>
      <c r="B22" s="623"/>
      <c r="C22" s="610">
        <v>14</v>
      </c>
      <c r="D22" s="611" t="s">
        <v>175</v>
      </c>
      <c r="E22" s="620">
        <v>5000</v>
      </c>
      <c r="F22" s="612">
        <v>0</v>
      </c>
      <c r="G22" s="620">
        <v>5000</v>
      </c>
      <c r="H22" s="612">
        <v>1000</v>
      </c>
      <c r="I22" s="612">
        <v>0</v>
      </c>
      <c r="J22" s="612">
        <v>1000</v>
      </c>
      <c r="K22" s="613">
        <v>2000</v>
      </c>
      <c r="L22" s="612">
        <v>0</v>
      </c>
      <c r="M22" s="612">
        <v>2000</v>
      </c>
      <c r="N22" s="629">
        <v>2000</v>
      </c>
      <c r="O22" s="614">
        <v>0</v>
      </c>
      <c r="P22" s="615">
        <v>2000</v>
      </c>
      <c r="Q22" s="616" t="s">
        <v>335</v>
      </c>
    </row>
    <row r="23" spans="1:17" s="617" customFormat="1">
      <c r="A23" s="618"/>
      <c r="B23" s="623"/>
      <c r="C23" s="610">
        <v>15</v>
      </c>
      <c r="D23" s="611" t="s">
        <v>176</v>
      </c>
      <c r="E23" s="620">
        <v>400</v>
      </c>
      <c r="F23" s="612">
        <v>0</v>
      </c>
      <c r="G23" s="620">
        <v>400</v>
      </c>
      <c r="H23" s="612">
        <v>60</v>
      </c>
      <c r="I23" s="612">
        <v>0</v>
      </c>
      <c r="J23" s="612">
        <v>60</v>
      </c>
      <c r="K23" s="613">
        <v>170</v>
      </c>
      <c r="L23" s="612">
        <v>0</v>
      </c>
      <c r="M23" s="612">
        <v>170</v>
      </c>
      <c r="N23" s="629">
        <v>170</v>
      </c>
      <c r="O23" s="614">
        <v>0</v>
      </c>
      <c r="P23" s="615">
        <v>170</v>
      </c>
      <c r="Q23" s="616" t="s">
        <v>335</v>
      </c>
    </row>
    <row r="24" spans="1:17" s="617" customFormat="1">
      <c r="A24" s="618"/>
      <c r="B24" s="623"/>
      <c r="C24" s="610">
        <v>16</v>
      </c>
      <c r="D24" s="611" t="s">
        <v>178</v>
      </c>
      <c r="E24" s="620">
        <v>300</v>
      </c>
      <c r="F24" s="612">
        <v>0</v>
      </c>
      <c r="G24" s="620">
        <v>300</v>
      </c>
      <c r="H24" s="612">
        <v>100</v>
      </c>
      <c r="I24" s="612">
        <v>0</v>
      </c>
      <c r="J24" s="612">
        <v>100</v>
      </c>
      <c r="K24" s="612">
        <v>100</v>
      </c>
      <c r="L24" s="612">
        <v>0</v>
      </c>
      <c r="M24" s="612">
        <v>100</v>
      </c>
      <c r="N24" s="621">
        <v>100</v>
      </c>
      <c r="O24" s="614">
        <v>0</v>
      </c>
      <c r="P24" s="615">
        <v>100</v>
      </c>
      <c r="Q24" s="616" t="s">
        <v>335</v>
      </c>
    </row>
    <row r="25" spans="1:17" s="617" customFormat="1">
      <c r="A25" s="618"/>
      <c r="B25" s="623"/>
      <c r="C25" s="610">
        <v>17</v>
      </c>
      <c r="D25" s="611" t="s">
        <v>177</v>
      </c>
      <c r="E25" s="620">
        <v>1000</v>
      </c>
      <c r="F25" s="612">
        <v>0</v>
      </c>
      <c r="G25" s="620">
        <v>1000</v>
      </c>
      <c r="H25" s="612">
        <v>200</v>
      </c>
      <c r="I25" s="612">
        <v>0</v>
      </c>
      <c r="J25" s="612">
        <v>200</v>
      </c>
      <c r="K25" s="612">
        <v>400</v>
      </c>
      <c r="L25" s="612">
        <v>0</v>
      </c>
      <c r="M25" s="612">
        <v>400</v>
      </c>
      <c r="N25" s="621">
        <v>400</v>
      </c>
      <c r="O25" s="614">
        <v>0</v>
      </c>
      <c r="P25" s="615">
        <v>400</v>
      </c>
      <c r="Q25" s="616" t="s">
        <v>335</v>
      </c>
    </row>
    <row r="26" spans="1:17" s="617" customFormat="1">
      <c r="A26" s="618"/>
      <c r="B26" s="623"/>
      <c r="C26" s="610">
        <v>18</v>
      </c>
      <c r="D26" s="611" t="s">
        <v>179</v>
      </c>
      <c r="E26" s="620">
        <v>500</v>
      </c>
      <c r="F26" s="612">
        <v>0</v>
      </c>
      <c r="G26" s="620">
        <v>500</v>
      </c>
      <c r="H26" s="612">
        <v>100</v>
      </c>
      <c r="I26" s="612">
        <v>0</v>
      </c>
      <c r="J26" s="612">
        <v>100</v>
      </c>
      <c r="K26" s="612">
        <v>200</v>
      </c>
      <c r="L26" s="612">
        <v>0</v>
      </c>
      <c r="M26" s="612">
        <v>200</v>
      </c>
      <c r="N26" s="612">
        <v>200</v>
      </c>
      <c r="O26" s="612">
        <v>0</v>
      </c>
      <c r="P26" s="615">
        <v>200</v>
      </c>
      <c r="Q26" s="616" t="s">
        <v>335</v>
      </c>
    </row>
    <row r="27" spans="1:17" s="617" customFormat="1">
      <c r="A27" s="618"/>
      <c r="B27" s="623"/>
      <c r="C27" s="610">
        <v>19</v>
      </c>
      <c r="D27" s="611" t="s">
        <v>181</v>
      </c>
      <c r="E27" s="612">
        <v>1250</v>
      </c>
      <c r="F27" s="612">
        <v>0</v>
      </c>
      <c r="G27" s="612">
        <v>1250</v>
      </c>
      <c r="H27" s="612">
        <v>250</v>
      </c>
      <c r="I27" s="612">
        <v>0</v>
      </c>
      <c r="J27" s="612">
        <v>250</v>
      </c>
      <c r="K27" s="612">
        <v>500</v>
      </c>
      <c r="L27" s="612">
        <v>0</v>
      </c>
      <c r="M27" s="612">
        <v>500</v>
      </c>
      <c r="N27" s="612">
        <v>500</v>
      </c>
      <c r="O27" s="614">
        <v>0</v>
      </c>
      <c r="P27" s="615">
        <v>500</v>
      </c>
      <c r="Q27" s="616" t="s">
        <v>335</v>
      </c>
    </row>
    <row r="28" spans="1:17" s="617" customFormat="1">
      <c r="A28" s="618"/>
      <c r="B28" s="619"/>
      <c r="C28" s="610">
        <v>20</v>
      </c>
      <c r="D28" s="611" t="s">
        <v>474</v>
      </c>
      <c r="E28" s="612">
        <v>3000</v>
      </c>
      <c r="F28" s="612">
        <v>0</v>
      </c>
      <c r="G28" s="612">
        <v>3000</v>
      </c>
      <c r="H28" s="612">
        <v>1000</v>
      </c>
      <c r="I28" s="612">
        <v>0</v>
      </c>
      <c r="J28" s="612">
        <v>1000</v>
      </c>
      <c r="K28" s="612">
        <v>1000</v>
      </c>
      <c r="L28" s="612">
        <v>0</v>
      </c>
      <c r="M28" s="612">
        <v>1000</v>
      </c>
      <c r="N28" s="612">
        <v>1000</v>
      </c>
      <c r="O28" s="614">
        <v>0</v>
      </c>
      <c r="P28" s="615">
        <v>1000</v>
      </c>
      <c r="Q28" s="616" t="s">
        <v>335</v>
      </c>
    </row>
    <row r="29" spans="1:17" s="617" customFormat="1">
      <c r="A29" s="618"/>
      <c r="B29" s="623"/>
      <c r="C29" s="610">
        <v>21</v>
      </c>
      <c r="D29" s="611" t="s">
        <v>182</v>
      </c>
      <c r="E29" s="612">
        <v>2000</v>
      </c>
      <c r="F29" s="612">
        <v>0</v>
      </c>
      <c r="G29" s="612">
        <v>2000</v>
      </c>
      <c r="H29" s="612">
        <v>500</v>
      </c>
      <c r="I29" s="612">
        <v>0</v>
      </c>
      <c r="J29" s="612">
        <v>500</v>
      </c>
      <c r="K29" s="612">
        <v>750</v>
      </c>
      <c r="L29" s="612">
        <v>0</v>
      </c>
      <c r="M29" s="612">
        <v>750</v>
      </c>
      <c r="N29" s="612">
        <v>750</v>
      </c>
      <c r="O29" s="614">
        <v>0</v>
      </c>
      <c r="P29" s="615">
        <v>750</v>
      </c>
      <c r="Q29" s="616" t="s">
        <v>334</v>
      </c>
    </row>
    <row r="30" spans="1:17" s="617" customFormat="1">
      <c r="A30" s="618"/>
      <c r="B30" s="623"/>
      <c r="C30" s="610">
        <v>22</v>
      </c>
      <c r="D30" s="611" t="s">
        <v>183</v>
      </c>
      <c r="E30" s="612">
        <v>500</v>
      </c>
      <c r="F30" s="612">
        <v>0</v>
      </c>
      <c r="G30" s="612">
        <v>500</v>
      </c>
      <c r="H30" s="612">
        <v>100</v>
      </c>
      <c r="I30" s="612">
        <v>0</v>
      </c>
      <c r="J30" s="612">
        <v>100</v>
      </c>
      <c r="K30" s="612">
        <v>200</v>
      </c>
      <c r="L30" s="612">
        <v>0</v>
      </c>
      <c r="M30" s="612">
        <v>200</v>
      </c>
      <c r="N30" s="612">
        <v>200</v>
      </c>
      <c r="O30" s="614">
        <v>0</v>
      </c>
      <c r="P30" s="615">
        <v>200</v>
      </c>
      <c r="Q30" s="616" t="s">
        <v>334</v>
      </c>
    </row>
    <row r="31" spans="1:17" s="617" customFormat="1">
      <c r="A31" s="618"/>
      <c r="B31" s="623"/>
      <c r="C31" s="610">
        <v>23</v>
      </c>
      <c r="D31" s="611" t="s">
        <v>184</v>
      </c>
      <c r="E31" s="612">
        <v>500</v>
      </c>
      <c r="F31" s="612">
        <v>0</v>
      </c>
      <c r="G31" s="612">
        <v>500</v>
      </c>
      <c r="H31" s="612">
        <v>100</v>
      </c>
      <c r="I31" s="612">
        <v>0</v>
      </c>
      <c r="J31" s="612">
        <v>100</v>
      </c>
      <c r="K31" s="612">
        <v>200</v>
      </c>
      <c r="L31" s="612">
        <v>0</v>
      </c>
      <c r="M31" s="612">
        <v>200</v>
      </c>
      <c r="N31" s="612">
        <v>200</v>
      </c>
      <c r="O31" s="614">
        <v>0</v>
      </c>
      <c r="P31" s="615">
        <v>200</v>
      </c>
      <c r="Q31" s="616" t="s">
        <v>334</v>
      </c>
    </row>
    <row r="32" spans="1:17" s="617" customFormat="1">
      <c r="A32" s="618"/>
      <c r="B32" s="623"/>
      <c r="C32" s="610">
        <v>24</v>
      </c>
      <c r="D32" s="611" t="s">
        <v>185</v>
      </c>
      <c r="E32" s="612">
        <v>2500</v>
      </c>
      <c r="F32" s="612">
        <v>0</v>
      </c>
      <c r="G32" s="612">
        <v>2500</v>
      </c>
      <c r="H32" s="612">
        <v>500</v>
      </c>
      <c r="I32" s="612">
        <v>0</v>
      </c>
      <c r="J32" s="612">
        <v>500</v>
      </c>
      <c r="K32" s="612">
        <v>1000</v>
      </c>
      <c r="L32" s="612">
        <v>0</v>
      </c>
      <c r="M32" s="612">
        <v>1000</v>
      </c>
      <c r="N32" s="612">
        <v>1000</v>
      </c>
      <c r="O32" s="614">
        <v>0</v>
      </c>
      <c r="P32" s="615">
        <v>1000</v>
      </c>
      <c r="Q32" s="616" t="s">
        <v>334</v>
      </c>
    </row>
    <row r="33" spans="1:17" s="617" customFormat="1">
      <c r="A33" s="618"/>
      <c r="B33" s="623"/>
      <c r="C33" s="610">
        <v>25</v>
      </c>
      <c r="D33" s="611" t="s">
        <v>154</v>
      </c>
      <c r="E33" s="612">
        <v>2000</v>
      </c>
      <c r="F33" s="612">
        <v>0</v>
      </c>
      <c r="G33" s="612">
        <v>2000</v>
      </c>
      <c r="H33" s="612">
        <v>500</v>
      </c>
      <c r="I33" s="612">
        <v>0</v>
      </c>
      <c r="J33" s="612">
        <v>500</v>
      </c>
      <c r="K33" s="612">
        <v>750</v>
      </c>
      <c r="L33" s="613">
        <v>0</v>
      </c>
      <c r="M33" s="613">
        <v>750</v>
      </c>
      <c r="N33" s="612">
        <v>750</v>
      </c>
      <c r="O33" s="614">
        <v>0</v>
      </c>
      <c r="P33" s="615">
        <v>750</v>
      </c>
      <c r="Q33" s="616" t="s">
        <v>334</v>
      </c>
    </row>
    <row r="34" spans="1:17" s="617" customFormat="1">
      <c r="A34" s="618"/>
      <c r="B34" s="623"/>
      <c r="C34" s="610">
        <v>26</v>
      </c>
      <c r="D34" s="611" t="s">
        <v>156</v>
      </c>
      <c r="E34" s="612">
        <v>500</v>
      </c>
      <c r="F34" s="612">
        <v>0</v>
      </c>
      <c r="G34" s="612">
        <v>500</v>
      </c>
      <c r="H34" s="612">
        <v>100</v>
      </c>
      <c r="I34" s="612">
        <v>0</v>
      </c>
      <c r="J34" s="612">
        <v>100</v>
      </c>
      <c r="K34" s="612">
        <v>200</v>
      </c>
      <c r="L34" s="612">
        <v>0</v>
      </c>
      <c r="M34" s="612">
        <v>200</v>
      </c>
      <c r="N34" s="612">
        <v>200</v>
      </c>
      <c r="O34" s="614">
        <v>0</v>
      </c>
      <c r="P34" s="615">
        <v>200</v>
      </c>
      <c r="Q34" s="616" t="s">
        <v>334</v>
      </c>
    </row>
    <row r="35" spans="1:17" s="617" customFormat="1">
      <c r="A35" s="618"/>
      <c r="B35" s="623"/>
      <c r="C35" s="610">
        <v>27</v>
      </c>
      <c r="D35" s="611" t="s">
        <v>157</v>
      </c>
      <c r="E35" s="612">
        <v>500</v>
      </c>
      <c r="F35" s="612">
        <v>0</v>
      </c>
      <c r="G35" s="612">
        <v>500</v>
      </c>
      <c r="H35" s="612">
        <v>100</v>
      </c>
      <c r="I35" s="612">
        <v>0</v>
      </c>
      <c r="J35" s="612">
        <v>100</v>
      </c>
      <c r="K35" s="612">
        <v>200</v>
      </c>
      <c r="L35" s="612">
        <v>0</v>
      </c>
      <c r="M35" s="612">
        <v>200</v>
      </c>
      <c r="N35" s="612">
        <v>200</v>
      </c>
      <c r="O35" s="614">
        <v>0</v>
      </c>
      <c r="P35" s="615">
        <v>200</v>
      </c>
      <c r="Q35" s="616" t="s">
        <v>334</v>
      </c>
    </row>
    <row r="36" spans="1:17" s="617" customFormat="1">
      <c r="A36" s="618"/>
      <c r="B36" s="623"/>
      <c r="C36" s="610">
        <v>28</v>
      </c>
      <c r="D36" s="611" t="s">
        <v>190</v>
      </c>
      <c r="E36" s="612">
        <v>3000</v>
      </c>
      <c r="F36" s="612">
        <v>0</v>
      </c>
      <c r="G36" s="612">
        <v>3000</v>
      </c>
      <c r="H36" s="612">
        <v>1000</v>
      </c>
      <c r="I36" s="612">
        <v>0</v>
      </c>
      <c r="J36" s="612">
        <v>1000</v>
      </c>
      <c r="K36" s="612">
        <v>1000</v>
      </c>
      <c r="L36" s="612">
        <v>0</v>
      </c>
      <c r="M36" s="612">
        <v>1000</v>
      </c>
      <c r="N36" s="612">
        <v>1000</v>
      </c>
      <c r="O36" s="614">
        <v>0</v>
      </c>
      <c r="P36" s="615">
        <v>1000</v>
      </c>
      <c r="Q36" s="616" t="s">
        <v>334</v>
      </c>
    </row>
    <row r="37" spans="1:17" s="617" customFormat="1">
      <c r="A37" s="618"/>
      <c r="B37" s="623"/>
      <c r="C37" s="610">
        <v>29</v>
      </c>
      <c r="D37" s="611" t="s">
        <v>191</v>
      </c>
      <c r="E37" s="612">
        <v>10000</v>
      </c>
      <c r="F37" s="612">
        <v>0</v>
      </c>
      <c r="G37" s="612">
        <v>10000</v>
      </c>
      <c r="H37" s="612">
        <v>1000</v>
      </c>
      <c r="I37" s="612">
        <v>0</v>
      </c>
      <c r="J37" s="612">
        <v>1000</v>
      </c>
      <c r="K37" s="612">
        <v>5000</v>
      </c>
      <c r="L37" s="612">
        <v>0</v>
      </c>
      <c r="M37" s="612">
        <v>5000</v>
      </c>
      <c r="N37" s="612">
        <v>4000</v>
      </c>
      <c r="O37" s="614">
        <v>0</v>
      </c>
      <c r="P37" s="615">
        <v>4000</v>
      </c>
      <c r="Q37" s="616" t="s">
        <v>334</v>
      </c>
    </row>
    <row r="38" spans="1:17" s="617" customFormat="1">
      <c r="A38" s="618"/>
      <c r="B38" s="623"/>
      <c r="C38" s="610">
        <v>30</v>
      </c>
      <c r="D38" s="611" t="s">
        <v>192</v>
      </c>
      <c r="E38" s="612">
        <v>1000</v>
      </c>
      <c r="F38" s="612">
        <v>0</v>
      </c>
      <c r="G38" s="612">
        <v>1000</v>
      </c>
      <c r="H38" s="612">
        <v>200</v>
      </c>
      <c r="I38" s="612">
        <v>0</v>
      </c>
      <c r="J38" s="612">
        <v>200</v>
      </c>
      <c r="K38" s="612">
        <v>400</v>
      </c>
      <c r="L38" s="612">
        <v>0</v>
      </c>
      <c r="M38" s="612">
        <v>400</v>
      </c>
      <c r="N38" s="612">
        <v>400</v>
      </c>
      <c r="O38" s="614">
        <v>0</v>
      </c>
      <c r="P38" s="615">
        <v>400</v>
      </c>
      <c r="Q38" s="616" t="s">
        <v>334</v>
      </c>
    </row>
    <row r="39" spans="1:17" s="617" customFormat="1">
      <c r="A39" s="618"/>
      <c r="B39" s="623"/>
      <c r="C39" s="610">
        <v>31</v>
      </c>
      <c r="D39" s="611" t="s">
        <v>188</v>
      </c>
      <c r="E39" s="620">
        <v>1000</v>
      </c>
      <c r="F39" s="612">
        <v>0</v>
      </c>
      <c r="G39" s="620">
        <v>1000</v>
      </c>
      <c r="H39" s="612">
        <v>200</v>
      </c>
      <c r="I39" s="612">
        <v>0</v>
      </c>
      <c r="J39" s="612">
        <v>200</v>
      </c>
      <c r="K39" s="612">
        <v>400</v>
      </c>
      <c r="L39" s="613">
        <v>0</v>
      </c>
      <c r="M39" s="612">
        <v>400</v>
      </c>
      <c r="N39" s="622">
        <v>400</v>
      </c>
      <c r="O39" s="614">
        <v>0</v>
      </c>
      <c r="P39" s="615">
        <v>400</v>
      </c>
      <c r="Q39" s="616" t="s">
        <v>334</v>
      </c>
    </row>
    <row r="40" spans="1:17" s="617" customFormat="1">
      <c r="A40" s="618"/>
      <c r="B40" s="623"/>
      <c r="C40" s="610">
        <v>32</v>
      </c>
      <c r="D40" s="611" t="s">
        <v>155</v>
      </c>
      <c r="E40" s="612">
        <v>500</v>
      </c>
      <c r="F40" s="612">
        <v>0</v>
      </c>
      <c r="G40" s="612">
        <v>500</v>
      </c>
      <c r="H40" s="612">
        <v>100</v>
      </c>
      <c r="I40" s="612">
        <v>0</v>
      </c>
      <c r="J40" s="612">
        <v>100</v>
      </c>
      <c r="K40" s="612">
        <v>200</v>
      </c>
      <c r="L40" s="612">
        <v>0</v>
      </c>
      <c r="M40" s="612">
        <v>200</v>
      </c>
      <c r="N40" s="612">
        <v>200</v>
      </c>
      <c r="O40" s="614">
        <v>0</v>
      </c>
      <c r="P40" s="615">
        <v>200</v>
      </c>
      <c r="Q40" s="616" t="s">
        <v>334</v>
      </c>
    </row>
    <row r="41" spans="1:17" s="617" customFormat="1">
      <c r="A41" s="618"/>
      <c r="B41" s="623"/>
      <c r="C41" s="610">
        <v>33</v>
      </c>
      <c r="D41" s="611" t="s">
        <v>195</v>
      </c>
      <c r="E41" s="612">
        <v>1500</v>
      </c>
      <c r="F41" s="612">
        <v>0</v>
      </c>
      <c r="G41" s="612">
        <v>1500</v>
      </c>
      <c r="H41" s="612">
        <v>500</v>
      </c>
      <c r="I41" s="612">
        <v>0</v>
      </c>
      <c r="J41" s="612">
        <v>500</v>
      </c>
      <c r="K41" s="612">
        <v>500</v>
      </c>
      <c r="L41" s="612">
        <v>0</v>
      </c>
      <c r="M41" s="612">
        <v>500</v>
      </c>
      <c r="N41" s="612">
        <v>500</v>
      </c>
      <c r="O41" s="614">
        <v>0</v>
      </c>
      <c r="P41" s="615">
        <v>500</v>
      </c>
      <c r="Q41" s="616" t="s">
        <v>334</v>
      </c>
    </row>
    <row r="42" spans="1:17" s="617" customFormat="1">
      <c r="A42" s="618"/>
      <c r="B42" s="623"/>
      <c r="C42" s="610">
        <v>34</v>
      </c>
      <c r="D42" s="611" t="s">
        <v>193</v>
      </c>
      <c r="E42" s="612">
        <v>1000</v>
      </c>
      <c r="F42" s="612">
        <v>0</v>
      </c>
      <c r="G42" s="612">
        <v>1000</v>
      </c>
      <c r="H42" s="612">
        <v>200</v>
      </c>
      <c r="I42" s="612">
        <v>0</v>
      </c>
      <c r="J42" s="612">
        <v>200</v>
      </c>
      <c r="K42" s="612">
        <v>400</v>
      </c>
      <c r="L42" s="613">
        <v>0</v>
      </c>
      <c r="M42" s="613">
        <v>400</v>
      </c>
      <c r="N42" s="612">
        <v>400</v>
      </c>
      <c r="O42" s="614">
        <v>0</v>
      </c>
      <c r="P42" s="615">
        <v>400</v>
      </c>
      <c r="Q42" s="616" t="s">
        <v>334</v>
      </c>
    </row>
    <row r="43" spans="1:17" s="617" customFormat="1">
      <c r="A43" s="618"/>
      <c r="B43" s="623"/>
      <c r="C43" s="610">
        <v>35</v>
      </c>
      <c r="D43" s="611" t="s">
        <v>160</v>
      </c>
      <c r="E43" s="612">
        <v>3000</v>
      </c>
      <c r="F43" s="612">
        <v>0</v>
      </c>
      <c r="G43" s="612">
        <v>3000</v>
      </c>
      <c r="H43" s="612">
        <v>1000</v>
      </c>
      <c r="I43" s="612">
        <v>0</v>
      </c>
      <c r="J43" s="612">
        <v>1000</v>
      </c>
      <c r="K43" s="612">
        <v>1000</v>
      </c>
      <c r="L43" s="612">
        <v>0</v>
      </c>
      <c r="M43" s="612">
        <v>1000</v>
      </c>
      <c r="N43" s="612">
        <v>1000</v>
      </c>
      <c r="O43" s="614">
        <v>0</v>
      </c>
      <c r="P43" s="615">
        <v>1000</v>
      </c>
      <c r="Q43" s="616" t="s">
        <v>334</v>
      </c>
    </row>
    <row r="44" spans="1:17" s="617" customFormat="1">
      <c r="A44" s="618"/>
      <c r="B44" s="623"/>
      <c r="C44" s="610">
        <v>36</v>
      </c>
      <c r="D44" s="611" t="s">
        <v>159</v>
      </c>
      <c r="E44" s="612">
        <v>1000</v>
      </c>
      <c r="F44" s="612">
        <v>0</v>
      </c>
      <c r="G44" s="612">
        <v>1000</v>
      </c>
      <c r="H44" s="612">
        <v>200</v>
      </c>
      <c r="I44" s="612">
        <v>0</v>
      </c>
      <c r="J44" s="612">
        <v>200</v>
      </c>
      <c r="K44" s="612">
        <v>400</v>
      </c>
      <c r="L44" s="612">
        <v>0</v>
      </c>
      <c r="M44" s="612">
        <v>400</v>
      </c>
      <c r="N44" s="612">
        <v>400</v>
      </c>
      <c r="O44" s="614">
        <v>0</v>
      </c>
      <c r="P44" s="615">
        <v>400</v>
      </c>
      <c r="Q44" s="616" t="s">
        <v>334</v>
      </c>
    </row>
    <row r="45" spans="1:17" s="617" customFormat="1">
      <c r="A45" s="618"/>
      <c r="B45" s="623"/>
      <c r="C45" s="610">
        <v>37</v>
      </c>
      <c r="D45" s="611" t="s">
        <v>204</v>
      </c>
      <c r="E45" s="612">
        <v>500</v>
      </c>
      <c r="F45" s="612">
        <v>0</v>
      </c>
      <c r="G45" s="612">
        <v>500</v>
      </c>
      <c r="H45" s="612">
        <v>100</v>
      </c>
      <c r="I45" s="612">
        <v>0</v>
      </c>
      <c r="J45" s="612">
        <v>100</v>
      </c>
      <c r="K45" s="612">
        <v>200</v>
      </c>
      <c r="L45" s="612">
        <v>0</v>
      </c>
      <c r="M45" s="612">
        <v>200</v>
      </c>
      <c r="N45" s="630">
        <v>200</v>
      </c>
      <c r="O45" s="614">
        <v>0</v>
      </c>
      <c r="P45" s="615">
        <v>200</v>
      </c>
      <c r="Q45" s="616" t="s">
        <v>334</v>
      </c>
    </row>
    <row r="46" spans="1:17" s="617" customFormat="1">
      <c r="A46" s="618"/>
      <c r="B46" s="623"/>
      <c r="C46" s="610">
        <v>38</v>
      </c>
      <c r="D46" s="611" t="s">
        <v>475</v>
      </c>
      <c r="E46" s="612">
        <v>200</v>
      </c>
      <c r="F46" s="612">
        <v>0</v>
      </c>
      <c r="G46" s="612">
        <v>200</v>
      </c>
      <c r="H46" s="612">
        <v>0</v>
      </c>
      <c r="I46" s="612">
        <v>0</v>
      </c>
      <c r="J46" s="612">
        <v>0</v>
      </c>
      <c r="K46" s="612">
        <v>100</v>
      </c>
      <c r="L46" s="613">
        <v>0</v>
      </c>
      <c r="M46" s="613">
        <v>100</v>
      </c>
      <c r="N46" s="612">
        <v>100</v>
      </c>
      <c r="O46" s="614">
        <v>0</v>
      </c>
      <c r="P46" s="615">
        <v>100</v>
      </c>
      <c r="Q46" s="616" t="s">
        <v>334</v>
      </c>
    </row>
    <row r="47" spans="1:17" s="617" customFormat="1">
      <c r="A47" s="618"/>
      <c r="B47" s="623"/>
      <c r="C47" s="610">
        <v>39</v>
      </c>
      <c r="D47" s="611" t="s">
        <v>329</v>
      </c>
      <c r="E47" s="612">
        <v>200</v>
      </c>
      <c r="F47" s="612">
        <v>0</v>
      </c>
      <c r="G47" s="612">
        <v>200</v>
      </c>
      <c r="H47" s="612">
        <v>0</v>
      </c>
      <c r="I47" s="612">
        <v>0</v>
      </c>
      <c r="J47" s="612">
        <v>0</v>
      </c>
      <c r="K47" s="612">
        <v>100</v>
      </c>
      <c r="L47" s="612">
        <v>0</v>
      </c>
      <c r="M47" s="612">
        <v>100</v>
      </c>
      <c r="N47" s="630">
        <v>100</v>
      </c>
      <c r="O47" s="614">
        <v>0</v>
      </c>
      <c r="P47" s="615">
        <v>100</v>
      </c>
      <c r="Q47" s="616" t="s">
        <v>334</v>
      </c>
    </row>
    <row r="48" spans="1:17" s="617" customFormat="1">
      <c r="A48" s="618"/>
      <c r="B48" s="623"/>
      <c r="C48" s="610">
        <v>40</v>
      </c>
      <c r="D48" s="611" t="s">
        <v>200</v>
      </c>
      <c r="E48" s="612">
        <v>400</v>
      </c>
      <c r="F48" s="612">
        <v>0</v>
      </c>
      <c r="G48" s="612">
        <v>400</v>
      </c>
      <c r="H48" s="612">
        <v>100</v>
      </c>
      <c r="I48" s="612">
        <v>0</v>
      </c>
      <c r="J48" s="612">
        <v>100</v>
      </c>
      <c r="K48" s="612">
        <v>200</v>
      </c>
      <c r="L48" s="613">
        <v>0</v>
      </c>
      <c r="M48" s="613">
        <v>200</v>
      </c>
      <c r="N48" s="612">
        <v>100</v>
      </c>
      <c r="O48" s="614">
        <v>0</v>
      </c>
      <c r="P48" s="615">
        <v>100</v>
      </c>
      <c r="Q48" s="616" t="s">
        <v>334</v>
      </c>
    </row>
    <row r="49" spans="1:17" s="617" customFormat="1">
      <c r="A49" s="618"/>
      <c r="B49" s="623"/>
      <c r="C49" s="610">
        <v>41</v>
      </c>
      <c r="D49" s="611" t="s">
        <v>199</v>
      </c>
      <c r="E49" s="612">
        <v>1000</v>
      </c>
      <c r="F49" s="612">
        <v>0</v>
      </c>
      <c r="G49" s="612">
        <v>1000</v>
      </c>
      <c r="H49" s="612">
        <v>200</v>
      </c>
      <c r="I49" s="612">
        <v>0</v>
      </c>
      <c r="J49" s="612">
        <v>200</v>
      </c>
      <c r="K49" s="612">
        <v>400</v>
      </c>
      <c r="L49" s="612">
        <v>0</v>
      </c>
      <c r="M49" s="612">
        <v>400</v>
      </c>
      <c r="N49" s="630">
        <v>400</v>
      </c>
      <c r="O49" s="614">
        <v>0</v>
      </c>
      <c r="P49" s="615">
        <v>400</v>
      </c>
      <c r="Q49" s="616" t="s">
        <v>334</v>
      </c>
    </row>
    <row r="50" spans="1:17" s="617" customFormat="1">
      <c r="A50" s="618"/>
      <c r="B50" s="623"/>
      <c r="C50" s="610">
        <v>42</v>
      </c>
      <c r="D50" s="611" t="s">
        <v>268</v>
      </c>
      <c r="E50" s="612">
        <v>1000</v>
      </c>
      <c r="F50" s="612">
        <v>0</v>
      </c>
      <c r="G50" s="612">
        <v>1000</v>
      </c>
      <c r="H50" s="612">
        <v>200</v>
      </c>
      <c r="I50" s="612">
        <v>0</v>
      </c>
      <c r="J50" s="612">
        <v>200</v>
      </c>
      <c r="K50" s="612">
        <v>400</v>
      </c>
      <c r="L50" s="612">
        <v>0</v>
      </c>
      <c r="M50" s="612">
        <v>400</v>
      </c>
      <c r="N50" s="630">
        <v>400</v>
      </c>
      <c r="O50" s="614">
        <v>0</v>
      </c>
      <c r="P50" s="615">
        <v>400</v>
      </c>
      <c r="Q50" s="616" t="s">
        <v>334</v>
      </c>
    </row>
    <row r="51" spans="1:17" s="617" customFormat="1">
      <c r="A51" s="618"/>
      <c r="B51" s="623"/>
      <c r="C51" s="610">
        <v>43</v>
      </c>
      <c r="D51" s="611" t="s">
        <v>476</v>
      </c>
      <c r="E51" s="612">
        <v>1000</v>
      </c>
      <c r="F51" s="612">
        <v>0</v>
      </c>
      <c r="G51" s="612">
        <v>1000</v>
      </c>
      <c r="H51" s="612">
        <v>200</v>
      </c>
      <c r="I51" s="612">
        <v>0</v>
      </c>
      <c r="J51" s="612">
        <v>200</v>
      </c>
      <c r="K51" s="612">
        <v>400</v>
      </c>
      <c r="L51" s="613">
        <v>0</v>
      </c>
      <c r="M51" s="613">
        <v>400</v>
      </c>
      <c r="N51" s="612">
        <v>400</v>
      </c>
      <c r="O51" s="614">
        <v>0</v>
      </c>
      <c r="P51" s="615">
        <v>400</v>
      </c>
      <c r="Q51" s="616" t="s">
        <v>331</v>
      </c>
    </row>
    <row r="52" spans="1:17" s="617" customFormat="1">
      <c r="A52" s="618"/>
      <c r="B52" s="623"/>
      <c r="C52" s="610">
        <v>44</v>
      </c>
      <c r="D52" s="611" t="s">
        <v>269</v>
      </c>
      <c r="E52" s="612">
        <v>200</v>
      </c>
      <c r="F52" s="612">
        <v>0</v>
      </c>
      <c r="G52" s="612">
        <v>200</v>
      </c>
      <c r="H52" s="612">
        <v>0</v>
      </c>
      <c r="I52" s="612">
        <v>0</v>
      </c>
      <c r="J52" s="612">
        <v>0</v>
      </c>
      <c r="K52" s="612">
        <v>100</v>
      </c>
      <c r="L52" s="613">
        <v>0</v>
      </c>
      <c r="M52" s="613">
        <v>100</v>
      </c>
      <c r="N52" s="612">
        <v>100</v>
      </c>
      <c r="O52" s="614">
        <v>0</v>
      </c>
      <c r="P52" s="615">
        <v>100</v>
      </c>
      <c r="Q52" s="616" t="s">
        <v>331</v>
      </c>
    </row>
    <row r="53" spans="1:17" s="617" customFormat="1">
      <c r="A53" s="618"/>
      <c r="B53" s="623"/>
      <c r="C53" s="610">
        <v>45</v>
      </c>
      <c r="D53" s="611" t="s">
        <v>209</v>
      </c>
      <c r="E53" s="620">
        <v>1000</v>
      </c>
      <c r="F53" s="612">
        <v>0</v>
      </c>
      <c r="G53" s="620">
        <v>1000</v>
      </c>
      <c r="H53" s="612">
        <v>200</v>
      </c>
      <c r="I53" s="612">
        <v>0</v>
      </c>
      <c r="J53" s="612">
        <v>200</v>
      </c>
      <c r="K53" s="612">
        <v>400</v>
      </c>
      <c r="L53" s="613">
        <v>0</v>
      </c>
      <c r="M53" s="612">
        <v>400</v>
      </c>
      <c r="N53" s="622">
        <v>400</v>
      </c>
      <c r="O53" s="614">
        <v>0</v>
      </c>
      <c r="P53" s="615">
        <v>400</v>
      </c>
      <c r="Q53" s="616" t="s">
        <v>331</v>
      </c>
    </row>
    <row r="54" spans="1:17" s="617" customFormat="1">
      <c r="A54" s="618"/>
      <c r="B54" s="623"/>
      <c r="C54" s="610">
        <v>46</v>
      </c>
      <c r="D54" s="611" t="s">
        <v>41</v>
      </c>
      <c r="E54" s="612">
        <v>2000</v>
      </c>
      <c r="F54" s="612">
        <v>0</v>
      </c>
      <c r="G54" s="612">
        <v>2000</v>
      </c>
      <c r="H54" s="612">
        <v>500</v>
      </c>
      <c r="I54" s="612">
        <v>0</v>
      </c>
      <c r="J54" s="612">
        <v>500</v>
      </c>
      <c r="K54" s="612">
        <v>1000</v>
      </c>
      <c r="L54" s="612">
        <v>0</v>
      </c>
      <c r="M54" s="612">
        <v>1000</v>
      </c>
      <c r="N54" s="612">
        <v>500</v>
      </c>
      <c r="O54" s="614">
        <v>0</v>
      </c>
      <c r="P54" s="615">
        <v>500</v>
      </c>
      <c r="Q54" s="616" t="s">
        <v>331</v>
      </c>
    </row>
    <row r="55" spans="1:17" s="617" customFormat="1">
      <c r="A55" s="618"/>
      <c r="B55" s="623"/>
      <c r="C55" s="610">
        <v>47</v>
      </c>
      <c r="D55" s="611" t="s">
        <v>43</v>
      </c>
      <c r="E55" s="612">
        <v>1000</v>
      </c>
      <c r="F55" s="612">
        <v>0</v>
      </c>
      <c r="G55" s="612">
        <v>1000</v>
      </c>
      <c r="H55" s="612">
        <v>200</v>
      </c>
      <c r="I55" s="612">
        <v>0</v>
      </c>
      <c r="J55" s="612">
        <v>200</v>
      </c>
      <c r="K55" s="612">
        <v>400</v>
      </c>
      <c r="L55" s="612">
        <v>0</v>
      </c>
      <c r="M55" s="612">
        <v>400</v>
      </c>
      <c r="N55" s="630">
        <v>400</v>
      </c>
      <c r="O55" s="614">
        <v>0</v>
      </c>
      <c r="P55" s="615">
        <v>400</v>
      </c>
      <c r="Q55" s="616" t="s">
        <v>331</v>
      </c>
    </row>
    <row r="56" spans="1:17" s="617" customFormat="1">
      <c r="A56" s="618"/>
      <c r="B56" s="623"/>
      <c r="C56" s="610">
        <v>48</v>
      </c>
      <c r="D56" s="611" t="s">
        <v>42</v>
      </c>
      <c r="E56" s="612">
        <v>1500</v>
      </c>
      <c r="F56" s="612">
        <v>0</v>
      </c>
      <c r="G56" s="612">
        <v>1500</v>
      </c>
      <c r="H56" s="612">
        <v>500</v>
      </c>
      <c r="I56" s="612">
        <v>0</v>
      </c>
      <c r="J56" s="612">
        <v>500</v>
      </c>
      <c r="K56" s="612">
        <v>500</v>
      </c>
      <c r="L56" s="613">
        <v>0</v>
      </c>
      <c r="M56" s="613">
        <v>500</v>
      </c>
      <c r="N56" s="612">
        <v>500</v>
      </c>
      <c r="O56" s="614">
        <v>0</v>
      </c>
      <c r="P56" s="615">
        <v>500</v>
      </c>
      <c r="Q56" s="616" t="s">
        <v>331</v>
      </c>
    </row>
    <row r="57" spans="1:17" s="617" customFormat="1">
      <c r="A57" s="618"/>
      <c r="B57" s="623"/>
      <c r="C57" s="610">
        <v>49</v>
      </c>
      <c r="D57" s="611" t="s">
        <v>45</v>
      </c>
      <c r="E57" s="612">
        <v>1000</v>
      </c>
      <c r="F57" s="612">
        <v>0</v>
      </c>
      <c r="G57" s="612">
        <v>1000</v>
      </c>
      <c r="H57" s="612">
        <v>200</v>
      </c>
      <c r="I57" s="612">
        <v>0</v>
      </c>
      <c r="J57" s="612">
        <v>200</v>
      </c>
      <c r="K57" s="612">
        <v>400</v>
      </c>
      <c r="L57" s="612">
        <v>0</v>
      </c>
      <c r="M57" s="612">
        <v>400</v>
      </c>
      <c r="N57" s="612">
        <v>400</v>
      </c>
      <c r="O57" s="614">
        <v>0</v>
      </c>
      <c r="P57" s="615">
        <v>400</v>
      </c>
      <c r="Q57" s="616" t="s">
        <v>331</v>
      </c>
    </row>
    <row r="58" spans="1:17" s="617" customFormat="1">
      <c r="A58" s="618"/>
      <c r="B58" s="623"/>
      <c r="C58" s="610">
        <v>50</v>
      </c>
      <c r="D58" s="611" t="s">
        <v>212</v>
      </c>
      <c r="E58" s="612">
        <v>2000</v>
      </c>
      <c r="F58" s="612">
        <v>0</v>
      </c>
      <c r="G58" s="612">
        <v>2000</v>
      </c>
      <c r="H58" s="612">
        <v>500</v>
      </c>
      <c r="I58" s="612">
        <v>0</v>
      </c>
      <c r="J58" s="612">
        <v>500</v>
      </c>
      <c r="K58" s="612">
        <v>1000</v>
      </c>
      <c r="L58" s="612">
        <v>0</v>
      </c>
      <c r="M58" s="612">
        <v>1000</v>
      </c>
      <c r="N58" s="630">
        <v>500</v>
      </c>
      <c r="O58" s="614">
        <v>0</v>
      </c>
      <c r="P58" s="615">
        <v>500</v>
      </c>
      <c r="Q58" s="616" t="s">
        <v>331</v>
      </c>
    </row>
    <row r="59" spans="1:17" s="617" customFormat="1">
      <c r="A59" s="618"/>
      <c r="B59" s="623"/>
      <c r="C59" s="610">
        <v>51</v>
      </c>
      <c r="D59" s="611" t="s">
        <v>216</v>
      </c>
      <c r="E59" s="612">
        <v>500</v>
      </c>
      <c r="F59" s="612">
        <v>0</v>
      </c>
      <c r="G59" s="612">
        <v>500</v>
      </c>
      <c r="H59" s="612">
        <v>100</v>
      </c>
      <c r="I59" s="612">
        <v>0</v>
      </c>
      <c r="J59" s="612">
        <v>100</v>
      </c>
      <c r="K59" s="612">
        <v>200</v>
      </c>
      <c r="L59" s="612">
        <v>0</v>
      </c>
      <c r="M59" s="612">
        <v>200</v>
      </c>
      <c r="N59" s="630">
        <v>200</v>
      </c>
      <c r="O59" s="614">
        <v>0</v>
      </c>
      <c r="P59" s="615">
        <v>200</v>
      </c>
      <c r="Q59" s="616" t="s">
        <v>331</v>
      </c>
    </row>
    <row r="60" spans="1:17" s="617" customFormat="1">
      <c r="A60" s="618"/>
      <c r="B60" s="623"/>
      <c r="C60" s="610">
        <v>52</v>
      </c>
      <c r="D60" s="611" t="s">
        <v>217</v>
      </c>
      <c r="E60" s="612">
        <v>200</v>
      </c>
      <c r="F60" s="612">
        <v>0</v>
      </c>
      <c r="G60" s="612">
        <v>200</v>
      </c>
      <c r="H60" s="612">
        <v>0</v>
      </c>
      <c r="I60" s="612">
        <v>0</v>
      </c>
      <c r="J60" s="612">
        <v>0</v>
      </c>
      <c r="K60" s="612">
        <v>100</v>
      </c>
      <c r="L60" s="612">
        <v>0</v>
      </c>
      <c r="M60" s="612">
        <v>100</v>
      </c>
      <c r="N60" s="612">
        <v>100</v>
      </c>
      <c r="O60" s="614">
        <v>0</v>
      </c>
      <c r="P60" s="615">
        <v>100</v>
      </c>
      <c r="Q60" s="616" t="s">
        <v>331</v>
      </c>
    </row>
    <row r="61" spans="1:17" s="617" customFormat="1">
      <c r="A61" s="618"/>
      <c r="B61" s="623"/>
      <c r="C61" s="610">
        <v>53</v>
      </c>
      <c r="D61" s="611" t="s">
        <v>218</v>
      </c>
      <c r="E61" s="620">
        <v>500</v>
      </c>
      <c r="F61" s="612">
        <v>0</v>
      </c>
      <c r="G61" s="620">
        <v>500</v>
      </c>
      <c r="H61" s="612">
        <v>100</v>
      </c>
      <c r="I61" s="612">
        <v>0</v>
      </c>
      <c r="J61" s="612">
        <v>100</v>
      </c>
      <c r="K61" s="612">
        <v>200</v>
      </c>
      <c r="L61" s="613">
        <v>0</v>
      </c>
      <c r="M61" s="612">
        <v>200</v>
      </c>
      <c r="N61" s="612">
        <v>200</v>
      </c>
      <c r="O61" s="614">
        <v>0</v>
      </c>
      <c r="P61" s="615">
        <v>200</v>
      </c>
      <c r="Q61" s="616" t="s">
        <v>331</v>
      </c>
    </row>
    <row r="62" spans="1:17" s="617" customFormat="1">
      <c r="A62" s="618"/>
      <c r="B62" s="623"/>
      <c r="C62" s="610">
        <v>54</v>
      </c>
      <c r="D62" s="611" t="s">
        <v>46</v>
      </c>
      <c r="E62" s="612">
        <v>2000</v>
      </c>
      <c r="F62" s="612">
        <v>0</v>
      </c>
      <c r="G62" s="612">
        <v>2000</v>
      </c>
      <c r="H62" s="612">
        <v>500</v>
      </c>
      <c r="I62" s="612">
        <v>0</v>
      </c>
      <c r="J62" s="612">
        <v>500</v>
      </c>
      <c r="K62" s="612">
        <v>1000</v>
      </c>
      <c r="L62" s="613">
        <v>0</v>
      </c>
      <c r="M62" s="613">
        <v>1000</v>
      </c>
      <c r="N62" s="612">
        <v>500</v>
      </c>
      <c r="O62" s="614">
        <v>0</v>
      </c>
      <c r="P62" s="615">
        <v>500</v>
      </c>
      <c r="Q62" s="616" t="s">
        <v>331</v>
      </c>
    </row>
    <row r="63" spans="1:17" s="617" customFormat="1">
      <c r="A63" s="618"/>
      <c r="B63" s="623"/>
      <c r="C63" s="610">
        <v>55</v>
      </c>
      <c r="D63" s="611" t="s">
        <v>50</v>
      </c>
      <c r="E63" s="612">
        <v>300</v>
      </c>
      <c r="F63" s="612">
        <v>0</v>
      </c>
      <c r="G63" s="612">
        <v>300</v>
      </c>
      <c r="H63" s="612">
        <v>100</v>
      </c>
      <c r="I63" s="612">
        <v>0</v>
      </c>
      <c r="J63" s="612">
        <v>100</v>
      </c>
      <c r="K63" s="612">
        <v>100</v>
      </c>
      <c r="L63" s="612">
        <v>0</v>
      </c>
      <c r="M63" s="612">
        <v>100</v>
      </c>
      <c r="N63" s="612">
        <v>100</v>
      </c>
      <c r="O63" s="614">
        <v>0</v>
      </c>
      <c r="P63" s="615">
        <v>100</v>
      </c>
      <c r="Q63" s="616" t="s">
        <v>331</v>
      </c>
    </row>
    <row r="64" spans="1:17" s="617" customFormat="1">
      <c r="A64" s="618"/>
      <c r="B64" s="623"/>
      <c r="C64" s="610">
        <v>56</v>
      </c>
      <c r="D64" s="611" t="s">
        <v>49</v>
      </c>
      <c r="E64" s="620">
        <v>1000</v>
      </c>
      <c r="F64" s="612">
        <v>0</v>
      </c>
      <c r="G64" s="620">
        <v>1000</v>
      </c>
      <c r="H64" s="612">
        <v>200</v>
      </c>
      <c r="I64" s="612">
        <v>0</v>
      </c>
      <c r="J64" s="612">
        <v>200</v>
      </c>
      <c r="K64" s="612">
        <v>400</v>
      </c>
      <c r="L64" s="612">
        <v>0</v>
      </c>
      <c r="M64" s="612">
        <v>400</v>
      </c>
      <c r="N64" s="612">
        <v>400</v>
      </c>
      <c r="O64" s="614">
        <v>0</v>
      </c>
      <c r="P64" s="615">
        <v>400</v>
      </c>
      <c r="Q64" s="616"/>
    </row>
    <row r="65" spans="1:18" s="617" customFormat="1">
      <c r="A65" s="618"/>
      <c r="B65" s="623"/>
      <c r="C65" s="610">
        <v>57</v>
      </c>
      <c r="D65" s="611" t="s">
        <v>752</v>
      </c>
      <c r="E65" s="620">
        <v>1000</v>
      </c>
      <c r="F65" s="612">
        <v>0</v>
      </c>
      <c r="G65" s="620">
        <v>1000</v>
      </c>
      <c r="H65" s="612">
        <v>200</v>
      </c>
      <c r="I65" s="612">
        <v>0</v>
      </c>
      <c r="J65" s="612">
        <v>200</v>
      </c>
      <c r="K65" s="612">
        <v>500</v>
      </c>
      <c r="L65" s="612">
        <v>0</v>
      </c>
      <c r="M65" s="612">
        <v>500</v>
      </c>
      <c r="N65" s="612">
        <v>300</v>
      </c>
      <c r="O65" s="614">
        <v>0</v>
      </c>
      <c r="P65" s="615">
        <v>300</v>
      </c>
      <c r="Q65" s="616"/>
    </row>
    <row r="66" spans="1:18" s="617" customFormat="1">
      <c r="A66" s="618"/>
      <c r="B66" s="623"/>
      <c r="C66" s="610">
        <v>58</v>
      </c>
      <c r="D66" s="611" t="s">
        <v>328</v>
      </c>
      <c r="E66" s="620">
        <v>1000</v>
      </c>
      <c r="F66" s="612">
        <v>0</v>
      </c>
      <c r="G66" s="620">
        <v>1000</v>
      </c>
      <c r="H66" s="612">
        <v>200</v>
      </c>
      <c r="I66" s="612">
        <v>0</v>
      </c>
      <c r="J66" s="612">
        <v>200</v>
      </c>
      <c r="K66" s="612">
        <v>500</v>
      </c>
      <c r="L66" s="612">
        <v>0</v>
      </c>
      <c r="M66" s="612">
        <v>500</v>
      </c>
      <c r="N66" s="612">
        <v>300</v>
      </c>
      <c r="O66" s="614">
        <v>0</v>
      </c>
      <c r="P66" s="615">
        <v>300</v>
      </c>
      <c r="Q66" s="616"/>
    </row>
    <row r="67" spans="1:18" s="617" customFormat="1">
      <c r="A67" s="618"/>
      <c r="B67" s="623"/>
      <c r="C67" s="610">
        <v>59</v>
      </c>
      <c r="D67" s="611" t="s">
        <v>219</v>
      </c>
      <c r="E67" s="620">
        <v>3000</v>
      </c>
      <c r="F67" s="612">
        <v>0</v>
      </c>
      <c r="G67" s="620">
        <v>3000</v>
      </c>
      <c r="H67" s="612">
        <v>500</v>
      </c>
      <c r="I67" s="612">
        <v>0</v>
      </c>
      <c r="J67" s="612">
        <v>500</v>
      </c>
      <c r="K67" s="612">
        <v>1500</v>
      </c>
      <c r="L67" s="612">
        <v>0</v>
      </c>
      <c r="M67" s="612">
        <v>1500</v>
      </c>
      <c r="N67" s="612">
        <v>1000</v>
      </c>
      <c r="O67" s="614">
        <v>0</v>
      </c>
      <c r="P67" s="615">
        <v>1000</v>
      </c>
      <c r="Q67" s="616" t="s">
        <v>331</v>
      </c>
    </row>
    <row r="68" spans="1:18" s="103" customFormat="1">
      <c r="A68" s="237"/>
      <c r="B68" s="238"/>
      <c r="C68" s="11">
        <f>C67</f>
        <v>59</v>
      </c>
      <c r="D68" s="239" t="s">
        <v>477</v>
      </c>
      <c r="E68" s="202">
        <f t="shared" ref="E68:P68" si="0">SUM(E9:E67)</f>
        <v>70750</v>
      </c>
      <c r="F68" s="202">
        <f t="shared" si="0"/>
        <v>0</v>
      </c>
      <c r="G68" s="202">
        <f t="shared" si="0"/>
        <v>70750</v>
      </c>
      <c r="H68" s="202">
        <f t="shared" si="0"/>
        <v>15549.3</v>
      </c>
      <c r="I68" s="202">
        <f t="shared" si="0"/>
        <v>0</v>
      </c>
      <c r="J68" s="202">
        <f t="shared" si="0"/>
        <v>15549.3</v>
      </c>
      <c r="K68" s="202">
        <f t="shared" si="0"/>
        <v>29353.4</v>
      </c>
      <c r="L68" s="202">
        <f t="shared" si="0"/>
        <v>0</v>
      </c>
      <c r="M68" s="202">
        <f t="shared" si="0"/>
        <v>29353.4</v>
      </c>
      <c r="N68" s="202">
        <f t="shared" si="0"/>
        <v>25847.3</v>
      </c>
      <c r="O68" s="202">
        <f t="shared" si="0"/>
        <v>0</v>
      </c>
      <c r="P68" s="202">
        <f t="shared" si="0"/>
        <v>25847.3</v>
      </c>
      <c r="Q68" s="227"/>
    </row>
    <row r="69" spans="1:18">
      <c r="A69" s="150">
        <v>2</v>
      </c>
      <c r="B69" s="145" t="s">
        <v>72</v>
      </c>
      <c r="C69" s="240">
        <v>2</v>
      </c>
      <c r="D69" s="118" t="s">
        <v>324</v>
      </c>
      <c r="E69" s="95"/>
      <c r="F69" s="97"/>
      <c r="G69" s="95">
        <v>0</v>
      </c>
      <c r="H69" s="95">
        <v>0</v>
      </c>
      <c r="I69" s="95">
        <v>0</v>
      </c>
      <c r="J69" s="95">
        <v>0</v>
      </c>
      <c r="K69" s="96">
        <v>0</v>
      </c>
      <c r="L69" s="96">
        <v>0</v>
      </c>
      <c r="M69" s="96">
        <v>0</v>
      </c>
      <c r="N69" s="96">
        <v>0</v>
      </c>
      <c r="O69" s="54">
        <v>0</v>
      </c>
      <c r="P69" s="54">
        <v>0</v>
      </c>
      <c r="Q69" s="134" t="s">
        <v>376</v>
      </c>
    </row>
    <row r="70" spans="1:18" s="617" customFormat="1">
      <c r="A70" s="618"/>
      <c r="B70" s="609"/>
      <c r="C70" s="638">
        <v>1</v>
      </c>
      <c r="D70" s="639" t="s">
        <v>792</v>
      </c>
      <c r="E70" s="613">
        <v>701883</v>
      </c>
      <c r="F70" s="613">
        <v>8000</v>
      </c>
      <c r="G70" s="613">
        <v>693883</v>
      </c>
      <c r="H70" s="613">
        <v>224874.3</v>
      </c>
      <c r="I70" s="613">
        <v>1000</v>
      </c>
      <c r="J70" s="613">
        <v>223874.3</v>
      </c>
      <c r="K70" s="613">
        <v>248073.80000000002</v>
      </c>
      <c r="L70" s="613">
        <v>7000</v>
      </c>
      <c r="M70" s="613">
        <v>241073.80000000002</v>
      </c>
      <c r="N70" s="613">
        <v>228934.90000000002</v>
      </c>
      <c r="O70" s="614">
        <v>0</v>
      </c>
      <c r="P70" s="614">
        <v>228934.90000000002</v>
      </c>
      <c r="Q70" s="640" t="s">
        <v>333</v>
      </c>
      <c r="R70" s="617">
        <v>46446</v>
      </c>
    </row>
    <row r="71" spans="1:18" s="617" customFormat="1">
      <c r="A71" s="618"/>
      <c r="B71" s="609"/>
      <c r="C71" s="638">
        <v>2</v>
      </c>
      <c r="D71" s="639" t="s">
        <v>326</v>
      </c>
      <c r="E71" s="613">
        <v>496</v>
      </c>
      <c r="F71" s="613">
        <v>0</v>
      </c>
      <c r="G71" s="613">
        <v>496</v>
      </c>
      <c r="H71" s="613">
        <v>98.1</v>
      </c>
      <c r="I71" s="613">
        <v>0</v>
      </c>
      <c r="J71" s="613">
        <v>98.1</v>
      </c>
      <c r="K71" s="613">
        <v>198.10000000000002</v>
      </c>
      <c r="L71" s="613">
        <v>0</v>
      </c>
      <c r="M71" s="613">
        <v>198.10000000000002</v>
      </c>
      <c r="N71" s="613">
        <v>199.8</v>
      </c>
      <c r="O71" s="614">
        <v>0</v>
      </c>
      <c r="P71" s="614">
        <v>199.8</v>
      </c>
      <c r="Q71" s="640" t="s">
        <v>332</v>
      </c>
    </row>
    <row r="72" spans="1:18" s="617" customFormat="1">
      <c r="A72" s="618"/>
      <c r="B72" s="609"/>
      <c r="C72" s="638">
        <v>3</v>
      </c>
      <c r="D72" s="639" t="s">
        <v>40</v>
      </c>
      <c r="E72" s="613">
        <v>496</v>
      </c>
      <c r="F72" s="613">
        <v>0</v>
      </c>
      <c r="G72" s="613">
        <v>496</v>
      </c>
      <c r="H72" s="613">
        <v>98.1</v>
      </c>
      <c r="I72" s="613">
        <v>0</v>
      </c>
      <c r="J72" s="613">
        <v>98.1</v>
      </c>
      <c r="K72" s="613">
        <v>198.10000000000002</v>
      </c>
      <c r="L72" s="613">
        <v>0</v>
      </c>
      <c r="M72" s="613">
        <v>198.10000000000002</v>
      </c>
      <c r="N72" s="613">
        <v>199.8</v>
      </c>
      <c r="O72" s="614">
        <v>0</v>
      </c>
      <c r="P72" s="614">
        <v>199.8</v>
      </c>
      <c r="Q72" s="640" t="s">
        <v>336</v>
      </c>
    </row>
    <row r="73" spans="1:18" s="617" customFormat="1">
      <c r="A73" s="618"/>
      <c r="B73" s="609"/>
      <c r="C73" s="638">
        <v>4</v>
      </c>
      <c r="D73" s="639" t="s">
        <v>41</v>
      </c>
      <c r="E73" s="613">
        <v>446</v>
      </c>
      <c r="F73" s="613">
        <v>0</v>
      </c>
      <c r="G73" s="613">
        <v>446</v>
      </c>
      <c r="H73" s="613">
        <v>78.100000000000009</v>
      </c>
      <c r="I73" s="613">
        <v>0</v>
      </c>
      <c r="J73" s="613">
        <v>78.100000000000009</v>
      </c>
      <c r="K73" s="613">
        <v>178.1</v>
      </c>
      <c r="L73" s="613">
        <v>0</v>
      </c>
      <c r="M73" s="613">
        <v>178.1</v>
      </c>
      <c r="N73" s="613">
        <v>189.79999999999998</v>
      </c>
      <c r="O73" s="614">
        <v>0</v>
      </c>
      <c r="P73" s="614">
        <v>189.79999999999998</v>
      </c>
      <c r="Q73" s="640" t="s">
        <v>332</v>
      </c>
    </row>
    <row r="74" spans="1:18" s="617" customFormat="1">
      <c r="A74" s="618"/>
      <c r="B74" s="609"/>
      <c r="C74" s="638">
        <v>5</v>
      </c>
      <c r="D74" s="639" t="s">
        <v>42</v>
      </c>
      <c r="E74" s="613">
        <v>446</v>
      </c>
      <c r="F74" s="613">
        <v>0</v>
      </c>
      <c r="G74" s="613">
        <v>446</v>
      </c>
      <c r="H74" s="613">
        <v>78.100000000000009</v>
      </c>
      <c r="I74" s="613">
        <v>0</v>
      </c>
      <c r="J74" s="613">
        <v>78.100000000000009</v>
      </c>
      <c r="K74" s="613">
        <v>178.1</v>
      </c>
      <c r="L74" s="613">
        <v>0</v>
      </c>
      <c r="M74" s="613">
        <v>178.1</v>
      </c>
      <c r="N74" s="613">
        <v>189.79999999999998</v>
      </c>
      <c r="O74" s="614">
        <v>0</v>
      </c>
      <c r="P74" s="614">
        <v>189.79999999999998</v>
      </c>
      <c r="Q74" s="640" t="s">
        <v>332</v>
      </c>
    </row>
    <row r="75" spans="1:18" s="649" customFormat="1">
      <c r="A75" s="641"/>
      <c r="B75" s="642"/>
      <c r="C75" s="643">
        <v>6</v>
      </c>
      <c r="D75" s="644" t="s">
        <v>43</v>
      </c>
      <c r="E75" s="645">
        <v>446</v>
      </c>
      <c r="F75" s="645">
        <v>0</v>
      </c>
      <c r="G75" s="645">
        <v>446</v>
      </c>
      <c r="H75" s="645">
        <v>78.100000000000009</v>
      </c>
      <c r="I75" s="645">
        <v>0</v>
      </c>
      <c r="J75" s="645">
        <v>78.100000000000009</v>
      </c>
      <c r="K75" s="645">
        <v>178.1</v>
      </c>
      <c r="L75" s="645">
        <v>0</v>
      </c>
      <c r="M75" s="645">
        <v>178.1</v>
      </c>
      <c r="N75" s="645">
        <v>189.79999999999998</v>
      </c>
      <c r="O75" s="646">
        <v>0</v>
      </c>
      <c r="P75" s="646">
        <v>189.79999999999998</v>
      </c>
      <c r="Q75" s="648" t="s">
        <v>332</v>
      </c>
    </row>
    <row r="76" spans="1:18" s="617" customFormat="1">
      <c r="A76" s="618"/>
      <c r="B76" s="609"/>
      <c r="C76" s="638">
        <v>7</v>
      </c>
      <c r="D76" s="639" t="s">
        <v>44</v>
      </c>
      <c r="E76" s="613">
        <v>446</v>
      </c>
      <c r="F76" s="613">
        <v>0</v>
      </c>
      <c r="G76" s="613">
        <v>446</v>
      </c>
      <c r="H76" s="613">
        <v>78.100000000000009</v>
      </c>
      <c r="I76" s="613">
        <v>0</v>
      </c>
      <c r="J76" s="613">
        <v>78.100000000000009</v>
      </c>
      <c r="K76" s="613">
        <v>178.1</v>
      </c>
      <c r="L76" s="613">
        <v>0</v>
      </c>
      <c r="M76" s="613">
        <v>178.1</v>
      </c>
      <c r="N76" s="613">
        <v>189.79999999999998</v>
      </c>
      <c r="O76" s="614">
        <v>0</v>
      </c>
      <c r="P76" s="614">
        <v>189.79999999999998</v>
      </c>
      <c r="Q76" s="640" t="s">
        <v>332</v>
      </c>
    </row>
    <row r="77" spans="1:18" s="649" customFormat="1">
      <c r="A77" s="641"/>
      <c r="B77" s="642"/>
      <c r="C77" s="643">
        <v>8</v>
      </c>
      <c r="D77" s="644" t="s">
        <v>45</v>
      </c>
      <c r="E77" s="645">
        <v>446</v>
      </c>
      <c r="F77" s="645">
        <v>0</v>
      </c>
      <c r="G77" s="645">
        <v>446</v>
      </c>
      <c r="H77" s="645">
        <v>78.100000000000009</v>
      </c>
      <c r="I77" s="645">
        <v>0</v>
      </c>
      <c r="J77" s="645">
        <v>78.100000000000009</v>
      </c>
      <c r="K77" s="645">
        <v>178.1</v>
      </c>
      <c r="L77" s="645">
        <v>0</v>
      </c>
      <c r="M77" s="645">
        <v>178.1</v>
      </c>
      <c r="N77" s="645">
        <v>189.79999999999998</v>
      </c>
      <c r="O77" s="646">
        <v>0</v>
      </c>
      <c r="P77" s="646">
        <v>189.79999999999998</v>
      </c>
      <c r="Q77" s="648" t="s">
        <v>332</v>
      </c>
    </row>
    <row r="78" spans="1:18" s="617" customFormat="1">
      <c r="A78" s="618"/>
      <c r="B78" s="609"/>
      <c r="C78" s="638">
        <v>9</v>
      </c>
      <c r="D78" s="639" t="s">
        <v>46</v>
      </c>
      <c r="E78" s="613">
        <v>446</v>
      </c>
      <c r="F78" s="613">
        <v>0</v>
      </c>
      <c r="G78" s="613">
        <v>446</v>
      </c>
      <c r="H78" s="613">
        <v>78.100000000000009</v>
      </c>
      <c r="I78" s="613">
        <v>0</v>
      </c>
      <c r="J78" s="613">
        <v>78.100000000000009</v>
      </c>
      <c r="K78" s="613">
        <v>178.1</v>
      </c>
      <c r="L78" s="613">
        <v>0</v>
      </c>
      <c r="M78" s="613">
        <v>178.1</v>
      </c>
      <c r="N78" s="613">
        <v>189.79999999999998</v>
      </c>
      <c r="O78" s="614">
        <v>0</v>
      </c>
      <c r="P78" s="614">
        <v>189.79999999999998</v>
      </c>
      <c r="Q78" s="640" t="s">
        <v>336</v>
      </c>
    </row>
    <row r="79" spans="1:18" s="617" customFormat="1">
      <c r="A79" s="618"/>
      <c r="B79" s="609"/>
      <c r="C79" s="638">
        <v>10</v>
      </c>
      <c r="D79" s="639" t="s">
        <v>47</v>
      </c>
      <c r="E79" s="613">
        <v>446</v>
      </c>
      <c r="F79" s="613">
        <v>0</v>
      </c>
      <c r="G79" s="613">
        <v>446</v>
      </c>
      <c r="H79" s="613">
        <v>78.100000000000009</v>
      </c>
      <c r="I79" s="613">
        <v>0</v>
      </c>
      <c r="J79" s="613">
        <v>78.100000000000009</v>
      </c>
      <c r="K79" s="613">
        <v>178.1</v>
      </c>
      <c r="L79" s="613">
        <v>0</v>
      </c>
      <c r="M79" s="613">
        <v>178.1</v>
      </c>
      <c r="N79" s="613">
        <v>189.79999999999998</v>
      </c>
      <c r="O79" s="614">
        <v>0</v>
      </c>
      <c r="P79" s="614">
        <v>189.79999999999998</v>
      </c>
      <c r="Q79" s="640" t="s">
        <v>336</v>
      </c>
    </row>
    <row r="80" spans="1:18" s="617" customFormat="1">
      <c r="A80" s="618"/>
      <c r="B80" s="609"/>
      <c r="C80" s="638">
        <v>11</v>
      </c>
      <c r="D80" s="639" t="s">
        <v>48</v>
      </c>
      <c r="E80" s="613">
        <v>446</v>
      </c>
      <c r="F80" s="613">
        <v>0</v>
      </c>
      <c r="G80" s="613">
        <v>446</v>
      </c>
      <c r="H80" s="613">
        <v>78.100000000000009</v>
      </c>
      <c r="I80" s="613">
        <v>0</v>
      </c>
      <c r="J80" s="613">
        <v>78.100000000000009</v>
      </c>
      <c r="K80" s="613">
        <v>178.1</v>
      </c>
      <c r="L80" s="613">
        <v>0</v>
      </c>
      <c r="M80" s="613">
        <v>178.1</v>
      </c>
      <c r="N80" s="613">
        <v>189.79999999999998</v>
      </c>
      <c r="O80" s="614">
        <v>0</v>
      </c>
      <c r="P80" s="614">
        <v>189.79999999999998</v>
      </c>
      <c r="Q80" s="640" t="s">
        <v>336</v>
      </c>
    </row>
    <row r="81" spans="1:17" s="617" customFormat="1">
      <c r="A81" s="618"/>
      <c r="B81" s="609"/>
      <c r="C81" s="638">
        <v>12</v>
      </c>
      <c r="D81" s="639" t="s">
        <v>49</v>
      </c>
      <c r="E81" s="613">
        <v>446</v>
      </c>
      <c r="F81" s="613">
        <v>0</v>
      </c>
      <c r="G81" s="613">
        <v>446</v>
      </c>
      <c r="H81" s="613">
        <v>78.100000000000009</v>
      </c>
      <c r="I81" s="613">
        <v>0</v>
      </c>
      <c r="J81" s="613">
        <v>78.100000000000009</v>
      </c>
      <c r="K81" s="613">
        <v>178.1</v>
      </c>
      <c r="L81" s="613">
        <v>0</v>
      </c>
      <c r="M81" s="613">
        <v>178.1</v>
      </c>
      <c r="N81" s="613">
        <v>189.79999999999998</v>
      </c>
      <c r="O81" s="614">
        <v>0</v>
      </c>
      <c r="P81" s="614">
        <v>189.79999999999998</v>
      </c>
      <c r="Q81" s="640" t="s">
        <v>336</v>
      </c>
    </row>
    <row r="82" spans="1:17" s="617" customFormat="1">
      <c r="A82" s="618"/>
      <c r="B82" s="609"/>
      <c r="C82" s="650">
        <v>13</v>
      </c>
      <c r="D82" s="651" t="s">
        <v>50</v>
      </c>
      <c r="E82" s="613">
        <v>446</v>
      </c>
      <c r="F82" s="613">
        <v>0</v>
      </c>
      <c r="G82" s="613">
        <v>446</v>
      </c>
      <c r="H82" s="613">
        <v>78.100000000000009</v>
      </c>
      <c r="I82" s="613">
        <v>0</v>
      </c>
      <c r="J82" s="613">
        <v>78.100000000000009</v>
      </c>
      <c r="K82" s="613">
        <v>178.1</v>
      </c>
      <c r="L82" s="613">
        <v>0</v>
      </c>
      <c r="M82" s="613">
        <v>178.1</v>
      </c>
      <c r="N82" s="613">
        <v>189.79999999999998</v>
      </c>
      <c r="O82" s="614">
        <v>0</v>
      </c>
      <c r="P82" s="614">
        <v>189.79999999999998</v>
      </c>
      <c r="Q82" s="640" t="s">
        <v>336</v>
      </c>
    </row>
    <row r="83" spans="1:17" s="634" customFormat="1">
      <c r="A83" s="631"/>
      <c r="B83" s="632"/>
      <c r="C83" s="637">
        <f>C82</f>
        <v>13</v>
      </c>
      <c r="D83" s="635" t="s">
        <v>671</v>
      </c>
      <c r="E83" s="636">
        <f t="shared" ref="E83:P83" si="1">SUM(E70:E82)</f>
        <v>707335</v>
      </c>
      <c r="F83" s="636">
        <f t="shared" si="1"/>
        <v>8000</v>
      </c>
      <c r="G83" s="636">
        <f t="shared" si="1"/>
        <v>699335</v>
      </c>
      <c r="H83" s="636">
        <f t="shared" si="1"/>
        <v>225851.50000000006</v>
      </c>
      <c r="I83" s="636">
        <f t="shared" si="1"/>
        <v>1000</v>
      </c>
      <c r="J83" s="636">
        <f t="shared" si="1"/>
        <v>224851.50000000006</v>
      </c>
      <c r="K83" s="636">
        <f t="shared" si="1"/>
        <v>250251.00000000009</v>
      </c>
      <c r="L83" s="636">
        <f t="shared" si="1"/>
        <v>7000</v>
      </c>
      <c r="M83" s="636">
        <f t="shared" si="1"/>
        <v>243251.00000000009</v>
      </c>
      <c r="N83" s="636">
        <f t="shared" si="1"/>
        <v>231232.49999999988</v>
      </c>
      <c r="O83" s="636">
        <f t="shared" si="1"/>
        <v>0</v>
      </c>
      <c r="P83" s="636">
        <f t="shared" si="1"/>
        <v>231232.49999999988</v>
      </c>
      <c r="Q83" s="633"/>
    </row>
    <row r="84" spans="1:17" s="103" customFormat="1">
      <c r="A84" s="150">
        <v>3</v>
      </c>
      <c r="B84" s="145" t="s">
        <v>74</v>
      </c>
      <c r="C84" s="768">
        <v>3</v>
      </c>
      <c r="D84" s="118" t="s">
        <v>523</v>
      </c>
      <c r="E84" s="297"/>
      <c r="F84" s="297"/>
      <c r="G84" s="297"/>
      <c r="H84" s="297"/>
      <c r="I84" s="297"/>
      <c r="J84" s="297"/>
      <c r="K84" s="297"/>
      <c r="L84" s="297"/>
      <c r="M84" s="297"/>
      <c r="N84" s="297"/>
      <c r="O84" s="297"/>
      <c r="P84" s="297"/>
      <c r="Q84" s="209" t="s">
        <v>376</v>
      </c>
    </row>
    <row r="85" spans="1:17">
      <c r="A85" s="110"/>
      <c r="B85" s="130"/>
      <c r="C85" s="638">
        <v>1</v>
      </c>
      <c r="D85" s="639" t="s">
        <v>51</v>
      </c>
      <c r="E85" s="612">
        <f>F85+G85</f>
        <v>17671</v>
      </c>
      <c r="F85" s="612">
        <v>1178</v>
      </c>
      <c r="G85" s="612">
        <v>16493</v>
      </c>
      <c r="H85" s="612">
        <f>I85+J85</f>
        <v>7111.5</v>
      </c>
      <c r="I85" s="612">
        <v>1178</v>
      </c>
      <c r="J85" s="612">
        <v>5933.5</v>
      </c>
      <c r="K85" s="612">
        <f>L85+M85</f>
        <v>6264</v>
      </c>
      <c r="L85" s="612">
        <v>0</v>
      </c>
      <c r="M85" s="758">
        <v>6264</v>
      </c>
      <c r="N85" s="612">
        <f t="shared" ref="N85:P86" si="2">E85-H85-K85</f>
        <v>4295.5</v>
      </c>
      <c r="O85" s="612">
        <f t="shared" si="2"/>
        <v>0</v>
      </c>
      <c r="P85" s="627">
        <f t="shared" si="2"/>
        <v>4295.5</v>
      </c>
      <c r="Q85" s="134" t="s">
        <v>333</v>
      </c>
    </row>
    <row r="86" spans="1:17">
      <c r="A86" s="110"/>
      <c r="B86" s="140"/>
      <c r="C86" s="650">
        <v>2</v>
      </c>
      <c r="D86" s="652" t="s">
        <v>52</v>
      </c>
      <c r="E86" s="612">
        <f>F86+G86</f>
        <v>13814</v>
      </c>
      <c r="F86" s="612">
        <v>250</v>
      </c>
      <c r="G86" s="612">
        <v>13564</v>
      </c>
      <c r="H86" s="612">
        <f>I86+J86</f>
        <v>3849</v>
      </c>
      <c r="I86" s="612">
        <v>250</v>
      </c>
      <c r="J86" s="612">
        <v>3599</v>
      </c>
      <c r="K86" s="612">
        <f>L86+M86</f>
        <v>4990.3999999999996</v>
      </c>
      <c r="L86" s="612">
        <v>0</v>
      </c>
      <c r="M86" s="612">
        <v>4990.3999999999996</v>
      </c>
      <c r="N86" s="612">
        <f t="shared" si="2"/>
        <v>4974.6000000000004</v>
      </c>
      <c r="O86" s="612">
        <f t="shared" si="2"/>
        <v>0</v>
      </c>
      <c r="P86" s="627">
        <f t="shared" si="2"/>
        <v>4974.6000000000004</v>
      </c>
      <c r="Q86" s="134" t="s">
        <v>333</v>
      </c>
    </row>
    <row r="87" spans="1:17">
      <c r="A87" s="110"/>
      <c r="B87" s="138"/>
      <c r="C87" s="638">
        <v>3</v>
      </c>
      <c r="D87" s="651" t="s">
        <v>59</v>
      </c>
      <c r="E87" s="612">
        <f t="shared" ref="E87:E98" si="3">F87+G87</f>
        <v>7228</v>
      </c>
      <c r="F87" s="612">
        <v>100</v>
      </c>
      <c r="G87" s="612">
        <v>7128</v>
      </c>
      <c r="H87" s="612">
        <v>2072.5</v>
      </c>
      <c r="I87" s="612">
        <v>100</v>
      </c>
      <c r="J87" s="612">
        <v>1972.5</v>
      </c>
      <c r="K87" s="612">
        <f>L87+M87</f>
        <v>3210.8</v>
      </c>
      <c r="L87" s="612">
        <v>0</v>
      </c>
      <c r="M87" s="612">
        <v>3210.8</v>
      </c>
      <c r="N87" s="612">
        <v>1944.7</v>
      </c>
      <c r="O87" s="612">
        <v>0</v>
      </c>
      <c r="P87" s="627">
        <v>1944.7</v>
      </c>
      <c r="Q87" s="134" t="s">
        <v>333</v>
      </c>
    </row>
    <row r="88" spans="1:17">
      <c r="A88" s="110"/>
      <c r="B88" s="138"/>
      <c r="C88" s="650">
        <v>4</v>
      </c>
      <c r="D88" s="651" t="s">
        <v>53</v>
      </c>
      <c r="E88" s="612">
        <f t="shared" si="3"/>
        <v>29457</v>
      </c>
      <c r="F88" s="612">
        <v>6020</v>
      </c>
      <c r="G88" s="612">
        <v>23437</v>
      </c>
      <c r="H88" s="612">
        <v>10265.6</v>
      </c>
      <c r="I88" s="612">
        <v>2220</v>
      </c>
      <c r="J88" s="612">
        <v>8045.6</v>
      </c>
      <c r="K88" s="612">
        <v>11532.6</v>
      </c>
      <c r="L88" s="612">
        <v>3200</v>
      </c>
      <c r="M88" s="612">
        <v>8332.6</v>
      </c>
      <c r="N88" s="612">
        <v>7758.8</v>
      </c>
      <c r="O88" s="612">
        <v>700</v>
      </c>
      <c r="P88" s="627">
        <v>7058.8</v>
      </c>
      <c r="Q88" s="134" t="s">
        <v>333</v>
      </c>
    </row>
    <row r="89" spans="1:17">
      <c r="A89" s="149"/>
      <c r="B89" s="138"/>
      <c r="C89" s="638">
        <v>5</v>
      </c>
      <c r="D89" s="651" t="s">
        <v>60</v>
      </c>
      <c r="E89" s="612">
        <f t="shared" si="3"/>
        <v>15725</v>
      </c>
      <c r="F89" s="612">
        <v>3355</v>
      </c>
      <c r="G89" s="612">
        <v>12370</v>
      </c>
      <c r="H89" s="612">
        <v>4899.5</v>
      </c>
      <c r="I89" s="612">
        <v>580</v>
      </c>
      <c r="J89" s="612">
        <v>4319.5</v>
      </c>
      <c r="K89" s="612">
        <v>7234.9</v>
      </c>
      <c r="L89" s="612">
        <v>2575</v>
      </c>
      <c r="M89" s="612">
        <v>4659.8999999999996</v>
      </c>
      <c r="N89" s="612">
        <v>3590.6</v>
      </c>
      <c r="O89" s="612">
        <v>200</v>
      </c>
      <c r="P89" s="627">
        <v>3390.6</v>
      </c>
      <c r="Q89" s="134" t="s">
        <v>333</v>
      </c>
    </row>
    <row r="90" spans="1:17">
      <c r="A90" s="110"/>
      <c r="B90" s="138"/>
      <c r="C90" s="650">
        <v>6</v>
      </c>
      <c r="D90" s="651" t="s">
        <v>56</v>
      </c>
      <c r="E90" s="612">
        <f t="shared" si="3"/>
        <v>24778</v>
      </c>
      <c r="F90" s="612">
        <v>2409</v>
      </c>
      <c r="G90" s="612">
        <v>22369</v>
      </c>
      <c r="H90" s="612">
        <v>8651</v>
      </c>
      <c r="I90" s="612">
        <v>1259</v>
      </c>
      <c r="J90" s="612">
        <v>7392</v>
      </c>
      <c r="K90" s="612">
        <v>8717.4</v>
      </c>
      <c r="L90" s="612">
        <v>1150</v>
      </c>
      <c r="M90" s="612">
        <v>7567.4</v>
      </c>
      <c r="N90" s="612">
        <v>7409.6</v>
      </c>
      <c r="O90" s="612">
        <v>0</v>
      </c>
      <c r="P90" s="627">
        <v>7409.6</v>
      </c>
      <c r="Q90" s="134" t="s">
        <v>333</v>
      </c>
    </row>
    <row r="91" spans="1:17">
      <c r="A91" s="110"/>
      <c r="B91" s="138"/>
      <c r="C91" s="638">
        <v>7</v>
      </c>
      <c r="D91" s="651" t="s">
        <v>62</v>
      </c>
      <c r="E91" s="612">
        <f t="shared" si="3"/>
        <v>19267</v>
      </c>
      <c r="F91" s="612">
        <v>2652</v>
      </c>
      <c r="G91" s="612">
        <v>16615</v>
      </c>
      <c r="H91" s="612">
        <v>6769.5</v>
      </c>
      <c r="I91" s="612">
        <v>840</v>
      </c>
      <c r="J91" s="612">
        <v>5929.5</v>
      </c>
      <c r="K91" s="612">
        <v>7559.6</v>
      </c>
      <c r="L91" s="612">
        <v>1162</v>
      </c>
      <c r="M91" s="612">
        <v>6397.6</v>
      </c>
      <c r="N91" s="612">
        <v>4937.8999999999996</v>
      </c>
      <c r="O91" s="612">
        <v>650</v>
      </c>
      <c r="P91" s="627">
        <v>4287.8999999999996</v>
      </c>
      <c r="Q91" s="134" t="s">
        <v>333</v>
      </c>
    </row>
    <row r="92" spans="1:17">
      <c r="A92" s="110"/>
      <c r="B92" s="138"/>
      <c r="C92" s="650">
        <v>8</v>
      </c>
      <c r="D92" s="651" t="s">
        <v>54</v>
      </c>
      <c r="E92" s="612">
        <f t="shared" si="3"/>
        <v>11773</v>
      </c>
      <c r="F92" s="612">
        <v>2417</v>
      </c>
      <c r="G92" s="612">
        <v>9356</v>
      </c>
      <c r="H92" s="612">
        <v>4695.5</v>
      </c>
      <c r="I92" s="612">
        <v>1767</v>
      </c>
      <c r="J92" s="612">
        <v>2928.5</v>
      </c>
      <c r="K92" s="612">
        <v>4380.8999999999996</v>
      </c>
      <c r="L92" s="612">
        <v>449.99999999999955</v>
      </c>
      <c r="M92" s="612">
        <v>3930.9</v>
      </c>
      <c r="N92" s="612">
        <v>2696.6</v>
      </c>
      <c r="O92" s="612">
        <v>200</v>
      </c>
      <c r="P92" s="627">
        <v>2496.6</v>
      </c>
      <c r="Q92" s="134" t="s">
        <v>333</v>
      </c>
    </row>
    <row r="93" spans="1:17" s="103" customFormat="1">
      <c r="A93" s="249"/>
      <c r="B93" s="759"/>
      <c r="C93" s="643">
        <v>9</v>
      </c>
      <c r="D93" s="760" t="s">
        <v>57</v>
      </c>
      <c r="E93" s="647">
        <f t="shared" si="3"/>
        <v>11015</v>
      </c>
      <c r="F93" s="647">
        <v>1108</v>
      </c>
      <c r="G93" s="647">
        <v>9907</v>
      </c>
      <c r="H93" s="647">
        <f>I93+J93</f>
        <v>3951.1</v>
      </c>
      <c r="I93" s="647">
        <v>958</v>
      </c>
      <c r="J93" s="647">
        <v>2993.1</v>
      </c>
      <c r="K93" s="647">
        <f>L93+M93</f>
        <v>4688.8999999999996</v>
      </c>
      <c r="L93" s="647">
        <v>150</v>
      </c>
      <c r="M93" s="647">
        <v>4538.8999999999996</v>
      </c>
      <c r="N93" s="647">
        <f>E93-H93-K93</f>
        <v>2375</v>
      </c>
      <c r="O93" s="647">
        <f>F93-I93-L93</f>
        <v>0</v>
      </c>
      <c r="P93" s="761">
        <f>G93-J93-M93</f>
        <v>2375</v>
      </c>
      <c r="Q93" s="209" t="s">
        <v>333</v>
      </c>
    </row>
    <row r="94" spans="1:17">
      <c r="A94" s="110"/>
      <c r="B94" s="138"/>
      <c r="C94" s="650">
        <v>10</v>
      </c>
      <c r="D94" s="651" t="s">
        <v>58</v>
      </c>
      <c r="E94" s="612">
        <f t="shared" si="3"/>
        <v>13770</v>
      </c>
      <c r="F94" s="612">
        <v>1650</v>
      </c>
      <c r="G94" s="612">
        <v>12120</v>
      </c>
      <c r="H94" s="612">
        <v>4613.7</v>
      </c>
      <c r="I94" s="612">
        <v>350</v>
      </c>
      <c r="J94" s="612">
        <v>4263.7</v>
      </c>
      <c r="K94" s="612">
        <v>5714.1</v>
      </c>
      <c r="L94" s="612">
        <v>1000</v>
      </c>
      <c r="M94" s="612">
        <v>4714.1000000000004</v>
      </c>
      <c r="N94" s="612">
        <v>3442.2</v>
      </c>
      <c r="O94" s="612">
        <v>300</v>
      </c>
      <c r="P94" s="627">
        <v>3142.2</v>
      </c>
      <c r="Q94" s="134" t="s">
        <v>333</v>
      </c>
    </row>
    <row r="95" spans="1:17">
      <c r="A95" s="110"/>
      <c r="B95" s="138"/>
      <c r="C95" s="638">
        <v>11</v>
      </c>
      <c r="D95" s="651" t="s">
        <v>61</v>
      </c>
      <c r="E95" s="612">
        <f t="shared" si="3"/>
        <v>17448</v>
      </c>
      <c r="F95" s="612">
        <v>6977</v>
      </c>
      <c r="G95" s="612">
        <v>10471</v>
      </c>
      <c r="H95" s="612">
        <v>5192.5</v>
      </c>
      <c r="I95" s="612">
        <v>1447</v>
      </c>
      <c r="J95" s="612">
        <v>3745.5</v>
      </c>
      <c r="K95" s="612">
        <v>9115</v>
      </c>
      <c r="L95" s="612">
        <v>5110</v>
      </c>
      <c r="M95" s="612">
        <v>4005</v>
      </c>
      <c r="N95" s="612">
        <v>3140.5</v>
      </c>
      <c r="O95" s="612">
        <v>420</v>
      </c>
      <c r="P95" s="627">
        <v>2720.5</v>
      </c>
      <c r="Q95" s="134" t="s">
        <v>333</v>
      </c>
    </row>
    <row r="96" spans="1:17">
      <c r="A96" s="110"/>
      <c r="B96" s="138"/>
      <c r="C96" s="650">
        <v>12</v>
      </c>
      <c r="D96" s="651" t="s">
        <v>55</v>
      </c>
      <c r="E96" s="612">
        <f t="shared" si="3"/>
        <v>10040</v>
      </c>
      <c r="F96" s="612">
        <v>1946</v>
      </c>
      <c r="G96" s="612">
        <v>8094</v>
      </c>
      <c r="H96" s="612">
        <v>2891.2</v>
      </c>
      <c r="I96" s="612">
        <v>200</v>
      </c>
      <c r="J96" s="612">
        <v>2691.2</v>
      </c>
      <c r="K96" s="612">
        <v>4025.6</v>
      </c>
      <c r="L96" s="612">
        <v>1000</v>
      </c>
      <c r="M96" s="612">
        <v>3025.6</v>
      </c>
      <c r="N96" s="612">
        <v>3123.2</v>
      </c>
      <c r="O96" s="612">
        <v>746</v>
      </c>
      <c r="P96" s="627">
        <v>2377.1999999999998</v>
      </c>
      <c r="Q96" s="134" t="s">
        <v>333</v>
      </c>
    </row>
    <row r="97" spans="1:17">
      <c r="A97" s="110"/>
      <c r="B97" s="138"/>
      <c r="C97" s="638">
        <v>13</v>
      </c>
      <c r="D97" s="651" t="s">
        <v>63</v>
      </c>
      <c r="E97" s="612">
        <f t="shared" si="3"/>
        <v>12001</v>
      </c>
      <c r="F97" s="612">
        <v>2376</v>
      </c>
      <c r="G97" s="612">
        <v>9625</v>
      </c>
      <c r="H97" s="612">
        <v>3777</v>
      </c>
      <c r="I97" s="612">
        <v>555</v>
      </c>
      <c r="J97" s="612">
        <v>3222</v>
      </c>
      <c r="K97" s="612">
        <v>5111.8</v>
      </c>
      <c r="L97" s="612">
        <v>1254</v>
      </c>
      <c r="M97" s="612">
        <v>3857.8</v>
      </c>
      <c r="N97" s="612">
        <v>3112.2</v>
      </c>
      <c r="O97" s="612">
        <v>567</v>
      </c>
      <c r="P97" s="627">
        <v>2545.1999999999998</v>
      </c>
      <c r="Q97" s="134" t="s">
        <v>333</v>
      </c>
    </row>
    <row r="98" spans="1:17" s="103" customFormat="1">
      <c r="A98" s="249"/>
      <c r="B98" s="759"/>
      <c r="C98" s="762">
        <v>14</v>
      </c>
      <c r="D98" s="760" t="s">
        <v>64</v>
      </c>
      <c r="E98" s="647">
        <f t="shared" si="3"/>
        <v>16848</v>
      </c>
      <c r="F98" s="647">
        <v>9216</v>
      </c>
      <c r="G98" s="647">
        <v>7632</v>
      </c>
      <c r="H98" s="647">
        <f>I98+J98</f>
        <v>3869</v>
      </c>
      <c r="I98" s="647">
        <v>1400</v>
      </c>
      <c r="J98" s="647">
        <v>2469</v>
      </c>
      <c r="K98" s="647">
        <v>7121</v>
      </c>
      <c r="L98" s="647">
        <v>4492</v>
      </c>
      <c r="M98" s="647">
        <v>2629</v>
      </c>
      <c r="N98" s="647">
        <f>E98-H98-K98</f>
        <v>5858</v>
      </c>
      <c r="O98" s="647">
        <f>F98-I98-L98</f>
        <v>3324</v>
      </c>
      <c r="P98" s="761">
        <f>G98-J98-M98</f>
        <v>2534</v>
      </c>
      <c r="Q98" s="209" t="s">
        <v>333</v>
      </c>
    </row>
    <row r="99" spans="1:17">
      <c r="A99" s="110"/>
      <c r="B99" s="138"/>
      <c r="C99" s="638">
        <v>15</v>
      </c>
      <c r="D99" s="651" t="s">
        <v>65</v>
      </c>
      <c r="E99" s="612">
        <f>F99+G99</f>
        <v>14496</v>
      </c>
      <c r="F99" s="612">
        <v>3552</v>
      </c>
      <c r="G99" s="612">
        <v>10944</v>
      </c>
      <c r="H99" s="612">
        <v>4660.5</v>
      </c>
      <c r="I99" s="612">
        <v>802</v>
      </c>
      <c r="J99" s="612">
        <v>3858.5</v>
      </c>
      <c r="K99" s="612">
        <v>4660.5</v>
      </c>
      <c r="L99" s="612">
        <v>802</v>
      </c>
      <c r="M99" s="612">
        <v>3858.5</v>
      </c>
      <c r="N99" s="612">
        <v>3025.4</v>
      </c>
      <c r="O99" s="612">
        <v>250</v>
      </c>
      <c r="P99" s="627">
        <v>2775.4</v>
      </c>
      <c r="Q99" s="134" t="s">
        <v>333</v>
      </c>
    </row>
    <row r="100" spans="1:17">
      <c r="A100" s="110"/>
      <c r="B100" s="138"/>
      <c r="C100" s="755">
        <v>16</v>
      </c>
      <c r="D100" s="651" t="s">
        <v>766</v>
      </c>
      <c r="E100" s="612">
        <f>F100+G100</f>
        <v>12868</v>
      </c>
      <c r="F100" s="612">
        <v>7946</v>
      </c>
      <c r="G100" s="612">
        <v>4922</v>
      </c>
      <c r="H100" s="612">
        <f>I100+J100</f>
        <v>3299.2</v>
      </c>
      <c r="I100" s="612">
        <v>1700</v>
      </c>
      <c r="J100" s="612">
        <v>1599.2</v>
      </c>
      <c r="K100" s="612">
        <f>L100+M100</f>
        <v>5011.8</v>
      </c>
      <c r="L100" s="612">
        <v>3000</v>
      </c>
      <c r="M100" s="612">
        <v>2011.8</v>
      </c>
      <c r="N100" s="612">
        <f t="shared" ref="N100:N131" si="4">E100-H100-K100</f>
        <v>4556.9999999999991</v>
      </c>
      <c r="O100" s="612">
        <f t="shared" ref="O100:O131" si="5">F100-I100-L100</f>
        <v>3246</v>
      </c>
      <c r="P100" s="627">
        <f t="shared" ref="P100:P131" si="6">G100-J100-M100</f>
        <v>1311.0000000000002</v>
      </c>
      <c r="Q100" s="134" t="s">
        <v>333</v>
      </c>
    </row>
    <row r="101" spans="1:17" s="102" customFormat="1">
      <c r="A101" s="147"/>
      <c r="B101" s="138"/>
      <c r="C101" s="755"/>
      <c r="D101" s="657" t="s">
        <v>767</v>
      </c>
      <c r="E101" s="653">
        <f t="shared" ref="E101:E164" si="7">F101+G101</f>
        <v>0</v>
      </c>
      <c r="F101" s="653"/>
      <c r="G101" s="653"/>
      <c r="H101" s="653">
        <f t="shared" ref="H101:H164" si="8">I101+J101</f>
        <v>0</v>
      </c>
      <c r="I101" s="653"/>
      <c r="J101" s="653"/>
      <c r="K101" s="653">
        <f t="shared" ref="K101:K164" si="9">L101+M101</f>
        <v>0</v>
      </c>
      <c r="L101" s="653"/>
      <c r="M101" s="653"/>
      <c r="N101" s="612">
        <f t="shared" si="4"/>
        <v>0</v>
      </c>
      <c r="O101" s="612">
        <f t="shared" si="5"/>
        <v>0</v>
      </c>
      <c r="P101" s="627">
        <f t="shared" si="6"/>
        <v>0</v>
      </c>
      <c r="Q101" s="136"/>
    </row>
    <row r="102" spans="1:17">
      <c r="A102" s="110"/>
      <c r="B102" s="138"/>
      <c r="C102" s="755">
        <v>1</v>
      </c>
      <c r="D102" s="651" t="s">
        <v>768</v>
      </c>
      <c r="E102" s="612">
        <f t="shared" si="7"/>
        <v>500</v>
      </c>
      <c r="F102" s="612">
        <v>0</v>
      </c>
      <c r="G102" s="612">
        <v>500</v>
      </c>
      <c r="H102" s="612">
        <f t="shared" si="8"/>
        <v>150</v>
      </c>
      <c r="I102" s="612">
        <v>0</v>
      </c>
      <c r="J102" s="612">
        <v>150</v>
      </c>
      <c r="K102" s="612">
        <f t="shared" si="9"/>
        <v>200</v>
      </c>
      <c r="L102" s="612">
        <v>0</v>
      </c>
      <c r="M102" s="612">
        <v>200</v>
      </c>
      <c r="N102" s="612">
        <f t="shared" si="4"/>
        <v>150</v>
      </c>
      <c r="O102" s="612">
        <f t="shared" si="5"/>
        <v>0</v>
      </c>
      <c r="P102" s="627">
        <f t="shared" si="6"/>
        <v>150</v>
      </c>
      <c r="Q102" s="134" t="s">
        <v>333</v>
      </c>
    </row>
    <row r="103" spans="1:17">
      <c r="A103" s="110"/>
      <c r="B103" s="138"/>
      <c r="C103" s="755">
        <v>2</v>
      </c>
      <c r="D103" s="651" t="s">
        <v>113</v>
      </c>
      <c r="E103" s="612">
        <f t="shared" si="7"/>
        <v>10220</v>
      </c>
      <c r="F103" s="612">
        <v>500</v>
      </c>
      <c r="G103" s="612">
        <v>9720</v>
      </c>
      <c r="H103" s="612">
        <f t="shared" si="8"/>
        <v>820</v>
      </c>
      <c r="I103" s="612">
        <v>500</v>
      </c>
      <c r="J103" s="612">
        <v>320</v>
      </c>
      <c r="K103" s="612">
        <f t="shared" si="9"/>
        <v>1050</v>
      </c>
      <c r="L103" s="612">
        <v>0</v>
      </c>
      <c r="M103" s="612">
        <v>1050</v>
      </c>
      <c r="N103" s="612">
        <f t="shared" si="4"/>
        <v>8350</v>
      </c>
      <c r="O103" s="612">
        <f t="shared" si="5"/>
        <v>0</v>
      </c>
      <c r="P103" s="627">
        <f t="shared" si="6"/>
        <v>8350</v>
      </c>
      <c r="Q103" s="134" t="s">
        <v>331</v>
      </c>
    </row>
    <row r="104" spans="1:17">
      <c r="A104" s="110"/>
      <c r="B104" s="138"/>
      <c r="C104" s="755">
        <v>3</v>
      </c>
      <c r="D104" s="651" t="s">
        <v>114</v>
      </c>
      <c r="E104" s="612">
        <f t="shared" si="7"/>
        <v>3040</v>
      </c>
      <c r="F104" s="612">
        <v>0</v>
      </c>
      <c r="G104" s="612">
        <v>3040</v>
      </c>
      <c r="H104" s="612">
        <f t="shared" si="8"/>
        <v>320</v>
      </c>
      <c r="I104" s="612">
        <v>0</v>
      </c>
      <c r="J104" s="612">
        <v>320</v>
      </c>
      <c r="K104" s="612">
        <f t="shared" si="9"/>
        <v>525</v>
      </c>
      <c r="L104" s="612">
        <v>0</v>
      </c>
      <c r="M104" s="612">
        <v>525</v>
      </c>
      <c r="N104" s="612">
        <f t="shared" si="4"/>
        <v>2195</v>
      </c>
      <c r="O104" s="612">
        <f t="shared" si="5"/>
        <v>0</v>
      </c>
      <c r="P104" s="627">
        <f t="shared" si="6"/>
        <v>2195</v>
      </c>
      <c r="Q104" s="134" t="s">
        <v>331</v>
      </c>
    </row>
    <row r="105" spans="1:17">
      <c r="A105" s="110"/>
      <c r="B105" s="138"/>
      <c r="C105" s="755">
        <v>4</v>
      </c>
      <c r="D105" s="651" t="s">
        <v>115</v>
      </c>
      <c r="E105" s="612">
        <f t="shared" si="7"/>
        <v>9250</v>
      </c>
      <c r="F105" s="612">
        <v>0</v>
      </c>
      <c r="G105" s="612">
        <v>9250</v>
      </c>
      <c r="H105" s="612">
        <f t="shared" si="8"/>
        <v>0</v>
      </c>
      <c r="I105" s="612">
        <v>0</v>
      </c>
      <c r="J105" s="612">
        <v>0</v>
      </c>
      <c r="K105" s="612">
        <f t="shared" si="9"/>
        <v>1050</v>
      </c>
      <c r="L105" s="612">
        <v>0</v>
      </c>
      <c r="M105" s="612">
        <v>1050</v>
      </c>
      <c r="N105" s="612">
        <f t="shared" si="4"/>
        <v>8200</v>
      </c>
      <c r="O105" s="612">
        <f t="shared" si="5"/>
        <v>0</v>
      </c>
      <c r="P105" s="627">
        <f t="shared" si="6"/>
        <v>8200</v>
      </c>
      <c r="Q105" s="134" t="s">
        <v>332</v>
      </c>
    </row>
    <row r="106" spans="1:17">
      <c r="A106" s="110"/>
      <c r="B106" s="138"/>
      <c r="C106" s="755">
        <v>5</v>
      </c>
      <c r="D106" s="651" t="s">
        <v>116</v>
      </c>
      <c r="E106" s="612">
        <f t="shared" si="7"/>
        <v>4125</v>
      </c>
      <c r="F106" s="612">
        <v>0</v>
      </c>
      <c r="G106" s="612">
        <v>4125</v>
      </c>
      <c r="H106" s="612">
        <f t="shared" si="8"/>
        <v>0</v>
      </c>
      <c r="I106" s="612">
        <v>0</v>
      </c>
      <c r="J106" s="612">
        <v>0</v>
      </c>
      <c r="K106" s="612">
        <f t="shared" si="9"/>
        <v>525</v>
      </c>
      <c r="L106" s="612">
        <v>0</v>
      </c>
      <c r="M106" s="612">
        <v>525</v>
      </c>
      <c r="N106" s="612">
        <f t="shared" si="4"/>
        <v>3600</v>
      </c>
      <c r="O106" s="612">
        <f t="shared" si="5"/>
        <v>0</v>
      </c>
      <c r="P106" s="627">
        <f t="shared" si="6"/>
        <v>3600</v>
      </c>
      <c r="Q106" s="134" t="s">
        <v>332</v>
      </c>
    </row>
    <row r="107" spans="1:17">
      <c r="A107" s="110"/>
      <c r="B107" s="138"/>
      <c r="C107" s="755">
        <v>6</v>
      </c>
      <c r="D107" s="651" t="s">
        <v>117</v>
      </c>
      <c r="E107" s="612">
        <f t="shared" si="7"/>
        <v>4835</v>
      </c>
      <c r="F107" s="612">
        <v>0</v>
      </c>
      <c r="G107" s="612">
        <v>4835</v>
      </c>
      <c r="H107" s="612">
        <f t="shared" si="8"/>
        <v>0</v>
      </c>
      <c r="I107" s="612">
        <v>0</v>
      </c>
      <c r="J107" s="612">
        <v>0</v>
      </c>
      <c r="K107" s="612">
        <f t="shared" si="9"/>
        <v>525</v>
      </c>
      <c r="L107" s="612">
        <v>0</v>
      </c>
      <c r="M107" s="612">
        <v>525</v>
      </c>
      <c r="N107" s="612">
        <f t="shared" si="4"/>
        <v>4310</v>
      </c>
      <c r="O107" s="612">
        <f t="shared" si="5"/>
        <v>0</v>
      </c>
      <c r="P107" s="627">
        <f t="shared" si="6"/>
        <v>4310</v>
      </c>
      <c r="Q107" s="134" t="s">
        <v>332</v>
      </c>
    </row>
    <row r="108" spans="1:17">
      <c r="A108" s="110"/>
      <c r="B108" s="138"/>
      <c r="C108" s="755">
        <v>7</v>
      </c>
      <c r="D108" s="651" t="s">
        <v>118</v>
      </c>
      <c r="E108" s="612">
        <f t="shared" si="7"/>
        <v>5845</v>
      </c>
      <c r="F108" s="612">
        <v>0</v>
      </c>
      <c r="G108" s="612">
        <v>5845</v>
      </c>
      <c r="H108" s="612">
        <f t="shared" si="8"/>
        <v>320</v>
      </c>
      <c r="I108" s="612">
        <v>0</v>
      </c>
      <c r="J108" s="612">
        <v>320</v>
      </c>
      <c r="K108" s="612">
        <f t="shared" si="9"/>
        <v>525</v>
      </c>
      <c r="L108" s="612">
        <v>0</v>
      </c>
      <c r="M108" s="612">
        <v>525</v>
      </c>
      <c r="N108" s="612">
        <f t="shared" si="4"/>
        <v>5000</v>
      </c>
      <c r="O108" s="612">
        <f t="shared" si="5"/>
        <v>0</v>
      </c>
      <c r="P108" s="627">
        <f t="shared" si="6"/>
        <v>5000</v>
      </c>
      <c r="Q108" s="134" t="s">
        <v>332</v>
      </c>
    </row>
    <row r="109" spans="1:17">
      <c r="A109" s="110"/>
      <c r="B109" s="138"/>
      <c r="C109" s="755">
        <v>8</v>
      </c>
      <c r="D109" s="651" t="s">
        <v>119</v>
      </c>
      <c r="E109" s="612">
        <f t="shared" si="7"/>
        <v>8970</v>
      </c>
      <c r="F109" s="612">
        <v>0</v>
      </c>
      <c r="G109" s="612">
        <v>8970</v>
      </c>
      <c r="H109" s="612">
        <f t="shared" si="8"/>
        <v>320</v>
      </c>
      <c r="I109" s="612">
        <v>0</v>
      </c>
      <c r="J109" s="612">
        <v>320</v>
      </c>
      <c r="K109" s="612">
        <f t="shared" si="9"/>
        <v>1050</v>
      </c>
      <c r="L109" s="612">
        <v>0</v>
      </c>
      <c r="M109" s="612">
        <v>1050</v>
      </c>
      <c r="N109" s="612">
        <f t="shared" si="4"/>
        <v>7600</v>
      </c>
      <c r="O109" s="612">
        <f t="shared" si="5"/>
        <v>0</v>
      </c>
      <c r="P109" s="627">
        <f t="shared" si="6"/>
        <v>7600</v>
      </c>
      <c r="Q109" s="134" t="s">
        <v>332</v>
      </c>
    </row>
    <row r="110" spans="1:17">
      <c r="A110" s="110"/>
      <c r="B110" s="138"/>
      <c r="C110" s="755">
        <v>9</v>
      </c>
      <c r="D110" s="651" t="s">
        <v>121</v>
      </c>
      <c r="E110" s="612">
        <f t="shared" si="7"/>
        <v>3200</v>
      </c>
      <c r="F110" s="612">
        <v>0</v>
      </c>
      <c r="G110" s="612">
        <v>3200</v>
      </c>
      <c r="H110" s="612">
        <f t="shared" si="8"/>
        <v>0</v>
      </c>
      <c r="I110" s="612">
        <v>0</v>
      </c>
      <c r="J110" s="612">
        <v>0</v>
      </c>
      <c r="K110" s="612">
        <f t="shared" si="9"/>
        <v>525</v>
      </c>
      <c r="L110" s="612">
        <v>0</v>
      </c>
      <c r="M110" s="612">
        <v>525</v>
      </c>
      <c r="N110" s="612">
        <f t="shared" si="4"/>
        <v>2675</v>
      </c>
      <c r="O110" s="612">
        <f t="shared" si="5"/>
        <v>0</v>
      </c>
      <c r="P110" s="627">
        <f t="shared" si="6"/>
        <v>2675</v>
      </c>
      <c r="Q110" s="134" t="s">
        <v>332</v>
      </c>
    </row>
    <row r="111" spans="1:17" s="102" customFormat="1">
      <c r="A111" s="147"/>
      <c r="B111" s="138"/>
      <c r="C111" s="769"/>
      <c r="D111" s="657" t="s">
        <v>769</v>
      </c>
      <c r="E111" s="653">
        <f t="shared" si="7"/>
        <v>0</v>
      </c>
      <c r="F111" s="757"/>
      <c r="G111" s="757"/>
      <c r="H111" s="653">
        <f t="shared" si="8"/>
        <v>0</v>
      </c>
      <c r="I111" s="757"/>
      <c r="J111" s="757"/>
      <c r="K111" s="653">
        <f t="shared" si="9"/>
        <v>0</v>
      </c>
      <c r="L111" s="757"/>
      <c r="M111" s="757"/>
      <c r="N111" s="653">
        <f t="shared" si="4"/>
        <v>0</v>
      </c>
      <c r="O111" s="653">
        <f t="shared" si="5"/>
        <v>0</v>
      </c>
      <c r="P111" s="756">
        <f t="shared" si="6"/>
        <v>0</v>
      </c>
      <c r="Q111" s="136"/>
    </row>
    <row r="112" spans="1:17" s="102" customFormat="1">
      <c r="A112" s="147"/>
      <c r="B112" s="138"/>
      <c r="C112" s="638">
        <v>1</v>
      </c>
      <c r="D112" s="651" t="s">
        <v>770</v>
      </c>
      <c r="E112" s="624">
        <f t="shared" si="7"/>
        <v>1685</v>
      </c>
      <c r="F112" s="624">
        <v>0</v>
      </c>
      <c r="G112" s="624">
        <v>1685</v>
      </c>
      <c r="H112" s="624">
        <f t="shared" si="8"/>
        <v>150</v>
      </c>
      <c r="I112" s="624">
        <v>0</v>
      </c>
      <c r="J112" s="624">
        <v>150</v>
      </c>
      <c r="K112" s="612">
        <f t="shared" si="9"/>
        <v>1375</v>
      </c>
      <c r="L112" s="624">
        <v>0</v>
      </c>
      <c r="M112" s="624">
        <v>1375</v>
      </c>
      <c r="N112" s="612">
        <f t="shared" si="4"/>
        <v>160</v>
      </c>
      <c r="O112" s="612">
        <f t="shared" si="5"/>
        <v>0</v>
      </c>
      <c r="P112" s="627">
        <f t="shared" si="6"/>
        <v>160</v>
      </c>
      <c r="Q112" s="136"/>
    </row>
    <row r="113" spans="1:17">
      <c r="A113" s="110"/>
      <c r="B113" s="140"/>
      <c r="C113" s="638">
        <v>2</v>
      </c>
      <c r="D113" s="651" t="s">
        <v>672</v>
      </c>
      <c r="E113" s="624">
        <f t="shared" si="7"/>
        <v>1873</v>
      </c>
      <c r="F113" s="624">
        <v>0</v>
      </c>
      <c r="G113" s="624">
        <v>1873</v>
      </c>
      <c r="H113" s="624">
        <f t="shared" si="8"/>
        <v>40</v>
      </c>
      <c r="I113" s="624">
        <v>0</v>
      </c>
      <c r="J113" s="624">
        <v>40</v>
      </c>
      <c r="K113" s="612">
        <f t="shared" si="9"/>
        <v>1173</v>
      </c>
      <c r="L113" s="624">
        <v>0</v>
      </c>
      <c r="M113" s="624">
        <v>1173</v>
      </c>
      <c r="N113" s="612">
        <f t="shared" si="4"/>
        <v>660</v>
      </c>
      <c r="O113" s="612">
        <f t="shared" si="5"/>
        <v>0</v>
      </c>
      <c r="P113" s="627">
        <f t="shared" si="6"/>
        <v>660</v>
      </c>
      <c r="Q113" s="134" t="s">
        <v>331</v>
      </c>
    </row>
    <row r="114" spans="1:17">
      <c r="A114" s="110"/>
      <c r="B114" s="138"/>
      <c r="C114" s="638">
        <v>3</v>
      </c>
      <c r="D114" s="651" t="s">
        <v>104</v>
      </c>
      <c r="E114" s="624">
        <f t="shared" si="7"/>
        <v>1873</v>
      </c>
      <c r="F114" s="624">
        <v>0</v>
      </c>
      <c r="G114" s="624">
        <v>1873</v>
      </c>
      <c r="H114" s="624">
        <f t="shared" si="8"/>
        <v>40</v>
      </c>
      <c r="I114" s="624">
        <v>0</v>
      </c>
      <c r="J114" s="624">
        <v>40</v>
      </c>
      <c r="K114" s="612">
        <f t="shared" si="9"/>
        <v>1173</v>
      </c>
      <c r="L114" s="624">
        <v>0</v>
      </c>
      <c r="M114" s="624">
        <v>1173</v>
      </c>
      <c r="N114" s="612">
        <f t="shared" si="4"/>
        <v>660</v>
      </c>
      <c r="O114" s="612">
        <f t="shared" si="5"/>
        <v>0</v>
      </c>
      <c r="P114" s="627">
        <f t="shared" si="6"/>
        <v>660</v>
      </c>
      <c r="Q114" s="133" t="s">
        <v>334</v>
      </c>
    </row>
    <row r="115" spans="1:17">
      <c r="A115" s="110"/>
      <c r="B115" s="138"/>
      <c r="C115" s="638">
        <v>4</v>
      </c>
      <c r="D115" s="651" t="s">
        <v>103</v>
      </c>
      <c r="E115" s="612">
        <f t="shared" si="7"/>
        <v>1873</v>
      </c>
      <c r="F115" s="624">
        <v>0</v>
      </c>
      <c r="G115" s="624">
        <v>1873</v>
      </c>
      <c r="H115" s="612">
        <f t="shared" si="8"/>
        <v>40</v>
      </c>
      <c r="I115" s="624">
        <v>0</v>
      </c>
      <c r="J115" s="624">
        <v>40</v>
      </c>
      <c r="K115" s="612">
        <f t="shared" si="9"/>
        <v>1173</v>
      </c>
      <c r="L115" s="624">
        <v>0</v>
      </c>
      <c r="M115" s="624">
        <v>1173</v>
      </c>
      <c r="N115" s="612">
        <f t="shared" si="4"/>
        <v>660</v>
      </c>
      <c r="O115" s="612">
        <f t="shared" si="5"/>
        <v>0</v>
      </c>
      <c r="P115" s="627">
        <f t="shared" si="6"/>
        <v>660</v>
      </c>
      <c r="Q115" s="134" t="s">
        <v>331</v>
      </c>
    </row>
    <row r="116" spans="1:17">
      <c r="A116" s="110"/>
      <c r="B116" s="138"/>
      <c r="C116" s="638">
        <v>5</v>
      </c>
      <c r="D116" s="651" t="s">
        <v>99</v>
      </c>
      <c r="E116" s="612">
        <f t="shared" si="7"/>
        <v>1873</v>
      </c>
      <c r="F116" s="624">
        <v>0</v>
      </c>
      <c r="G116" s="624">
        <v>1873</v>
      </c>
      <c r="H116" s="612">
        <f t="shared" si="8"/>
        <v>40</v>
      </c>
      <c r="I116" s="624">
        <v>0</v>
      </c>
      <c r="J116" s="624">
        <v>40</v>
      </c>
      <c r="K116" s="612">
        <f t="shared" si="9"/>
        <v>1173</v>
      </c>
      <c r="L116" s="624">
        <v>0</v>
      </c>
      <c r="M116" s="624">
        <v>1173</v>
      </c>
      <c r="N116" s="612">
        <f t="shared" si="4"/>
        <v>660</v>
      </c>
      <c r="O116" s="612">
        <f t="shared" si="5"/>
        <v>0</v>
      </c>
      <c r="P116" s="627">
        <f t="shared" si="6"/>
        <v>660</v>
      </c>
      <c r="Q116" s="134" t="s">
        <v>331</v>
      </c>
    </row>
    <row r="117" spans="1:17">
      <c r="A117" s="110"/>
      <c r="B117" s="138"/>
      <c r="C117" s="638">
        <v>6</v>
      </c>
      <c r="D117" s="651" t="s">
        <v>106</v>
      </c>
      <c r="E117" s="612">
        <f t="shared" si="7"/>
        <v>1873</v>
      </c>
      <c r="F117" s="624">
        <v>0</v>
      </c>
      <c r="G117" s="624">
        <v>1873</v>
      </c>
      <c r="H117" s="612">
        <f t="shared" si="8"/>
        <v>40</v>
      </c>
      <c r="I117" s="624">
        <v>0</v>
      </c>
      <c r="J117" s="624">
        <v>40</v>
      </c>
      <c r="K117" s="612">
        <f t="shared" si="9"/>
        <v>1173</v>
      </c>
      <c r="L117" s="624">
        <v>0</v>
      </c>
      <c r="M117" s="624">
        <v>1173</v>
      </c>
      <c r="N117" s="612">
        <f t="shared" si="4"/>
        <v>660</v>
      </c>
      <c r="O117" s="612">
        <f t="shared" si="5"/>
        <v>0</v>
      </c>
      <c r="P117" s="627">
        <f t="shared" si="6"/>
        <v>660</v>
      </c>
      <c r="Q117" s="134" t="s">
        <v>331</v>
      </c>
    </row>
    <row r="118" spans="1:17">
      <c r="A118" s="110"/>
      <c r="B118" s="138"/>
      <c r="C118" s="638">
        <v>7</v>
      </c>
      <c r="D118" s="651" t="s">
        <v>100</v>
      </c>
      <c r="E118" s="612">
        <f t="shared" si="7"/>
        <v>1873</v>
      </c>
      <c r="F118" s="624">
        <v>0</v>
      </c>
      <c r="G118" s="624">
        <v>1873</v>
      </c>
      <c r="H118" s="612">
        <f t="shared" si="8"/>
        <v>40</v>
      </c>
      <c r="I118" s="624">
        <v>0</v>
      </c>
      <c r="J118" s="624">
        <v>40</v>
      </c>
      <c r="K118" s="612">
        <f t="shared" si="9"/>
        <v>1173</v>
      </c>
      <c r="L118" s="624">
        <v>0</v>
      </c>
      <c r="M118" s="624">
        <v>1173</v>
      </c>
      <c r="N118" s="612">
        <f t="shared" si="4"/>
        <v>660</v>
      </c>
      <c r="O118" s="612">
        <f t="shared" si="5"/>
        <v>0</v>
      </c>
      <c r="P118" s="627">
        <f t="shared" si="6"/>
        <v>660</v>
      </c>
      <c r="Q118" s="134" t="s">
        <v>331</v>
      </c>
    </row>
    <row r="119" spans="1:17">
      <c r="A119" s="110"/>
      <c r="B119" s="74"/>
      <c r="C119" s="638">
        <v>8</v>
      </c>
      <c r="D119" s="651" t="s">
        <v>107</v>
      </c>
      <c r="E119" s="612">
        <f t="shared" si="7"/>
        <v>1873</v>
      </c>
      <c r="F119" s="624">
        <v>0</v>
      </c>
      <c r="G119" s="624">
        <v>1873</v>
      </c>
      <c r="H119" s="612">
        <f t="shared" si="8"/>
        <v>40</v>
      </c>
      <c r="I119" s="624">
        <v>0</v>
      </c>
      <c r="J119" s="624">
        <v>40</v>
      </c>
      <c r="K119" s="612">
        <f t="shared" si="9"/>
        <v>1173</v>
      </c>
      <c r="L119" s="624">
        <v>0</v>
      </c>
      <c r="M119" s="624">
        <v>1173</v>
      </c>
      <c r="N119" s="612">
        <f t="shared" si="4"/>
        <v>660</v>
      </c>
      <c r="O119" s="612">
        <f t="shared" si="5"/>
        <v>0</v>
      </c>
      <c r="P119" s="627">
        <f t="shared" si="6"/>
        <v>660</v>
      </c>
      <c r="Q119" s="134" t="s">
        <v>331</v>
      </c>
    </row>
    <row r="120" spans="1:17">
      <c r="A120" s="110"/>
      <c r="B120" s="138"/>
      <c r="C120" s="638">
        <v>9</v>
      </c>
      <c r="D120" s="651" t="s">
        <v>108</v>
      </c>
      <c r="E120" s="612">
        <f t="shared" si="7"/>
        <v>1873</v>
      </c>
      <c r="F120" s="624">
        <v>0</v>
      </c>
      <c r="G120" s="624">
        <v>1873</v>
      </c>
      <c r="H120" s="612">
        <f t="shared" si="8"/>
        <v>40</v>
      </c>
      <c r="I120" s="624">
        <v>0</v>
      </c>
      <c r="J120" s="624">
        <v>40</v>
      </c>
      <c r="K120" s="612">
        <f t="shared" si="9"/>
        <v>1173</v>
      </c>
      <c r="L120" s="624">
        <v>0</v>
      </c>
      <c r="M120" s="624">
        <v>1173</v>
      </c>
      <c r="N120" s="612">
        <f t="shared" si="4"/>
        <v>660</v>
      </c>
      <c r="O120" s="612">
        <f t="shared" si="5"/>
        <v>0</v>
      </c>
      <c r="P120" s="627">
        <f t="shared" si="6"/>
        <v>660</v>
      </c>
      <c r="Q120" s="134" t="s">
        <v>331</v>
      </c>
    </row>
    <row r="121" spans="1:17">
      <c r="A121" s="110"/>
      <c r="B121" s="130"/>
      <c r="C121" s="638">
        <v>10</v>
      </c>
      <c r="D121" s="651" t="s">
        <v>673</v>
      </c>
      <c r="E121" s="612">
        <f t="shared" si="7"/>
        <v>3329</v>
      </c>
      <c r="F121" s="624">
        <v>0</v>
      </c>
      <c r="G121" s="624">
        <v>3329</v>
      </c>
      <c r="H121" s="612">
        <f t="shared" si="8"/>
        <v>55</v>
      </c>
      <c r="I121" s="624">
        <v>0</v>
      </c>
      <c r="J121" s="624">
        <v>55</v>
      </c>
      <c r="K121" s="612">
        <f t="shared" si="9"/>
        <v>2273</v>
      </c>
      <c r="L121" s="624">
        <v>0</v>
      </c>
      <c r="M121" s="624">
        <v>2273</v>
      </c>
      <c r="N121" s="612">
        <f t="shared" si="4"/>
        <v>1001</v>
      </c>
      <c r="O121" s="612">
        <f t="shared" si="5"/>
        <v>0</v>
      </c>
      <c r="P121" s="627">
        <f t="shared" si="6"/>
        <v>1001</v>
      </c>
      <c r="Q121" s="134" t="s">
        <v>331</v>
      </c>
    </row>
    <row r="122" spans="1:17">
      <c r="A122" s="110"/>
      <c r="B122" s="130"/>
      <c r="C122" s="638">
        <v>11</v>
      </c>
      <c r="D122" s="651" t="s">
        <v>96</v>
      </c>
      <c r="E122" s="612">
        <f t="shared" si="7"/>
        <v>3329</v>
      </c>
      <c r="F122" s="624">
        <v>0</v>
      </c>
      <c r="G122" s="624">
        <v>3329</v>
      </c>
      <c r="H122" s="612">
        <f t="shared" si="8"/>
        <v>55</v>
      </c>
      <c r="I122" s="624">
        <v>0</v>
      </c>
      <c r="J122" s="624">
        <v>55</v>
      </c>
      <c r="K122" s="612">
        <f t="shared" si="9"/>
        <v>2273</v>
      </c>
      <c r="L122" s="624">
        <v>0</v>
      </c>
      <c r="M122" s="624">
        <v>2273</v>
      </c>
      <c r="N122" s="612">
        <f t="shared" si="4"/>
        <v>1001</v>
      </c>
      <c r="O122" s="612">
        <f t="shared" si="5"/>
        <v>0</v>
      </c>
      <c r="P122" s="627">
        <f t="shared" si="6"/>
        <v>1001</v>
      </c>
      <c r="Q122" s="134" t="s">
        <v>331</v>
      </c>
    </row>
    <row r="123" spans="1:17">
      <c r="A123" s="110"/>
      <c r="B123" s="138"/>
      <c r="C123" s="638">
        <v>12</v>
      </c>
      <c r="D123" s="651" t="s">
        <v>97</v>
      </c>
      <c r="E123" s="612">
        <f t="shared" si="7"/>
        <v>3329</v>
      </c>
      <c r="F123" s="624">
        <v>0</v>
      </c>
      <c r="G123" s="624">
        <v>3329</v>
      </c>
      <c r="H123" s="612">
        <f t="shared" si="8"/>
        <v>55</v>
      </c>
      <c r="I123" s="624">
        <v>0</v>
      </c>
      <c r="J123" s="624">
        <v>55</v>
      </c>
      <c r="K123" s="612">
        <f t="shared" si="9"/>
        <v>2273</v>
      </c>
      <c r="L123" s="624">
        <v>0</v>
      </c>
      <c r="M123" s="624">
        <v>2273</v>
      </c>
      <c r="N123" s="612">
        <f t="shared" si="4"/>
        <v>1001</v>
      </c>
      <c r="O123" s="612">
        <f t="shared" si="5"/>
        <v>0</v>
      </c>
      <c r="P123" s="627">
        <f t="shared" si="6"/>
        <v>1001</v>
      </c>
      <c r="Q123" s="134" t="s">
        <v>331</v>
      </c>
    </row>
    <row r="124" spans="1:17">
      <c r="A124" s="110"/>
      <c r="B124" s="138"/>
      <c r="C124" s="638">
        <v>13</v>
      </c>
      <c r="D124" s="651" t="s">
        <v>674</v>
      </c>
      <c r="E124" s="612">
        <f t="shared" si="7"/>
        <v>3329</v>
      </c>
      <c r="F124" s="624">
        <v>0</v>
      </c>
      <c r="G124" s="624">
        <v>3329</v>
      </c>
      <c r="H124" s="612">
        <f t="shared" si="8"/>
        <v>55</v>
      </c>
      <c r="I124" s="624">
        <v>0</v>
      </c>
      <c r="J124" s="624">
        <v>55</v>
      </c>
      <c r="K124" s="612">
        <f t="shared" si="9"/>
        <v>2273</v>
      </c>
      <c r="L124" s="624">
        <v>0</v>
      </c>
      <c r="M124" s="624">
        <v>2273</v>
      </c>
      <c r="N124" s="612">
        <f t="shared" si="4"/>
        <v>1001</v>
      </c>
      <c r="O124" s="612">
        <f t="shared" si="5"/>
        <v>0</v>
      </c>
      <c r="P124" s="627">
        <f t="shared" si="6"/>
        <v>1001</v>
      </c>
      <c r="Q124" s="134" t="s">
        <v>331</v>
      </c>
    </row>
    <row r="125" spans="1:17" s="102" customFormat="1">
      <c r="A125" s="147"/>
      <c r="B125" s="138"/>
      <c r="C125" s="638"/>
      <c r="D125" s="657" t="s">
        <v>771</v>
      </c>
      <c r="E125" s="653">
        <f t="shared" si="7"/>
        <v>0</v>
      </c>
      <c r="F125" s="757">
        <v>0</v>
      </c>
      <c r="G125" s="757"/>
      <c r="H125" s="653">
        <f t="shared" si="8"/>
        <v>0</v>
      </c>
      <c r="I125" s="757">
        <v>0</v>
      </c>
      <c r="J125" s="757"/>
      <c r="K125" s="653">
        <f t="shared" si="9"/>
        <v>0</v>
      </c>
      <c r="L125" s="757">
        <v>0</v>
      </c>
      <c r="M125" s="757"/>
      <c r="N125" s="612">
        <f t="shared" si="4"/>
        <v>0</v>
      </c>
      <c r="O125" s="612">
        <f t="shared" si="5"/>
        <v>0</v>
      </c>
      <c r="P125" s="627">
        <f t="shared" si="6"/>
        <v>0</v>
      </c>
      <c r="Q125" s="136"/>
    </row>
    <row r="126" spans="1:17">
      <c r="A126" s="110"/>
      <c r="B126" s="138"/>
      <c r="C126" s="638">
        <v>1</v>
      </c>
      <c r="D126" s="651" t="s">
        <v>768</v>
      </c>
      <c r="E126" s="612">
        <f t="shared" si="7"/>
        <v>22500</v>
      </c>
      <c r="F126" s="624">
        <v>0</v>
      </c>
      <c r="G126" s="624">
        <v>22500</v>
      </c>
      <c r="H126" s="612">
        <f t="shared" si="8"/>
        <v>15750</v>
      </c>
      <c r="I126" s="624">
        <v>0</v>
      </c>
      <c r="J126" s="624">
        <v>15750</v>
      </c>
      <c r="K126" s="612">
        <f t="shared" si="9"/>
        <v>6575</v>
      </c>
      <c r="L126" s="624">
        <v>0</v>
      </c>
      <c r="M126" s="624">
        <v>6575</v>
      </c>
      <c r="N126" s="612">
        <f t="shared" si="4"/>
        <v>175</v>
      </c>
      <c r="O126" s="612">
        <f t="shared" si="5"/>
        <v>0</v>
      </c>
      <c r="P126" s="627">
        <f t="shared" si="6"/>
        <v>175</v>
      </c>
    </row>
    <row r="127" spans="1:17">
      <c r="A127" s="110"/>
      <c r="B127" s="138"/>
      <c r="C127" s="638">
        <v>2</v>
      </c>
      <c r="D127" s="651" t="s">
        <v>212</v>
      </c>
      <c r="E127" s="612">
        <f t="shared" si="7"/>
        <v>200</v>
      </c>
      <c r="F127" s="624">
        <v>0</v>
      </c>
      <c r="G127" s="624">
        <v>200</v>
      </c>
      <c r="H127" s="612">
        <f t="shared" si="8"/>
        <v>0</v>
      </c>
      <c r="I127" s="624">
        <v>0</v>
      </c>
      <c r="J127" s="624">
        <v>0</v>
      </c>
      <c r="K127" s="612">
        <f t="shared" si="9"/>
        <v>200</v>
      </c>
      <c r="L127" s="624">
        <v>0</v>
      </c>
      <c r="M127" s="624">
        <v>200</v>
      </c>
      <c r="N127" s="612">
        <f t="shared" si="4"/>
        <v>0</v>
      </c>
      <c r="O127" s="612">
        <f t="shared" si="5"/>
        <v>0</v>
      </c>
      <c r="P127" s="627">
        <f t="shared" si="6"/>
        <v>0</v>
      </c>
    </row>
    <row r="128" spans="1:17">
      <c r="A128" s="110"/>
      <c r="B128" s="138"/>
      <c r="C128" s="638">
        <v>3</v>
      </c>
      <c r="D128" s="651" t="s">
        <v>772</v>
      </c>
      <c r="E128" s="612">
        <f t="shared" si="7"/>
        <v>200</v>
      </c>
      <c r="F128" s="624">
        <v>0</v>
      </c>
      <c r="G128" s="624">
        <v>200</v>
      </c>
      <c r="H128" s="612">
        <f t="shared" si="8"/>
        <v>0</v>
      </c>
      <c r="I128" s="624">
        <v>0</v>
      </c>
      <c r="J128" s="624">
        <v>0</v>
      </c>
      <c r="K128" s="612">
        <f t="shared" si="9"/>
        <v>200</v>
      </c>
      <c r="L128" s="624">
        <v>0</v>
      </c>
      <c r="M128" s="624">
        <v>200</v>
      </c>
      <c r="N128" s="612">
        <f t="shared" si="4"/>
        <v>0</v>
      </c>
      <c r="O128" s="612">
        <f t="shared" si="5"/>
        <v>0</v>
      </c>
      <c r="P128" s="627">
        <f t="shared" si="6"/>
        <v>0</v>
      </c>
    </row>
    <row r="129" spans="1:16">
      <c r="A129" s="110"/>
      <c r="B129" s="138"/>
      <c r="C129" s="638">
        <v>4</v>
      </c>
      <c r="D129" s="651" t="s">
        <v>214</v>
      </c>
      <c r="E129" s="612">
        <f t="shared" si="7"/>
        <v>200</v>
      </c>
      <c r="F129" s="624">
        <v>0</v>
      </c>
      <c r="G129" s="624">
        <v>200</v>
      </c>
      <c r="H129" s="612">
        <f t="shared" si="8"/>
        <v>0</v>
      </c>
      <c r="I129" s="624">
        <v>0</v>
      </c>
      <c r="J129" s="624">
        <v>0</v>
      </c>
      <c r="K129" s="612">
        <f t="shared" si="9"/>
        <v>200</v>
      </c>
      <c r="L129" s="624">
        <v>0</v>
      </c>
      <c r="M129" s="624">
        <v>200</v>
      </c>
      <c r="N129" s="612">
        <f t="shared" si="4"/>
        <v>0</v>
      </c>
      <c r="O129" s="612">
        <f t="shared" si="5"/>
        <v>0</v>
      </c>
      <c r="P129" s="627">
        <f t="shared" si="6"/>
        <v>0</v>
      </c>
    </row>
    <row r="130" spans="1:16">
      <c r="A130" s="110"/>
      <c r="B130" s="138"/>
      <c r="C130" s="638">
        <v>5</v>
      </c>
      <c r="D130" s="651" t="s">
        <v>773</v>
      </c>
      <c r="E130" s="612">
        <f t="shared" si="7"/>
        <v>200</v>
      </c>
      <c r="F130" s="624">
        <v>0</v>
      </c>
      <c r="G130" s="624">
        <v>200</v>
      </c>
      <c r="H130" s="612">
        <f t="shared" si="8"/>
        <v>0</v>
      </c>
      <c r="I130" s="624">
        <v>0</v>
      </c>
      <c r="J130" s="624">
        <v>0</v>
      </c>
      <c r="K130" s="612">
        <f t="shared" si="9"/>
        <v>200</v>
      </c>
      <c r="L130" s="624">
        <v>0</v>
      </c>
      <c r="M130" s="624">
        <v>200</v>
      </c>
      <c r="N130" s="612">
        <f t="shared" si="4"/>
        <v>0</v>
      </c>
      <c r="O130" s="612">
        <f t="shared" si="5"/>
        <v>0</v>
      </c>
      <c r="P130" s="627">
        <f t="shared" si="6"/>
        <v>0</v>
      </c>
    </row>
    <row r="131" spans="1:16">
      <c r="A131" s="110"/>
      <c r="B131" s="138"/>
      <c r="C131" s="638">
        <v>6</v>
      </c>
      <c r="D131" s="651" t="s">
        <v>213</v>
      </c>
      <c r="E131" s="612">
        <f t="shared" si="7"/>
        <v>200</v>
      </c>
      <c r="F131" s="624">
        <v>0</v>
      </c>
      <c r="G131" s="624">
        <v>200</v>
      </c>
      <c r="H131" s="612">
        <f t="shared" si="8"/>
        <v>0</v>
      </c>
      <c r="I131" s="624">
        <v>0</v>
      </c>
      <c r="J131" s="624">
        <v>0</v>
      </c>
      <c r="K131" s="612">
        <f t="shared" si="9"/>
        <v>200</v>
      </c>
      <c r="L131" s="624">
        <v>0</v>
      </c>
      <c r="M131" s="624">
        <v>200</v>
      </c>
      <c r="N131" s="612">
        <f t="shared" si="4"/>
        <v>0</v>
      </c>
      <c r="O131" s="612">
        <f t="shared" si="5"/>
        <v>0</v>
      </c>
      <c r="P131" s="627">
        <f t="shared" si="6"/>
        <v>0</v>
      </c>
    </row>
    <row r="132" spans="1:16">
      <c r="A132" s="110"/>
      <c r="B132" s="138"/>
      <c r="C132" s="638">
        <v>7</v>
      </c>
      <c r="D132" s="651" t="s">
        <v>774</v>
      </c>
      <c r="E132" s="612">
        <f t="shared" si="7"/>
        <v>200</v>
      </c>
      <c r="F132" s="624">
        <v>0</v>
      </c>
      <c r="G132" s="624">
        <v>200</v>
      </c>
      <c r="H132" s="612">
        <f t="shared" si="8"/>
        <v>0</v>
      </c>
      <c r="I132" s="624">
        <v>0</v>
      </c>
      <c r="J132" s="624">
        <v>0</v>
      </c>
      <c r="K132" s="612">
        <f t="shared" si="9"/>
        <v>200</v>
      </c>
      <c r="L132" s="624">
        <v>0</v>
      </c>
      <c r="M132" s="624">
        <v>200</v>
      </c>
      <c r="N132" s="612">
        <f t="shared" ref="N132:N163" si="10">E132-H132-K132</f>
        <v>0</v>
      </c>
      <c r="O132" s="612">
        <f t="shared" ref="O132:O163" si="11">F132-I132-L132</f>
        <v>0</v>
      </c>
      <c r="P132" s="627">
        <f t="shared" ref="P132:P163" si="12">G132-J132-M132</f>
        <v>0</v>
      </c>
    </row>
    <row r="133" spans="1:16">
      <c r="A133" s="110"/>
      <c r="B133" s="138"/>
      <c r="C133" s="638">
        <v>8</v>
      </c>
      <c r="D133" s="651" t="s">
        <v>775</v>
      </c>
      <c r="E133" s="612">
        <f t="shared" si="7"/>
        <v>200</v>
      </c>
      <c r="F133" s="624">
        <v>0</v>
      </c>
      <c r="G133" s="624">
        <v>200</v>
      </c>
      <c r="H133" s="612">
        <f t="shared" si="8"/>
        <v>0</v>
      </c>
      <c r="I133" s="624">
        <v>0</v>
      </c>
      <c r="J133" s="624">
        <v>0</v>
      </c>
      <c r="K133" s="612">
        <f t="shared" si="9"/>
        <v>200</v>
      </c>
      <c r="L133" s="624">
        <v>0</v>
      </c>
      <c r="M133" s="624">
        <v>200</v>
      </c>
      <c r="N133" s="612">
        <f t="shared" si="10"/>
        <v>0</v>
      </c>
      <c r="O133" s="612">
        <f t="shared" si="11"/>
        <v>0</v>
      </c>
      <c r="P133" s="627">
        <f t="shared" si="12"/>
        <v>0</v>
      </c>
    </row>
    <row r="134" spans="1:16">
      <c r="A134" s="110"/>
      <c r="B134" s="138"/>
      <c r="C134" s="638">
        <v>9</v>
      </c>
      <c r="D134" s="651" t="s">
        <v>189</v>
      </c>
      <c r="E134" s="612">
        <f t="shared" si="7"/>
        <v>200</v>
      </c>
      <c r="F134" s="624">
        <v>0</v>
      </c>
      <c r="G134" s="624">
        <v>200</v>
      </c>
      <c r="H134" s="612">
        <f t="shared" si="8"/>
        <v>0</v>
      </c>
      <c r="I134" s="624">
        <v>0</v>
      </c>
      <c r="J134" s="624">
        <v>0</v>
      </c>
      <c r="K134" s="612">
        <f t="shared" si="9"/>
        <v>200</v>
      </c>
      <c r="L134" s="624">
        <v>0</v>
      </c>
      <c r="M134" s="624">
        <v>200</v>
      </c>
      <c r="N134" s="612">
        <f t="shared" si="10"/>
        <v>0</v>
      </c>
      <c r="O134" s="612">
        <f t="shared" si="11"/>
        <v>0</v>
      </c>
      <c r="P134" s="627">
        <f t="shared" si="12"/>
        <v>0</v>
      </c>
    </row>
    <row r="135" spans="1:16">
      <c r="A135" s="110"/>
      <c r="B135" s="138"/>
      <c r="C135" s="638">
        <v>10</v>
      </c>
      <c r="D135" s="651" t="s">
        <v>776</v>
      </c>
      <c r="E135" s="612">
        <f t="shared" si="7"/>
        <v>200</v>
      </c>
      <c r="F135" s="624">
        <v>0</v>
      </c>
      <c r="G135" s="624">
        <v>200</v>
      </c>
      <c r="H135" s="612">
        <f t="shared" si="8"/>
        <v>0</v>
      </c>
      <c r="I135" s="624">
        <v>0</v>
      </c>
      <c r="J135" s="624">
        <v>0</v>
      </c>
      <c r="K135" s="612">
        <f t="shared" si="9"/>
        <v>200</v>
      </c>
      <c r="L135" s="624">
        <v>0</v>
      </c>
      <c r="M135" s="624">
        <v>200</v>
      </c>
      <c r="N135" s="612">
        <f t="shared" si="10"/>
        <v>0</v>
      </c>
      <c r="O135" s="612">
        <f t="shared" si="11"/>
        <v>0</v>
      </c>
      <c r="P135" s="627">
        <f t="shared" si="12"/>
        <v>0</v>
      </c>
    </row>
    <row r="136" spans="1:16">
      <c r="A136" s="110"/>
      <c r="B136" s="138"/>
      <c r="C136" s="638">
        <v>11</v>
      </c>
      <c r="D136" s="651" t="s">
        <v>777</v>
      </c>
      <c r="E136" s="612">
        <f t="shared" si="7"/>
        <v>200</v>
      </c>
      <c r="F136" s="624">
        <v>0</v>
      </c>
      <c r="G136" s="624">
        <v>200</v>
      </c>
      <c r="H136" s="612">
        <f t="shared" si="8"/>
        <v>0</v>
      </c>
      <c r="I136" s="624">
        <v>0</v>
      </c>
      <c r="J136" s="624">
        <v>0</v>
      </c>
      <c r="K136" s="612">
        <f t="shared" si="9"/>
        <v>200</v>
      </c>
      <c r="L136" s="624">
        <v>0</v>
      </c>
      <c r="M136" s="624">
        <v>200</v>
      </c>
      <c r="N136" s="612">
        <f t="shared" si="10"/>
        <v>0</v>
      </c>
      <c r="O136" s="612">
        <f t="shared" si="11"/>
        <v>0</v>
      </c>
      <c r="P136" s="627">
        <f t="shared" si="12"/>
        <v>0</v>
      </c>
    </row>
    <row r="137" spans="1:16">
      <c r="A137" s="110"/>
      <c r="B137" s="138"/>
      <c r="C137" s="638">
        <v>12</v>
      </c>
      <c r="D137" s="651" t="s">
        <v>182</v>
      </c>
      <c r="E137" s="612">
        <f t="shared" si="7"/>
        <v>400</v>
      </c>
      <c r="F137" s="624">
        <v>0</v>
      </c>
      <c r="G137" s="624">
        <v>400</v>
      </c>
      <c r="H137" s="612">
        <f t="shared" si="8"/>
        <v>0</v>
      </c>
      <c r="I137" s="624">
        <v>0</v>
      </c>
      <c r="J137" s="624">
        <v>0</v>
      </c>
      <c r="K137" s="612">
        <f t="shared" si="9"/>
        <v>400</v>
      </c>
      <c r="L137" s="624">
        <v>0</v>
      </c>
      <c r="M137" s="624">
        <v>400</v>
      </c>
      <c r="N137" s="612">
        <f t="shared" si="10"/>
        <v>0</v>
      </c>
      <c r="O137" s="612">
        <f t="shared" si="11"/>
        <v>0</v>
      </c>
      <c r="P137" s="627">
        <f t="shared" si="12"/>
        <v>0</v>
      </c>
    </row>
    <row r="138" spans="1:16">
      <c r="A138" s="110"/>
      <c r="B138" s="138"/>
      <c r="C138" s="638">
        <v>13</v>
      </c>
      <c r="D138" s="651" t="s">
        <v>221</v>
      </c>
      <c r="E138" s="612">
        <f t="shared" si="7"/>
        <v>400</v>
      </c>
      <c r="F138" s="624">
        <v>0</v>
      </c>
      <c r="G138" s="624">
        <v>400</v>
      </c>
      <c r="H138" s="612">
        <f t="shared" si="8"/>
        <v>0</v>
      </c>
      <c r="I138" s="624">
        <v>0</v>
      </c>
      <c r="J138" s="624">
        <v>0</v>
      </c>
      <c r="K138" s="612">
        <f t="shared" si="9"/>
        <v>400</v>
      </c>
      <c r="L138" s="624">
        <v>0</v>
      </c>
      <c r="M138" s="624">
        <v>400</v>
      </c>
      <c r="N138" s="612">
        <f t="shared" si="10"/>
        <v>0</v>
      </c>
      <c r="O138" s="612">
        <f t="shared" si="11"/>
        <v>0</v>
      </c>
      <c r="P138" s="627">
        <f t="shared" si="12"/>
        <v>0</v>
      </c>
    </row>
    <row r="139" spans="1:16">
      <c r="A139" s="110"/>
      <c r="B139" s="138"/>
      <c r="C139" s="638">
        <v>14</v>
      </c>
      <c r="D139" s="651" t="s">
        <v>778</v>
      </c>
      <c r="E139" s="612">
        <f t="shared" si="7"/>
        <v>450</v>
      </c>
      <c r="F139" s="624">
        <v>0</v>
      </c>
      <c r="G139" s="624">
        <v>450</v>
      </c>
      <c r="H139" s="612">
        <f t="shared" si="8"/>
        <v>0</v>
      </c>
      <c r="I139" s="624">
        <v>0</v>
      </c>
      <c r="J139" s="624">
        <v>0</v>
      </c>
      <c r="K139" s="612">
        <f t="shared" si="9"/>
        <v>450</v>
      </c>
      <c r="L139" s="624">
        <v>0</v>
      </c>
      <c r="M139" s="624">
        <v>450</v>
      </c>
      <c r="N139" s="612">
        <f t="shared" si="10"/>
        <v>0</v>
      </c>
      <c r="O139" s="612">
        <f t="shared" si="11"/>
        <v>0</v>
      </c>
      <c r="P139" s="627">
        <f t="shared" si="12"/>
        <v>0</v>
      </c>
    </row>
    <row r="140" spans="1:16">
      <c r="A140" s="110"/>
      <c r="B140" s="138"/>
      <c r="C140" s="638">
        <v>15</v>
      </c>
      <c r="D140" s="651" t="s">
        <v>192</v>
      </c>
      <c r="E140" s="612">
        <f t="shared" si="7"/>
        <v>400</v>
      </c>
      <c r="F140" s="624">
        <v>0</v>
      </c>
      <c r="G140" s="624">
        <v>400</v>
      </c>
      <c r="H140" s="612">
        <f t="shared" si="8"/>
        <v>0</v>
      </c>
      <c r="I140" s="624">
        <v>0</v>
      </c>
      <c r="J140" s="624">
        <v>0</v>
      </c>
      <c r="K140" s="612">
        <f t="shared" si="9"/>
        <v>400</v>
      </c>
      <c r="L140" s="624">
        <v>0</v>
      </c>
      <c r="M140" s="624">
        <v>400</v>
      </c>
      <c r="N140" s="612">
        <f t="shared" si="10"/>
        <v>0</v>
      </c>
      <c r="O140" s="612">
        <f t="shared" si="11"/>
        <v>0</v>
      </c>
      <c r="P140" s="627">
        <f t="shared" si="12"/>
        <v>0</v>
      </c>
    </row>
    <row r="141" spans="1:16">
      <c r="A141" s="110"/>
      <c r="B141" s="138"/>
      <c r="C141" s="638">
        <v>16</v>
      </c>
      <c r="D141" s="651" t="s">
        <v>184</v>
      </c>
      <c r="E141" s="612">
        <f t="shared" si="7"/>
        <v>400</v>
      </c>
      <c r="F141" s="624">
        <v>0</v>
      </c>
      <c r="G141" s="624">
        <v>400</v>
      </c>
      <c r="H141" s="612">
        <f t="shared" si="8"/>
        <v>0</v>
      </c>
      <c r="I141" s="624">
        <v>0</v>
      </c>
      <c r="J141" s="624">
        <v>0</v>
      </c>
      <c r="K141" s="612">
        <f t="shared" si="9"/>
        <v>400</v>
      </c>
      <c r="L141" s="624">
        <v>0</v>
      </c>
      <c r="M141" s="624">
        <v>400</v>
      </c>
      <c r="N141" s="612">
        <f t="shared" si="10"/>
        <v>0</v>
      </c>
      <c r="O141" s="612">
        <f t="shared" si="11"/>
        <v>0</v>
      </c>
      <c r="P141" s="627">
        <f t="shared" si="12"/>
        <v>0</v>
      </c>
    </row>
    <row r="142" spans="1:16">
      <c r="A142" s="110"/>
      <c r="B142" s="138"/>
      <c r="C142" s="638">
        <v>17</v>
      </c>
      <c r="D142" s="651" t="s">
        <v>156</v>
      </c>
      <c r="E142" s="612">
        <f>F142+G142</f>
        <v>400</v>
      </c>
      <c r="F142" s="624">
        <v>0</v>
      </c>
      <c r="G142" s="624">
        <v>400</v>
      </c>
      <c r="H142" s="612">
        <f t="shared" si="8"/>
        <v>0</v>
      </c>
      <c r="I142" s="624">
        <v>0</v>
      </c>
      <c r="J142" s="624">
        <v>0</v>
      </c>
      <c r="K142" s="612">
        <f t="shared" si="9"/>
        <v>400</v>
      </c>
      <c r="L142" s="624">
        <v>0</v>
      </c>
      <c r="M142" s="624">
        <v>400</v>
      </c>
      <c r="N142" s="612">
        <f t="shared" si="10"/>
        <v>0</v>
      </c>
      <c r="O142" s="612">
        <f t="shared" si="11"/>
        <v>0</v>
      </c>
      <c r="P142" s="627">
        <f t="shared" si="12"/>
        <v>0</v>
      </c>
    </row>
    <row r="143" spans="1:16">
      <c r="A143" s="110"/>
      <c r="B143" s="138"/>
      <c r="C143" s="638">
        <v>18</v>
      </c>
      <c r="D143" s="651" t="s">
        <v>208</v>
      </c>
      <c r="E143" s="612">
        <f t="shared" si="7"/>
        <v>1900</v>
      </c>
      <c r="F143" s="624">
        <v>0</v>
      </c>
      <c r="G143" s="624">
        <v>1900</v>
      </c>
      <c r="H143" s="612">
        <f t="shared" si="8"/>
        <v>0</v>
      </c>
      <c r="I143" s="624">
        <v>0</v>
      </c>
      <c r="J143" s="624">
        <v>0</v>
      </c>
      <c r="K143" s="612">
        <f t="shared" si="9"/>
        <v>1900</v>
      </c>
      <c r="L143" s="624">
        <v>0</v>
      </c>
      <c r="M143" s="624">
        <v>1900</v>
      </c>
      <c r="N143" s="612">
        <f t="shared" si="10"/>
        <v>0</v>
      </c>
      <c r="O143" s="612">
        <f t="shared" si="11"/>
        <v>0</v>
      </c>
      <c r="P143" s="627">
        <f t="shared" si="12"/>
        <v>0</v>
      </c>
    </row>
    <row r="144" spans="1:16">
      <c r="A144" s="110"/>
      <c r="B144" s="138"/>
      <c r="C144" s="638">
        <v>19</v>
      </c>
      <c r="D144" s="651" t="s">
        <v>43</v>
      </c>
      <c r="E144" s="612">
        <f t="shared" si="7"/>
        <v>1900</v>
      </c>
      <c r="F144" s="624">
        <v>0</v>
      </c>
      <c r="G144" s="624">
        <v>1900</v>
      </c>
      <c r="H144" s="612">
        <f t="shared" si="8"/>
        <v>0</v>
      </c>
      <c r="I144" s="624">
        <v>0</v>
      </c>
      <c r="J144" s="624">
        <v>0</v>
      </c>
      <c r="K144" s="612">
        <f t="shared" si="9"/>
        <v>1900</v>
      </c>
      <c r="L144" s="624">
        <v>0</v>
      </c>
      <c r="M144" s="624">
        <v>1900</v>
      </c>
      <c r="N144" s="612">
        <f t="shared" si="10"/>
        <v>0</v>
      </c>
      <c r="O144" s="612">
        <f t="shared" si="11"/>
        <v>0</v>
      </c>
      <c r="P144" s="627">
        <f t="shared" si="12"/>
        <v>0</v>
      </c>
    </row>
    <row r="145" spans="1:16">
      <c r="A145" s="110"/>
      <c r="B145" s="138"/>
      <c r="C145" s="638">
        <v>20</v>
      </c>
      <c r="D145" s="651" t="s">
        <v>431</v>
      </c>
      <c r="E145" s="612">
        <f t="shared" si="7"/>
        <v>400</v>
      </c>
      <c r="F145" s="624">
        <v>0</v>
      </c>
      <c r="G145" s="624">
        <v>400</v>
      </c>
      <c r="H145" s="612">
        <f t="shared" si="8"/>
        <v>0</v>
      </c>
      <c r="I145" s="624">
        <v>0</v>
      </c>
      <c r="J145" s="624">
        <v>0</v>
      </c>
      <c r="K145" s="612">
        <f t="shared" si="9"/>
        <v>400</v>
      </c>
      <c r="L145" s="624">
        <v>0</v>
      </c>
      <c r="M145" s="624">
        <v>400</v>
      </c>
      <c r="N145" s="612">
        <f t="shared" si="10"/>
        <v>0</v>
      </c>
      <c r="O145" s="612">
        <f t="shared" si="11"/>
        <v>0</v>
      </c>
      <c r="P145" s="627">
        <f t="shared" si="12"/>
        <v>0</v>
      </c>
    </row>
    <row r="146" spans="1:16">
      <c r="A146" s="110"/>
      <c r="B146" s="138"/>
      <c r="C146" s="638">
        <v>21</v>
      </c>
      <c r="D146" s="651" t="s">
        <v>155</v>
      </c>
      <c r="E146" s="612">
        <f t="shared" si="7"/>
        <v>400</v>
      </c>
      <c r="F146" s="624">
        <v>0</v>
      </c>
      <c r="G146" s="624">
        <v>400</v>
      </c>
      <c r="H146" s="612">
        <f t="shared" si="8"/>
        <v>0</v>
      </c>
      <c r="I146" s="624">
        <v>0</v>
      </c>
      <c r="J146" s="624">
        <v>0</v>
      </c>
      <c r="K146" s="612">
        <f t="shared" si="9"/>
        <v>400</v>
      </c>
      <c r="L146" s="624">
        <v>0</v>
      </c>
      <c r="M146" s="624">
        <v>400</v>
      </c>
      <c r="N146" s="612">
        <f t="shared" si="10"/>
        <v>0</v>
      </c>
      <c r="O146" s="612">
        <f t="shared" si="11"/>
        <v>0</v>
      </c>
      <c r="P146" s="627">
        <f t="shared" si="12"/>
        <v>0</v>
      </c>
    </row>
    <row r="147" spans="1:16">
      <c r="A147" s="110"/>
      <c r="B147" s="138"/>
      <c r="C147" s="638">
        <v>22</v>
      </c>
      <c r="D147" s="651" t="s">
        <v>779</v>
      </c>
      <c r="E147" s="612">
        <f t="shared" si="7"/>
        <v>1500</v>
      </c>
      <c r="F147" s="624">
        <v>0</v>
      </c>
      <c r="G147" s="624">
        <v>1500</v>
      </c>
      <c r="H147" s="612">
        <f t="shared" si="8"/>
        <v>0</v>
      </c>
      <c r="I147" s="624">
        <v>0</v>
      </c>
      <c r="J147" s="624">
        <v>0</v>
      </c>
      <c r="K147" s="612">
        <f t="shared" si="9"/>
        <v>1500</v>
      </c>
      <c r="L147" s="624">
        <v>0</v>
      </c>
      <c r="M147" s="624">
        <v>1500</v>
      </c>
      <c r="N147" s="612">
        <f t="shared" si="10"/>
        <v>0</v>
      </c>
      <c r="O147" s="612">
        <f t="shared" si="11"/>
        <v>0</v>
      </c>
      <c r="P147" s="627">
        <f t="shared" si="12"/>
        <v>0</v>
      </c>
    </row>
    <row r="148" spans="1:16">
      <c r="A148" s="110"/>
      <c r="B148" s="138"/>
      <c r="C148" s="638">
        <v>23</v>
      </c>
      <c r="D148" s="651" t="s">
        <v>179</v>
      </c>
      <c r="E148" s="612">
        <f t="shared" si="7"/>
        <v>1500</v>
      </c>
      <c r="F148" s="624">
        <v>0</v>
      </c>
      <c r="G148" s="624">
        <v>1500</v>
      </c>
      <c r="H148" s="612">
        <f t="shared" si="8"/>
        <v>0</v>
      </c>
      <c r="I148" s="624">
        <v>0</v>
      </c>
      <c r="J148" s="624">
        <v>0</v>
      </c>
      <c r="K148" s="612">
        <f t="shared" si="9"/>
        <v>1500</v>
      </c>
      <c r="L148" s="624">
        <v>0</v>
      </c>
      <c r="M148" s="624">
        <v>1500</v>
      </c>
      <c r="N148" s="612">
        <f t="shared" si="10"/>
        <v>0</v>
      </c>
      <c r="O148" s="612">
        <f t="shared" si="11"/>
        <v>0</v>
      </c>
      <c r="P148" s="627">
        <f t="shared" si="12"/>
        <v>0</v>
      </c>
    </row>
    <row r="149" spans="1:16">
      <c r="A149" s="110"/>
      <c r="B149" s="138"/>
      <c r="C149" s="638">
        <v>24</v>
      </c>
      <c r="D149" s="651" t="s">
        <v>149</v>
      </c>
      <c r="E149" s="612">
        <f t="shared" si="7"/>
        <v>1500</v>
      </c>
      <c r="F149" s="624">
        <v>0</v>
      </c>
      <c r="G149" s="624">
        <v>1500</v>
      </c>
      <c r="H149" s="612">
        <f t="shared" si="8"/>
        <v>0</v>
      </c>
      <c r="I149" s="624">
        <v>0</v>
      </c>
      <c r="J149" s="624">
        <v>0</v>
      </c>
      <c r="K149" s="612">
        <f t="shared" si="9"/>
        <v>1500</v>
      </c>
      <c r="L149" s="624">
        <v>0</v>
      </c>
      <c r="M149" s="624">
        <v>1500</v>
      </c>
      <c r="N149" s="612">
        <f t="shared" si="10"/>
        <v>0</v>
      </c>
      <c r="O149" s="612">
        <f t="shared" si="11"/>
        <v>0</v>
      </c>
      <c r="P149" s="627">
        <f t="shared" si="12"/>
        <v>0</v>
      </c>
    </row>
    <row r="150" spans="1:16">
      <c r="A150" s="110"/>
      <c r="B150" s="138"/>
      <c r="C150" s="638">
        <v>25</v>
      </c>
      <c r="D150" s="651" t="s">
        <v>153</v>
      </c>
      <c r="E150" s="612">
        <f t="shared" si="7"/>
        <v>1500</v>
      </c>
      <c r="F150" s="624">
        <v>0</v>
      </c>
      <c r="G150" s="624">
        <v>1500</v>
      </c>
      <c r="H150" s="612">
        <f t="shared" si="8"/>
        <v>0</v>
      </c>
      <c r="I150" s="624">
        <v>0</v>
      </c>
      <c r="J150" s="624">
        <v>0</v>
      </c>
      <c r="K150" s="612">
        <f t="shared" si="9"/>
        <v>1500</v>
      </c>
      <c r="L150" s="624">
        <v>0</v>
      </c>
      <c r="M150" s="624">
        <v>1500</v>
      </c>
      <c r="N150" s="612">
        <f t="shared" si="10"/>
        <v>0</v>
      </c>
      <c r="O150" s="612">
        <f t="shared" si="11"/>
        <v>0</v>
      </c>
      <c r="P150" s="627">
        <f t="shared" si="12"/>
        <v>0</v>
      </c>
    </row>
    <row r="151" spans="1:16">
      <c r="A151" s="110"/>
      <c r="B151" s="138"/>
      <c r="C151" s="638">
        <v>26</v>
      </c>
      <c r="D151" s="651" t="s">
        <v>200</v>
      </c>
      <c r="E151" s="612">
        <f t="shared" si="7"/>
        <v>1550</v>
      </c>
      <c r="F151" s="624">
        <v>0</v>
      </c>
      <c r="G151" s="624">
        <v>1550</v>
      </c>
      <c r="H151" s="612">
        <f t="shared" si="8"/>
        <v>0</v>
      </c>
      <c r="I151" s="624">
        <v>0</v>
      </c>
      <c r="J151" s="624">
        <v>0</v>
      </c>
      <c r="K151" s="612">
        <f t="shared" si="9"/>
        <v>1550</v>
      </c>
      <c r="L151" s="624">
        <v>0</v>
      </c>
      <c r="M151" s="624">
        <v>1550</v>
      </c>
      <c r="N151" s="612">
        <f t="shared" si="10"/>
        <v>0</v>
      </c>
      <c r="O151" s="612">
        <f t="shared" si="11"/>
        <v>0</v>
      </c>
      <c r="P151" s="627">
        <f t="shared" si="12"/>
        <v>0</v>
      </c>
    </row>
    <row r="152" spans="1:16">
      <c r="A152" s="110"/>
      <c r="B152" s="138"/>
      <c r="C152" s="638">
        <v>27</v>
      </c>
      <c r="D152" s="651" t="s">
        <v>780</v>
      </c>
      <c r="E152" s="612">
        <f t="shared" si="7"/>
        <v>1500</v>
      </c>
      <c r="F152" s="624">
        <v>0</v>
      </c>
      <c r="G152" s="624">
        <v>1500</v>
      </c>
      <c r="H152" s="612">
        <f t="shared" si="8"/>
        <v>0</v>
      </c>
      <c r="I152" s="624">
        <v>0</v>
      </c>
      <c r="J152" s="624">
        <v>0</v>
      </c>
      <c r="K152" s="612">
        <f t="shared" si="9"/>
        <v>1500</v>
      </c>
      <c r="L152" s="624">
        <v>0</v>
      </c>
      <c r="M152" s="624">
        <v>1500</v>
      </c>
      <c r="N152" s="612">
        <f t="shared" si="10"/>
        <v>0</v>
      </c>
      <c r="O152" s="612">
        <f t="shared" si="11"/>
        <v>0</v>
      </c>
      <c r="P152" s="627">
        <f t="shared" si="12"/>
        <v>0</v>
      </c>
    </row>
    <row r="153" spans="1:16">
      <c r="A153" s="110"/>
      <c r="B153" s="138"/>
      <c r="C153" s="638">
        <v>28</v>
      </c>
      <c r="D153" s="651" t="s">
        <v>160</v>
      </c>
      <c r="E153" s="612">
        <f t="shared" si="7"/>
        <v>1500</v>
      </c>
      <c r="F153" s="624">
        <v>0</v>
      </c>
      <c r="G153" s="624">
        <v>1500</v>
      </c>
      <c r="H153" s="612">
        <f t="shared" si="8"/>
        <v>0</v>
      </c>
      <c r="I153" s="624">
        <v>0</v>
      </c>
      <c r="J153" s="624">
        <v>0</v>
      </c>
      <c r="K153" s="612">
        <f t="shared" si="9"/>
        <v>1500</v>
      </c>
      <c r="L153" s="624">
        <v>0</v>
      </c>
      <c r="M153" s="624">
        <v>1500</v>
      </c>
      <c r="N153" s="612">
        <f t="shared" si="10"/>
        <v>0</v>
      </c>
      <c r="O153" s="612">
        <f t="shared" si="11"/>
        <v>0</v>
      </c>
      <c r="P153" s="627">
        <f t="shared" si="12"/>
        <v>0</v>
      </c>
    </row>
    <row r="154" spans="1:16">
      <c r="A154" s="110"/>
      <c r="B154" s="138"/>
      <c r="C154" s="638">
        <v>29</v>
      </c>
      <c r="D154" s="651" t="s">
        <v>188</v>
      </c>
      <c r="E154" s="612">
        <f t="shared" si="7"/>
        <v>1500</v>
      </c>
      <c r="F154" s="624">
        <v>0</v>
      </c>
      <c r="G154" s="624">
        <v>1500</v>
      </c>
      <c r="H154" s="612">
        <f t="shared" si="8"/>
        <v>0</v>
      </c>
      <c r="I154" s="624">
        <v>0</v>
      </c>
      <c r="J154" s="624">
        <v>0</v>
      </c>
      <c r="K154" s="612">
        <f t="shared" si="9"/>
        <v>1500</v>
      </c>
      <c r="L154" s="624">
        <v>0</v>
      </c>
      <c r="M154" s="624">
        <v>1500</v>
      </c>
      <c r="N154" s="612">
        <f t="shared" si="10"/>
        <v>0</v>
      </c>
      <c r="O154" s="612">
        <f t="shared" si="11"/>
        <v>0</v>
      </c>
      <c r="P154" s="627">
        <f t="shared" si="12"/>
        <v>0</v>
      </c>
    </row>
    <row r="155" spans="1:16">
      <c r="A155" s="110"/>
      <c r="B155" s="138"/>
      <c r="C155" s="638">
        <v>30</v>
      </c>
      <c r="D155" s="651" t="s">
        <v>183</v>
      </c>
      <c r="E155" s="612">
        <f t="shared" si="7"/>
        <v>1500</v>
      </c>
      <c r="F155" s="624">
        <v>0</v>
      </c>
      <c r="G155" s="624">
        <v>1500</v>
      </c>
      <c r="H155" s="612">
        <f t="shared" si="8"/>
        <v>0</v>
      </c>
      <c r="I155" s="624">
        <v>0</v>
      </c>
      <c r="J155" s="624">
        <v>0</v>
      </c>
      <c r="K155" s="612">
        <f t="shared" si="9"/>
        <v>1500</v>
      </c>
      <c r="L155" s="624">
        <v>0</v>
      </c>
      <c r="M155" s="624">
        <v>1500</v>
      </c>
      <c r="N155" s="612">
        <f t="shared" si="10"/>
        <v>0</v>
      </c>
      <c r="O155" s="612">
        <f t="shared" si="11"/>
        <v>0</v>
      </c>
      <c r="P155" s="627">
        <f t="shared" si="12"/>
        <v>0</v>
      </c>
    </row>
    <row r="156" spans="1:16">
      <c r="A156" s="110"/>
      <c r="B156" s="138"/>
      <c r="C156" s="638">
        <v>31</v>
      </c>
      <c r="D156" s="651" t="s">
        <v>781</v>
      </c>
      <c r="E156" s="612">
        <f t="shared" si="7"/>
        <v>1500</v>
      </c>
      <c r="F156" s="624">
        <v>0</v>
      </c>
      <c r="G156" s="624">
        <v>1500</v>
      </c>
      <c r="H156" s="612">
        <f t="shared" si="8"/>
        <v>0</v>
      </c>
      <c r="I156" s="624">
        <v>0</v>
      </c>
      <c r="J156" s="624">
        <v>0</v>
      </c>
      <c r="K156" s="612">
        <f t="shared" si="9"/>
        <v>1500</v>
      </c>
      <c r="L156" s="624">
        <v>0</v>
      </c>
      <c r="M156" s="624">
        <v>1500</v>
      </c>
      <c r="N156" s="612">
        <f t="shared" si="10"/>
        <v>0</v>
      </c>
      <c r="O156" s="612">
        <f t="shared" si="11"/>
        <v>0</v>
      </c>
      <c r="P156" s="627">
        <f t="shared" si="12"/>
        <v>0</v>
      </c>
    </row>
    <row r="157" spans="1:16">
      <c r="A157" s="110"/>
      <c r="B157" s="138"/>
      <c r="C157" s="638">
        <v>32</v>
      </c>
      <c r="D157" s="651" t="s">
        <v>195</v>
      </c>
      <c r="E157" s="612">
        <f t="shared" si="7"/>
        <v>3000</v>
      </c>
      <c r="F157" s="624">
        <v>0</v>
      </c>
      <c r="G157" s="624">
        <v>3000</v>
      </c>
      <c r="H157" s="612">
        <f t="shared" si="8"/>
        <v>0</v>
      </c>
      <c r="I157" s="624">
        <v>0</v>
      </c>
      <c r="J157" s="624">
        <v>0</v>
      </c>
      <c r="K157" s="612">
        <f t="shared" si="9"/>
        <v>3000</v>
      </c>
      <c r="L157" s="624">
        <v>0</v>
      </c>
      <c r="M157" s="624">
        <v>3000</v>
      </c>
      <c r="N157" s="612">
        <f t="shared" si="10"/>
        <v>0</v>
      </c>
      <c r="O157" s="612">
        <f t="shared" si="11"/>
        <v>0</v>
      </c>
      <c r="P157" s="627">
        <f t="shared" si="12"/>
        <v>0</v>
      </c>
    </row>
    <row r="158" spans="1:16">
      <c r="A158" s="110"/>
      <c r="B158" s="138"/>
      <c r="C158" s="638">
        <v>33</v>
      </c>
      <c r="D158" s="651" t="s">
        <v>782</v>
      </c>
      <c r="E158" s="612">
        <f t="shared" si="7"/>
        <v>1500</v>
      </c>
      <c r="F158" s="624">
        <v>0</v>
      </c>
      <c r="G158" s="624">
        <v>1500</v>
      </c>
      <c r="H158" s="612">
        <f t="shared" si="8"/>
        <v>0</v>
      </c>
      <c r="I158" s="624">
        <v>0</v>
      </c>
      <c r="J158" s="624">
        <v>0</v>
      </c>
      <c r="K158" s="612">
        <f t="shared" si="9"/>
        <v>1500</v>
      </c>
      <c r="L158" s="624">
        <v>0</v>
      </c>
      <c r="M158" s="624">
        <v>1500</v>
      </c>
      <c r="N158" s="612">
        <f t="shared" si="10"/>
        <v>0</v>
      </c>
      <c r="O158" s="612">
        <f t="shared" si="11"/>
        <v>0</v>
      </c>
      <c r="P158" s="627">
        <f t="shared" si="12"/>
        <v>0</v>
      </c>
    </row>
    <row r="159" spans="1:16">
      <c r="A159" s="110"/>
      <c r="B159" s="138"/>
      <c r="C159" s="638">
        <v>34</v>
      </c>
      <c r="D159" s="651" t="s">
        <v>329</v>
      </c>
      <c r="E159" s="612">
        <f t="shared" si="7"/>
        <v>1500</v>
      </c>
      <c r="F159" s="624">
        <v>0</v>
      </c>
      <c r="G159" s="624">
        <v>1500</v>
      </c>
      <c r="H159" s="612">
        <f t="shared" si="8"/>
        <v>0</v>
      </c>
      <c r="I159" s="624">
        <v>0</v>
      </c>
      <c r="J159" s="624">
        <v>0</v>
      </c>
      <c r="K159" s="612">
        <f t="shared" si="9"/>
        <v>1500</v>
      </c>
      <c r="L159" s="624">
        <v>0</v>
      </c>
      <c r="M159" s="624">
        <v>1500</v>
      </c>
      <c r="N159" s="612">
        <f t="shared" si="10"/>
        <v>0</v>
      </c>
      <c r="O159" s="612">
        <f t="shared" si="11"/>
        <v>0</v>
      </c>
      <c r="P159" s="627">
        <f t="shared" si="12"/>
        <v>0</v>
      </c>
    </row>
    <row r="160" spans="1:16">
      <c r="A160" s="110"/>
      <c r="B160" s="138"/>
      <c r="C160" s="638">
        <v>35</v>
      </c>
      <c r="D160" s="651" t="s">
        <v>48</v>
      </c>
      <c r="E160" s="612">
        <f t="shared" si="7"/>
        <v>1500</v>
      </c>
      <c r="F160" s="624">
        <v>0</v>
      </c>
      <c r="G160" s="624">
        <v>1500</v>
      </c>
      <c r="H160" s="612">
        <f t="shared" si="8"/>
        <v>0</v>
      </c>
      <c r="I160" s="624">
        <v>0</v>
      </c>
      <c r="J160" s="624">
        <v>0</v>
      </c>
      <c r="K160" s="612">
        <f t="shared" si="9"/>
        <v>1500</v>
      </c>
      <c r="L160" s="624">
        <v>0</v>
      </c>
      <c r="M160" s="624">
        <v>1500</v>
      </c>
      <c r="N160" s="612">
        <f t="shared" si="10"/>
        <v>0</v>
      </c>
      <c r="O160" s="612">
        <f t="shared" si="11"/>
        <v>0</v>
      </c>
      <c r="P160" s="627">
        <f t="shared" si="12"/>
        <v>0</v>
      </c>
    </row>
    <row r="161" spans="1:16">
      <c r="A161" s="110"/>
      <c r="B161" s="138"/>
      <c r="C161" s="638">
        <v>36</v>
      </c>
      <c r="D161" s="651" t="s">
        <v>47</v>
      </c>
      <c r="E161" s="612">
        <f t="shared" si="7"/>
        <v>1500</v>
      </c>
      <c r="F161" s="624">
        <v>0</v>
      </c>
      <c r="G161" s="624">
        <v>1500</v>
      </c>
      <c r="H161" s="612">
        <f t="shared" si="8"/>
        <v>0</v>
      </c>
      <c r="I161" s="624">
        <v>0</v>
      </c>
      <c r="J161" s="624">
        <v>0</v>
      </c>
      <c r="K161" s="612">
        <f t="shared" si="9"/>
        <v>1500</v>
      </c>
      <c r="L161" s="624">
        <v>0</v>
      </c>
      <c r="M161" s="624">
        <v>1500</v>
      </c>
      <c r="N161" s="612">
        <f t="shared" si="10"/>
        <v>0</v>
      </c>
      <c r="O161" s="612">
        <f t="shared" si="11"/>
        <v>0</v>
      </c>
      <c r="P161" s="627">
        <f t="shared" si="12"/>
        <v>0</v>
      </c>
    </row>
    <row r="162" spans="1:16">
      <c r="A162" s="110"/>
      <c r="B162" s="138"/>
      <c r="C162" s="638">
        <v>37</v>
      </c>
      <c r="D162" s="651" t="s">
        <v>783</v>
      </c>
      <c r="E162" s="612">
        <f t="shared" si="7"/>
        <v>1500</v>
      </c>
      <c r="F162" s="624">
        <v>0</v>
      </c>
      <c r="G162" s="624">
        <v>1500</v>
      </c>
      <c r="H162" s="612">
        <f t="shared" si="8"/>
        <v>0</v>
      </c>
      <c r="I162" s="624">
        <v>0</v>
      </c>
      <c r="J162" s="624">
        <v>0</v>
      </c>
      <c r="K162" s="612">
        <f t="shared" si="9"/>
        <v>1500</v>
      </c>
      <c r="L162" s="624">
        <v>0</v>
      </c>
      <c r="M162" s="624">
        <v>1500</v>
      </c>
      <c r="N162" s="612">
        <f t="shared" si="10"/>
        <v>0</v>
      </c>
      <c r="O162" s="612">
        <f t="shared" si="11"/>
        <v>0</v>
      </c>
      <c r="P162" s="627">
        <f t="shared" si="12"/>
        <v>0</v>
      </c>
    </row>
    <row r="163" spans="1:16">
      <c r="A163" s="110"/>
      <c r="B163" s="138"/>
      <c r="C163" s="638">
        <v>38</v>
      </c>
      <c r="D163" s="651" t="s">
        <v>159</v>
      </c>
      <c r="E163" s="612">
        <f t="shared" si="7"/>
        <v>1500</v>
      </c>
      <c r="F163" s="624">
        <v>0</v>
      </c>
      <c r="G163" s="624">
        <v>1500</v>
      </c>
      <c r="H163" s="612">
        <f t="shared" si="8"/>
        <v>0</v>
      </c>
      <c r="I163" s="624">
        <v>0</v>
      </c>
      <c r="J163" s="624">
        <v>0</v>
      </c>
      <c r="K163" s="612">
        <f t="shared" si="9"/>
        <v>1500</v>
      </c>
      <c r="L163" s="624">
        <v>0</v>
      </c>
      <c r="M163" s="624">
        <v>1500</v>
      </c>
      <c r="N163" s="612">
        <f t="shared" si="10"/>
        <v>0</v>
      </c>
      <c r="O163" s="612">
        <f t="shared" si="11"/>
        <v>0</v>
      </c>
      <c r="P163" s="627">
        <f t="shared" si="12"/>
        <v>0</v>
      </c>
    </row>
    <row r="164" spans="1:16">
      <c r="A164" s="110"/>
      <c r="B164" s="138"/>
      <c r="C164" s="638">
        <v>39</v>
      </c>
      <c r="D164" s="651" t="s">
        <v>197</v>
      </c>
      <c r="E164" s="612">
        <f t="shared" si="7"/>
        <v>50</v>
      </c>
      <c r="F164" s="624">
        <v>0</v>
      </c>
      <c r="G164" s="624">
        <v>50</v>
      </c>
      <c r="H164" s="612">
        <f t="shared" si="8"/>
        <v>0</v>
      </c>
      <c r="I164" s="624">
        <v>0</v>
      </c>
      <c r="J164" s="624">
        <v>0</v>
      </c>
      <c r="K164" s="612">
        <f t="shared" si="9"/>
        <v>50</v>
      </c>
      <c r="L164" s="624">
        <v>0</v>
      </c>
      <c r="M164" s="624">
        <v>50</v>
      </c>
      <c r="N164" s="612">
        <f t="shared" ref="N164:N178" si="13">E164-H164-K164</f>
        <v>0</v>
      </c>
      <c r="O164" s="612">
        <f t="shared" ref="O164:O178" si="14">F164-I164-L164</f>
        <v>0</v>
      </c>
      <c r="P164" s="627">
        <f t="shared" ref="P164:P178" si="15">G164-J164-M164</f>
        <v>0</v>
      </c>
    </row>
    <row r="165" spans="1:16">
      <c r="A165" s="110"/>
      <c r="B165" s="138"/>
      <c r="C165" s="638">
        <v>40</v>
      </c>
      <c r="D165" s="651" t="s">
        <v>122</v>
      </c>
      <c r="E165" s="612">
        <f t="shared" ref="E165:E178" si="16">F165+G165</f>
        <v>50</v>
      </c>
      <c r="F165" s="624">
        <v>0</v>
      </c>
      <c r="G165" s="624">
        <v>50</v>
      </c>
      <c r="H165" s="612">
        <f t="shared" ref="H165:H178" si="17">I165+J165</f>
        <v>0</v>
      </c>
      <c r="I165" s="624">
        <v>0</v>
      </c>
      <c r="J165" s="624">
        <v>0</v>
      </c>
      <c r="K165" s="612">
        <f t="shared" ref="K165:K178" si="18">L165+M165</f>
        <v>50</v>
      </c>
      <c r="L165" s="624">
        <v>0</v>
      </c>
      <c r="M165" s="624">
        <v>50</v>
      </c>
      <c r="N165" s="612">
        <f t="shared" si="13"/>
        <v>0</v>
      </c>
      <c r="O165" s="612">
        <f t="shared" si="14"/>
        <v>0</v>
      </c>
      <c r="P165" s="627">
        <f t="shared" si="15"/>
        <v>0</v>
      </c>
    </row>
    <row r="166" spans="1:16">
      <c r="A166" s="110"/>
      <c r="B166" s="138"/>
      <c r="C166" s="638">
        <v>41</v>
      </c>
      <c r="D166" s="651" t="s">
        <v>158</v>
      </c>
      <c r="E166" s="612">
        <f t="shared" si="16"/>
        <v>50</v>
      </c>
      <c r="F166" s="624">
        <v>0</v>
      </c>
      <c r="G166" s="624">
        <v>50</v>
      </c>
      <c r="H166" s="612">
        <f t="shared" si="17"/>
        <v>0</v>
      </c>
      <c r="I166" s="624">
        <v>0</v>
      </c>
      <c r="J166" s="624">
        <v>0</v>
      </c>
      <c r="K166" s="612">
        <f t="shared" si="18"/>
        <v>50</v>
      </c>
      <c r="L166" s="624">
        <v>0</v>
      </c>
      <c r="M166" s="624">
        <v>50</v>
      </c>
      <c r="N166" s="612">
        <f t="shared" si="13"/>
        <v>0</v>
      </c>
      <c r="O166" s="612">
        <f t="shared" si="14"/>
        <v>0</v>
      </c>
      <c r="P166" s="627">
        <f t="shared" si="15"/>
        <v>0</v>
      </c>
    </row>
    <row r="167" spans="1:16">
      <c r="A167" s="110"/>
      <c r="B167" s="138"/>
      <c r="C167" s="638">
        <v>42</v>
      </c>
      <c r="D167" s="651" t="s">
        <v>752</v>
      </c>
      <c r="E167" s="612">
        <f t="shared" si="16"/>
        <v>400</v>
      </c>
      <c r="F167" s="624">
        <v>0</v>
      </c>
      <c r="G167" s="624">
        <v>400</v>
      </c>
      <c r="H167" s="612">
        <f t="shared" si="17"/>
        <v>0</v>
      </c>
      <c r="I167" s="624">
        <v>0</v>
      </c>
      <c r="J167" s="624">
        <v>0</v>
      </c>
      <c r="K167" s="612">
        <f t="shared" si="18"/>
        <v>400</v>
      </c>
      <c r="L167" s="624">
        <v>0</v>
      </c>
      <c r="M167" s="624">
        <v>400</v>
      </c>
      <c r="N167" s="612">
        <f t="shared" si="13"/>
        <v>0</v>
      </c>
      <c r="O167" s="612">
        <f t="shared" si="14"/>
        <v>0</v>
      </c>
      <c r="P167" s="627">
        <f t="shared" si="15"/>
        <v>0</v>
      </c>
    </row>
    <row r="168" spans="1:16">
      <c r="A168" s="110"/>
      <c r="B168" s="138"/>
      <c r="C168" s="638">
        <v>43</v>
      </c>
      <c r="D168" s="651" t="s">
        <v>784</v>
      </c>
      <c r="E168" s="612">
        <f t="shared" si="16"/>
        <v>400</v>
      </c>
      <c r="F168" s="624">
        <v>0</v>
      </c>
      <c r="G168" s="624">
        <v>400</v>
      </c>
      <c r="H168" s="612">
        <f t="shared" si="17"/>
        <v>0</v>
      </c>
      <c r="I168" s="624">
        <v>0</v>
      </c>
      <c r="J168" s="624">
        <v>0</v>
      </c>
      <c r="K168" s="612">
        <f t="shared" si="18"/>
        <v>400</v>
      </c>
      <c r="L168" s="624">
        <v>0</v>
      </c>
      <c r="M168" s="624">
        <v>400</v>
      </c>
      <c r="N168" s="612">
        <f t="shared" si="13"/>
        <v>0</v>
      </c>
      <c r="O168" s="612">
        <f t="shared" si="14"/>
        <v>0</v>
      </c>
      <c r="P168" s="627">
        <f t="shared" si="15"/>
        <v>0</v>
      </c>
    </row>
    <row r="169" spans="1:16">
      <c r="A169" s="110"/>
      <c r="B169" s="138"/>
      <c r="C169" s="638">
        <v>44</v>
      </c>
      <c r="D169" s="651" t="s">
        <v>474</v>
      </c>
      <c r="E169" s="612">
        <f t="shared" si="16"/>
        <v>400</v>
      </c>
      <c r="F169" s="624">
        <v>0</v>
      </c>
      <c r="G169" s="624">
        <v>400</v>
      </c>
      <c r="H169" s="612">
        <f t="shared" si="17"/>
        <v>0</v>
      </c>
      <c r="I169" s="624">
        <v>0</v>
      </c>
      <c r="J169" s="624">
        <v>0</v>
      </c>
      <c r="K169" s="612">
        <f t="shared" si="18"/>
        <v>400</v>
      </c>
      <c r="L169" s="624">
        <v>0</v>
      </c>
      <c r="M169" s="624">
        <v>400</v>
      </c>
      <c r="N169" s="612">
        <f t="shared" si="13"/>
        <v>0</v>
      </c>
      <c r="O169" s="612">
        <f t="shared" si="14"/>
        <v>0</v>
      </c>
      <c r="P169" s="627">
        <f t="shared" si="15"/>
        <v>0</v>
      </c>
    </row>
    <row r="170" spans="1:16">
      <c r="A170" s="110"/>
      <c r="B170" s="138"/>
      <c r="C170" s="638">
        <v>45</v>
      </c>
      <c r="D170" s="651" t="s">
        <v>181</v>
      </c>
      <c r="E170" s="612">
        <f t="shared" si="16"/>
        <v>400</v>
      </c>
      <c r="F170" s="624">
        <v>0</v>
      </c>
      <c r="G170" s="624">
        <v>400</v>
      </c>
      <c r="H170" s="612">
        <f t="shared" si="17"/>
        <v>0</v>
      </c>
      <c r="I170" s="624">
        <v>0</v>
      </c>
      <c r="J170" s="624">
        <v>0</v>
      </c>
      <c r="K170" s="612">
        <f t="shared" si="18"/>
        <v>400</v>
      </c>
      <c r="L170" s="624">
        <v>0</v>
      </c>
      <c r="M170" s="624">
        <v>400</v>
      </c>
      <c r="N170" s="612">
        <f t="shared" si="13"/>
        <v>0</v>
      </c>
      <c r="O170" s="612">
        <f t="shared" si="14"/>
        <v>0</v>
      </c>
      <c r="P170" s="627">
        <f t="shared" si="15"/>
        <v>0</v>
      </c>
    </row>
    <row r="171" spans="1:16">
      <c r="A171" s="110"/>
      <c r="B171" s="138"/>
      <c r="C171" s="638">
        <v>46</v>
      </c>
      <c r="D171" s="651" t="s">
        <v>785</v>
      </c>
      <c r="E171" s="612">
        <f t="shared" si="16"/>
        <v>400</v>
      </c>
      <c r="F171" s="624">
        <v>0</v>
      </c>
      <c r="G171" s="624">
        <v>400</v>
      </c>
      <c r="H171" s="612">
        <f t="shared" si="17"/>
        <v>0</v>
      </c>
      <c r="I171" s="624">
        <v>0</v>
      </c>
      <c r="J171" s="624">
        <v>0</v>
      </c>
      <c r="K171" s="612">
        <f t="shared" si="18"/>
        <v>400</v>
      </c>
      <c r="L171" s="624">
        <v>0</v>
      </c>
      <c r="M171" s="624">
        <v>400</v>
      </c>
      <c r="N171" s="612">
        <f t="shared" si="13"/>
        <v>0</v>
      </c>
      <c r="O171" s="612">
        <f t="shared" si="14"/>
        <v>0</v>
      </c>
      <c r="P171" s="627">
        <f t="shared" si="15"/>
        <v>0</v>
      </c>
    </row>
    <row r="172" spans="1:16">
      <c r="A172" s="110"/>
      <c r="B172" s="138"/>
      <c r="C172" s="638">
        <v>47</v>
      </c>
      <c r="D172" s="651" t="s">
        <v>198</v>
      </c>
      <c r="E172" s="612">
        <f t="shared" si="16"/>
        <v>400</v>
      </c>
      <c r="F172" s="624">
        <v>0</v>
      </c>
      <c r="G172" s="624">
        <v>400</v>
      </c>
      <c r="H172" s="612">
        <f t="shared" si="17"/>
        <v>0</v>
      </c>
      <c r="I172" s="624">
        <v>0</v>
      </c>
      <c r="J172" s="624">
        <v>0</v>
      </c>
      <c r="K172" s="612">
        <f t="shared" si="18"/>
        <v>400</v>
      </c>
      <c r="L172" s="624">
        <v>0</v>
      </c>
      <c r="M172" s="624">
        <v>400</v>
      </c>
      <c r="N172" s="612">
        <f t="shared" si="13"/>
        <v>0</v>
      </c>
      <c r="O172" s="612">
        <f t="shared" si="14"/>
        <v>0</v>
      </c>
      <c r="P172" s="627">
        <f t="shared" si="15"/>
        <v>0</v>
      </c>
    </row>
    <row r="173" spans="1:16">
      <c r="A173" s="110"/>
      <c r="B173" s="138"/>
      <c r="C173" s="638">
        <v>48</v>
      </c>
      <c r="D173" s="651" t="s">
        <v>786</v>
      </c>
      <c r="E173" s="612">
        <f t="shared" si="16"/>
        <v>400</v>
      </c>
      <c r="F173" s="624">
        <v>0</v>
      </c>
      <c r="G173" s="624">
        <v>400</v>
      </c>
      <c r="H173" s="612">
        <f t="shared" si="17"/>
        <v>0</v>
      </c>
      <c r="I173" s="624">
        <v>0</v>
      </c>
      <c r="J173" s="624">
        <v>0</v>
      </c>
      <c r="K173" s="612">
        <f t="shared" si="18"/>
        <v>400</v>
      </c>
      <c r="L173" s="624">
        <v>0</v>
      </c>
      <c r="M173" s="624">
        <v>400</v>
      </c>
      <c r="N173" s="612">
        <f t="shared" si="13"/>
        <v>0</v>
      </c>
      <c r="O173" s="612">
        <f t="shared" si="14"/>
        <v>0</v>
      </c>
      <c r="P173" s="627">
        <f t="shared" si="15"/>
        <v>0</v>
      </c>
    </row>
    <row r="174" spans="1:16">
      <c r="A174" s="110"/>
      <c r="B174" s="138"/>
      <c r="C174" s="638">
        <v>49</v>
      </c>
      <c r="D174" s="651" t="s">
        <v>787</v>
      </c>
      <c r="E174" s="612">
        <f t="shared" si="16"/>
        <v>400</v>
      </c>
      <c r="F174" s="624">
        <v>0</v>
      </c>
      <c r="G174" s="624">
        <v>400</v>
      </c>
      <c r="H174" s="612">
        <f t="shared" si="17"/>
        <v>0</v>
      </c>
      <c r="I174" s="624">
        <v>0</v>
      </c>
      <c r="J174" s="624">
        <v>0</v>
      </c>
      <c r="K174" s="612">
        <f t="shared" si="18"/>
        <v>400</v>
      </c>
      <c r="L174" s="624">
        <v>0</v>
      </c>
      <c r="M174" s="624">
        <v>400</v>
      </c>
      <c r="N174" s="612">
        <f t="shared" si="13"/>
        <v>0</v>
      </c>
      <c r="O174" s="612">
        <f t="shared" si="14"/>
        <v>0</v>
      </c>
      <c r="P174" s="627">
        <f t="shared" si="15"/>
        <v>0</v>
      </c>
    </row>
    <row r="175" spans="1:16">
      <c r="A175" s="110"/>
      <c r="B175" s="138"/>
      <c r="C175" s="638">
        <v>50</v>
      </c>
      <c r="D175" s="651" t="s">
        <v>315</v>
      </c>
      <c r="E175" s="612">
        <f t="shared" si="16"/>
        <v>400</v>
      </c>
      <c r="F175" s="624">
        <v>0</v>
      </c>
      <c r="G175" s="624">
        <v>400</v>
      </c>
      <c r="H175" s="612">
        <f t="shared" si="17"/>
        <v>0</v>
      </c>
      <c r="I175" s="624">
        <v>0</v>
      </c>
      <c r="J175" s="624">
        <v>0</v>
      </c>
      <c r="K175" s="612">
        <f t="shared" si="18"/>
        <v>400</v>
      </c>
      <c r="L175" s="624">
        <v>0</v>
      </c>
      <c r="M175" s="624">
        <v>400</v>
      </c>
      <c r="N175" s="612">
        <f t="shared" si="13"/>
        <v>0</v>
      </c>
      <c r="O175" s="612">
        <f t="shared" si="14"/>
        <v>0</v>
      </c>
      <c r="P175" s="627">
        <f t="shared" si="15"/>
        <v>0</v>
      </c>
    </row>
    <row r="176" spans="1:16">
      <c r="A176" s="110"/>
      <c r="B176" s="138"/>
      <c r="C176" s="638">
        <v>51</v>
      </c>
      <c r="D176" s="651" t="s">
        <v>298</v>
      </c>
      <c r="E176" s="612">
        <f t="shared" si="16"/>
        <v>400</v>
      </c>
      <c r="F176" s="624">
        <v>0</v>
      </c>
      <c r="G176" s="624">
        <v>400</v>
      </c>
      <c r="H176" s="612">
        <f t="shared" si="17"/>
        <v>0</v>
      </c>
      <c r="I176" s="624">
        <v>0</v>
      </c>
      <c r="J176" s="624">
        <v>0</v>
      </c>
      <c r="K176" s="612">
        <f t="shared" si="18"/>
        <v>400</v>
      </c>
      <c r="L176" s="624">
        <v>0</v>
      </c>
      <c r="M176" s="624">
        <v>400</v>
      </c>
      <c r="N176" s="612">
        <f t="shared" si="13"/>
        <v>0</v>
      </c>
      <c r="O176" s="612">
        <f t="shared" si="14"/>
        <v>0</v>
      </c>
      <c r="P176" s="627">
        <f t="shared" si="15"/>
        <v>0</v>
      </c>
    </row>
    <row r="177" spans="1:17" s="102" customFormat="1">
      <c r="A177" s="147"/>
      <c r="B177" s="138"/>
      <c r="C177" s="638"/>
      <c r="D177" s="657" t="s">
        <v>788</v>
      </c>
      <c r="E177" s="757">
        <f t="shared" si="16"/>
        <v>0</v>
      </c>
      <c r="F177" s="757">
        <v>0</v>
      </c>
      <c r="G177" s="757"/>
      <c r="H177" s="653">
        <f t="shared" si="17"/>
        <v>0</v>
      </c>
      <c r="I177" s="757"/>
      <c r="J177" s="757"/>
      <c r="K177" s="653">
        <f t="shared" si="18"/>
        <v>0</v>
      </c>
      <c r="L177" s="757"/>
      <c r="M177" s="757"/>
      <c r="N177" s="653">
        <f t="shared" si="13"/>
        <v>0</v>
      </c>
      <c r="O177" s="653">
        <f t="shared" si="14"/>
        <v>0</v>
      </c>
      <c r="P177" s="756">
        <f t="shared" si="15"/>
        <v>0</v>
      </c>
      <c r="Q177" s="136"/>
    </row>
    <row r="178" spans="1:17">
      <c r="A178" s="110"/>
      <c r="B178" s="138"/>
      <c r="C178" s="638">
        <v>1</v>
      </c>
      <c r="D178" s="651" t="s">
        <v>768</v>
      </c>
      <c r="E178" s="624">
        <f t="shared" si="16"/>
        <v>43129</v>
      </c>
      <c r="F178" s="624">
        <v>0</v>
      </c>
      <c r="G178" s="624">
        <v>43129</v>
      </c>
      <c r="H178" s="612">
        <f t="shared" si="17"/>
        <v>17380</v>
      </c>
      <c r="I178" s="624">
        <v>0</v>
      </c>
      <c r="J178" s="624">
        <v>17380</v>
      </c>
      <c r="K178" s="612">
        <f t="shared" si="18"/>
        <v>17240</v>
      </c>
      <c r="L178" s="624">
        <v>0</v>
      </c>
      <c r="M178" s="624">
        <v>17240</v>
      </c>
      <c r="N178" s="612">
        <f t="shared" si="13"/>
        <v>8509</v>
      </c>
      <c r="O178" s="612">
        <f t="shared" si="14"/>
        <v>0</v>
      </c>
      <c r="P178" s="627">
        <f t="shared" si="15"/>
        <v>8509</v>
      </c>
    </row>
    <row r="179" spans="1:17">
      <c r="A179" s="110"/>
      <c r="B179" s="138"/>
      <c r="C179" s="51"/>
      <c r="D179" s="292" t="s">
        <v>412</v>
      </c>
      <c r="E179" s="86">
        <f t="shared" ref="E179:P179" si="19">SUM(E85:E178)</f>
        <v>434048</v>
      </c>
      <c r="F179" s="86">
        <f t="shared" si="19"/>
        <v>53652</v>
      </c>
      <c r="G179" s="86">
        <f t="shared" si="19"/>
        <v>380396</v>
      </c>
      <c r="H179" s="86">
        <f t="shared" si="19"/>
        <v>116318.29999999999</v>
      </c>
      <c r="I179" s="86">
        <f t="shared" si="19"/>
        <v>16106</v>
      </c>
      <c r="J179" s="86">
        <f t="shared" si="19"/>
        <v>100212.29999999999</v>
      </c>
      <c r="K179" s="86">
        <f t="shared" si="19"/>
        <v>189230.30000000002</v>
      </c>
      <c r="L179" s="86">
        <f t="shared" si="19"/>
        <v>25345</v>
      </c>
      <c r="M179" s="86">
        <f t="shared" si="19"/>
        <v>163885.29999999999</v>
      </c>
      <c r="N179" s="86">
        <f t="shared" si="19"/>
        <v>126449.79999999999</v>
      </c>
      <c r="O179" s="86">
        <f t="shared" si="19"/>
        <v>10603</v>
      </c>
      <c r="P179" s="86">
        <f t="shared" si="19"/>
        <v>115846.79999999999</v>
      </c>
    </row>
    <row r="180" spans="1:17">
      <c r="A180" s="146">
        <v>4</v>
      </c>
      <c r="B180" s="145" t="s">
        <v>93</v>
      </c>
      <c r="C180" s="767">
        <f>A180</f>
        <v>4</v>
      </c>
      <c r="D180" s="118" t="s">
        <v>524</v>
      </c>
      <c r="E180" s="97"/>
      <c r="F180" s="34">
        <v>0</v>
      </c>
      <c r="G180" s="34">
        <v>0</v>
      </c>
      <c r="H180" s="34">
        <v>0</v>
      </c>
      <c r="I180" s="97">
        <v>0</v>
      </c>
      <c r="J180" s="97">
        <v>0</v>
      </c>
      <c r="K180" s="97">
        <v>0</v>
      </c>
      <c r="L180" s="97">
        <v>0</v>
      </c>
      <c r="M180" s="97">
        <v>0</v>
      </c>
      <c r="N180" s="97">
        <v>0</v>
      </c>
      <c r="O180" s="97">
        <v>0</v>
      </c>
      <c r="P180" s="293">
        <v>0</v>
      </c>
      <c r="Q180" s="134" t="s">
        <v>376</v>
      </c>
    </row>
    <row r="181" spans="1:17">
      <c r="A181" s="110"/>
      <c r="B181" s="130"/>
      <c r="C181" s="650">
        <v>1</v>
      </c>
      <c r="D181" s="651" t="s">
        <v>161</v>
      </c>
      <c r="E181" s="612">
        <v>35078</v>
      </c>
      <c r="F181" s="612">
        <v>1305</v>
      </c>
      <c r="G181" s="612">
        <v>33773</v>
      </c>
      <c r="H181" s="612">
        <v>8731.5</v>
      </c>
      <c r="I181" s="612">
        <v>335</v>
      </c>
      <c r="J181" s="612">
        <v>8396.5</v>
      </c>
      <c r="K181" s="612">
        <v>19496.8</v>
      </c>
      <c r="L181" s="612">
        <v>969.99999999999989</v>
      </c>
      <c r="M181" s="612">
        <v>18526.8</v>
      </c>
      <c r="N181" s="612">
        <v>6849.7</v>
      </c>
      <c r="O181" s="612">
        <v>0</v>
      </c>
      <c r="P181" s="627">
        <v>6849.7</v>
      </c>
      <c r="Q181" s="134" t="s">
        <v>333</v>
      </c>
    </row>
    <row r="182" spans="1:17">
      <c r="A182" s="110"/>
      <c r="B182" s="140"/>
      <c r="C182" s="650">
        <v>2</v>
      </c>
      <c r="D182" s="652" t="s">
        <v>162</v>
      </c>
      <c r="E182" s="612">
        <v>51422</v>
      </c>
      <c r="F182" s="612">
        <v>15601</v>
      </c>
      <c r="G182" s="612">
        <v>35821</v>
      </c>
      <c r="H182" s="612">
        <v>23552.999999999996</v>
      </c>
      <c r="I182" s="612">
        <v>15601</v>
      </c>
      <c r="J182" s="612">
        <v>7952</v>
      </c>
      <c r="K182" s="612">
        <v>13607.800000000001</v>
      </c>
      <c r="L182" s="612">
        <v>0</v>
      </c>
      <c r="M182" s="612">
        <v>13607.800000000001</v>
      </c>
      <c r="N182" s="612">
        <v>14261.199999999999</v>
      </c>
      <c r="O182" s="612">
        <v>0</v>
      </c>
      <c r="P182" s="627">
        <v>14261.199999999999</v>
      </c>
      <c r="Q182" s="134" t="s">
        <v>333</v>
      </c>
    </row>
    <row r="183" spans="1:17">
      <c r="A183" s="149"/>
      <c r="B183" s="138"/>
      <c r="C183" s="650">
        <v>3</v>
      </c>
      <c r="D183" s="652" t="s">
        <v>143</v>
      </c>
      <c r="E183" s="612">
        <v>25693</v>
      </c>
      <c r="F183" s="612">
        <v>8965</v>
      </c>
      <c r="G183" s="612">
        <v>16728</v>
      </c>
      <c r="H183" s="612">
        <v>11212.1</v>
      </c>
      <c r="I183" s="612">
        <v>7200</v>
      </c>
      <c r="J183" s="612">
        <v>4012.1000000000004</v>
      </c>
      <c r="K183" s="612">
        <v>8723.6999999999989</v>
      </c>
      <c r="L183" s="612">
        <v>1764.9999999999998</v>
      </c>
      <c r="M183" s="612">
        <v>6958.7000000000007</v>
      </c>
      <c r="N183" s="612">
        <v>5757.2000000000007</v>
      </c>
      <c r="O183" s="612">
        <v>0</v>
      </c>
      <c r="P183" s="627">
        <v>5757.2000000000007</v>
      </c>
      <c r="Q183" s="134" t="s">
        <v>333</v>
      </c>
    </row>
    <row r="184" spans="1:17">
      <c r="A184" s="110"/>
      <c r="B184" s="138"/>
      <c r="C184" s="650">
        <v>4</v>
      </c>
      <c r="D184" s="651" t="s">
        <v>163</v>
      </c>
      <c r="E184" s="612">
        <v>20253</v>
      </c>
      <c r="F184" s="612">
        <v>6231</v>
      </c>
      <c r="G184" s="612">
        <v>14022</v>
      </c>
      <c r="H184" s="612">
        <v>8183.4999999999991</v>
      </c>
      <c r="I184" s="612">
        <v>3031</v>
      </c>
      <c r="J184" s="612">
        <v>5152.5</v>
      </c>
      <c r="K184" s="612">
        <v>8634.2000000000007</v>
      </c>
      <c r="L184" s="612">
        <v>3200</v>
      </c>
      <c r="M184" s="612">
        <v>5434.2</v>
      </c>
      <c r="N184" s="612">
        <v>3435.3</v>
      </c>
      <c r="O184" s="612">
        <v>0</v>
      </c>
      <c r="P184" s="627">
        <v>3435.3</v>
      </c>
      <c r="Q184" s="134" t="s">
        <v>333</v>
      </c>
    </row>
    <row r="185" spans="1:17" ht="39.6">
      <c r="A185" s="110"/>
      <c r="B185" s="138"/>
      <c r="C185" s="650">
        <v>5</v>
      </c>
      <c r="D185" s="655" t="s">
        <v>164</v>
      </c>
      <c r="E185" s="612">
        <v>9207</v>
      </c>
      <c r="F185" s="612">
        <v>80</v>
      </c>
      <c r="G185" s="612">
        <v>9127.0000000000018</v>
      </c>
      <c r="H185" s="612">
        <v>3006.5</v>
      </c>
      <c r="I185" s="612">
        <v>11</v>
      </c>
      <c r="J185" s="612">
        <v>2995.5</v>
      </c>
      <c r="K185" s="612">
        <v>3093.8</v>
      </c>
      <c r="L185" s="612">
        <v>69</v>
      </c>
      <c r="M185" s="612">
        <v>3024.8</v>
      </c>
      <c r="N185" s="612">
        <v>3106.7</v>
      </c>
      <c r="O185" s="612">
        <v>0</v>
      </c>
      <c r="P185" s="627">
        <v>3106.7</v>
      </c>
      <c r="Q185" s="134" t="s">
        <v>333</v>
      </c>
    </row>
    <row r="186" spans="1:17">
      <c r="A186" s="110"/>
      <c r="B186" s="138"/>
      <c r="C186" s="650">
        <v>6</v>
      </c>
      <c r="D186" s="651" t="s">
        <v>165</v>
      </c>
      <c r="E186" s="612">
        <v>9438</v>
      </c>
      <c r="F186" s="612">
        <v>80</v>
      </c>
      <c r="G186" s="612">
        <v>9358</v>
      </c>
      <c r="H186" s="612">
        <v>3272</v>
      </c>
      <c r="I186" s="612">
        <v>80</v>
      </c>
      <c r="J186" s="612">
        <v>3192</v>
      </c>
      <c r="K186" s="612">
        <v>3162.8</v>
      </c>
      <c r="L186" s="612">
        <v>0</v>
      </c>
      <c r="M186" s="612">
        <v>3162.8</v>
      </c>
      <c r="N186" s="612">
        <v>3003.2</v>
      </c>
      <c r="O186" s="612">
        <v>0</v>
      </c>
      <c r="P186" s="627">
        <v>3003.2</v>
      </c>
      <c r="Q186" s="134" t="s">
        <v>333</v>
      </c>
    </row>
    <row r="187" spans="1:17">
      <c r="A187" s="110"/>
      <c r="B187" s="138"/>
      <c r="C187" s="650">
        <v>7</v>
      </c>
      <c r="D187" s="651" t="s">
        <v>166</v>
      </c>
      <c r="E187" s="612">
        <v>8591</v>
      </c>
      <c r="F187" s="612">
        <v>417</v>
      </c>
      <c r="G187" s="612">
        <v>8173.9999999999991</v>
      </c>
      <c r="H187" s="612">
        <v>3330.0000000000005</v>
      </c>
      <c r="I187" s="612">
        <v>195</v>
      </c>
      <c r="J187" s="612">
        <v>3135</v>
      </c>
      <c r="K187" s="612">
        <v>2736.3999999999996</v>
      </c>
      <c r="L187" s="612">
        <v>222.00000000000003</v>
      </c>
      <c r="M187" s="612">
        <v>2514.3999999999996</v>
      </c>
      <c r="N187" s="612">
        <v>2524.6</v>
      </c>
      <c r="O187" s="612">
        <v>0</v>
      </c>
      <c r="P187" s="627">
        <v>2524.6</v>
      </c>
      <c r="Q187" s="134" t="s">
        <v>333</v>
      </c>
    </row>
    <row r="188" spans="1:17">
      <c r="A188" s="110"/>
      <c r="B188" s="138"/>
      <c r="C188" s="650">
        <v>8</v>
      </c>
      <c r="D188" s="651" t="s">
        <v>413</v>
      </c>
      <c r="E188" s="612">
        <v>10260</v>
      </c>
      <c r="F188" s="612">
        <v>165</v>
      </c>
      <c r="G188" s="612">
        <v>10095</v>
      </c>
      <c r="H188" s="612">
        <v>3992.4999999999995</v>
      </c>
      <c r="I188" s="612">
        <v>165</v>
      </c>
      <c r="J188" s="612">
        <v>3827.5</v>
      </c>
      <c r="K188" s="612">
        <v>3623.2</v>
      </c>
      <c r="L188" s="612">
        <v>0</v>
      </c>
      <c r="M188" s="612">
        <v>3623.2</v>
      </c>
      <c r="N188" s="612">
        <v>2644.3</v>
      </c>
      <c r="O188" s="612">
        <v>0</v>
      </c>
      <c r="P188" s="627">
        <v>2644.3</v>
      </c>
      <c r="Q188" s="134" t="s">
        <v>333</v>
      </c>
    </row>
    <row r="189" spans="1:17">
      <c r="A189" s="110"/>
      <c r="B189" s="138"/>
      <c r="C189" s="650">
        <v>9</v>
      </c>
      <c r="D189" s="651" t="s">
        <v>167</v>
      </c>
      <c r="E189" s="612">
        <v>7556.9999999999991</v>
      </c>
      <c r="F189" s="612">
        <v>325</v>
      </c>
      <c r="G189" s="612">
        <v>7231.9999999999991</v>
      </c>
      <c r="H189" s="612">
        <v>2399.5</v>
      </c>
      <c r="I189" s="612">
        <v>0</v>
      </c>
      <c r="J189" s="612">
        <v>2399.5</v>
      </c>
      <c r="K189" s="612">
        <v>2783.8</v>
      </c>
      <c r="L189" s="612">
        <v>325</v>
      </c>
      <c r="M189" s="612">
        <v>2458.8000000000002</v>
      </c>
      <c r="N189" s="612">
        <v>2373.6999999999998</v>
      </c>
      <c r="O189" s="612">
        <v>0</v>
      </c>
      <c r="P189" s="627">
        <v>2373.6999999999998</v>
      </c>
      <c r="Q189" s="134" t="s">
        <v>333</v>
      </c>
    </row>
    <row r="190" spans="1:17">
      <c r="A190" s="110"/>
      <c r="B190" s="138"/>
      <c r="C190" s="650">
        <v>10</v>
      </c>
      <c r="D190" s="651" t="s">
        <v>168</v>
      </c>
      <c r="E190" s="612">
        <v>8924.9999999999982</v>
      </c>
      <c r="F190" s="612">
        <v>1027</v>
      </c>
      <c r="G190" s="612">
        <v>7897.9999999999991</v>
      </c>
      <c r="H190" s="612">
        <v>2925</v>
      </c>
      <c r="I190" s="612">
        <v>312</v>
      </c>
      <c r="J190" s="612">
        <v>2613</v>
      </c>
      <c r="K190" s="612">
        <v>3255.8</v>
      </c>
      <c r="L190" s="612">
        <v>540</v>
      </c>
      <c r="M190" s="612">
        <v>2715.8</v>
      </c>
      <c r="N190" s="612">
        <v>2744.2</v>
      </c>
      <c r="O190" s="612">
        <v>175</v>
      </c>
      <c r="P190" s="627">
        <v>2569.1999999999998</v>
      </c>
      <c r="Q190" s="134" t="s">
        <v>333</v>
      </c>
    </row>
    <row r="191" spans="1:17">
      <c r="A191" s="110"/>
      <c r="B191" s="138"/>
      <c r="C191" s="650">
        <v>11</v>
      </c>
      <c r="D191" s="651" t="s">
        <v>169</v>
      </c>
      <c r="E191" s="612">
        <v>12435</v>
      </c>
      <c r="F191" s="612">
        <v>1820</v>
      </c>
      <c r="G191" s="612">
        <v>10615</v>
      </c>
      <c r="H191" s="612">
        <v>3724.4999999999995</v>
      </c>
      <c r="I191" s="612">
        <v>140</v>
      </c>
      <c r="J191" s="612">
        <v>3584.5</v>
      </c>
      <c r="K191" s="612">
        <v>5473.8</v>
      </c>
      <c r="L191" s="612">
        <v>1680</v>
      </c>
      <c r="M191" s="612">
        <v>3793.8</v>
      </c>
      <c r="N191" s="612">
        <v>3236.7</v>
      </c>
      <c r="O191" s="612">
        <v>0</v>
      </c>
      <c r="P191" s="627">
        <v>3236.7</v>
      </c>
      <c r="Q191" s="134" t="s">
        <v>333</v>
      </c>
    </row>
    <row r="192" spans="1:17">
      <c r="A192" s="110"/>
      <c r="B192" s="138"/>
      <c r="C192" s="650">
        <v>12</v>
      </c>
      <c r="D192" s="651" t="s">
        <v>170</v>
      </c>
      <c r="E192" s="612">
        <v>6916</v>
      </c>
      <c r="F192" s="612">
        <v>100</v>
      </c>
      <c r="G192" s="612">
        <v>6816</v>
      </c>
      <c r="H192" s="612">
        <v>2397.2999999999997</v>
      </c>
      <c r="I192" s="612">
        <v>50</v>
      </c>
      <c r="J192" s="612">
        <v>2347.2999999999997</v>
      </c>
      <c r="K192" s="612">
        <v>2242</v>
      </c>
      <c r="L192" s="612">
        <v>50</v>
      </c>
      <c r="M192" s="612">
        <v>2192</v>
      </c>
      <c r="N192" s="612">
        <v>2276.6999999999998</v>
      </c>
      <c r="O192" s="612">
        <v>0</v>
      </c>
      <c r="P192" s="627">
        <v>2276.6999999999998</v>
      </c>
      <c r="Q192" s="134" t="s">
        <v>333</v>
      </c>
    </row>
    <row r="193" spans="1:17">
      <c r="A193" s="110"/>
      <c r="B193" s="138"/>
      <c r="C193" s="650">
        <v>13</v>
      </c>
      <c r="D193" s="651" t="s">
        <v>414</v>
      </c>
      <c r="E193" s="612">
        <v>12319</v>
      </c>
      <c r="F193" s="612">
        <v>2680</v>
      </c>
      <c r="G193" s="612">
        <v>9639</v>
      </c>
      <c r="H193" s="612">
        <v>3111</v>
      </c>
      <c r="I193" s="612">
        <v>680</v>
      </c>
      <c r="J193" s="612">
        <v>2431</v>
      </c>
      <c r="K193" s="612">
        <v>5766.5999999999995</v>
      </c>
      <c r="L193" s="612">
        <v>1000</v>
      </c>
      <c r="M193" s="612">
        <v>4766.5999999999995</v>
      </c>
      <c r="N193" s="612">
        <v>3441.4</v>
      </c>
      <c r="O193" s="612">
        <v>1000</v>
      </c>
      <c r="P193" s="627">
        <v>2441.4</v>
      </c>
      <c r="Q193" s="134" t="s">
        <v>333</v>
      </c>
    </row>
    <row r="194" spans="1:17">
      <c r="A194" s="146"/>
      <c r="B194" s="145"/>
      <c r="C194" s="770" t="s">
        <v>715</v>
      </c>
      <c r="D194" s="656" t="s">
        <v>714</v>
      </c>
      <c r="E194" s="653"/>
      <c r="F194" s="653"/>
      <c r="G194" s="653"/>
      <c r="H194" s="612"/>
      <c r="I194" s="612"/>
      <c r="J194" s="612"/>
      <c r="K194" s="612"/>
      <c r="L194" s="612"/>
      <c r="M194" s="612"/>
      <c r="N194" s="612"/>
      <c r="O194" s="612"/>
      <c r="P194" s="612"/>
    </row>
    <row r="195" spans="1:17">
      <c r="A195" s="110"/>
      <c r="B195" s="130"/>
      <c r="C195" s="650">
        <v>14</v>
      </c>
      <c r="D195" s="651" t="s">
        <v>147</v>
      </c>
      <c r="E195" s="612">
        <v>706</v>
      </c>
      <c r="F195" s="612">
        <v>0</v>
      </c>
      <c r="G195" s="612">
        <v>706</v>
      </c>
      <c r="H195" s="612">
        <v>0</v>
      </c>
      <c r="I195" s="612">
        <v>0</v>
      </c>
      <c r="J195" s="612">
        <v>0</v>
      </c>
      <c r="K195" s="612">
        <v>93</v>
      </c>
      <c r="L195" s="612">
        <v>0</v>
      </c>
      <c r="M195" s="612">
        <v>93</v>
      </c>
      <c r="N195" s="612">
        <v>613</v>
      </c>
      <c r="O195" s="612">
        <v>0</v>
      </c>
      <c r="P195" s="627">
        <v>613</v>
      </c>
      <c r="Q195" s="134" t="s">
        <v>335</v>
      </c>
    </row>
    <row r="196" spans="1:17">
      <c r="A196" s="110"/>
      <c r="B196" s="130"/>
      <c r="C196" s="650">
        <v>15</v>
      </c>
      <c r="D196" s="651" t="s">
        <v>148</v>
      </c>
      <c r="E196" s="612">
        <v>706</v>
      </c>
      <c r="F196" s="612">
        <v>0</v>
      </c>
      <c r="G196" s="612">
        <v>706</v>
      </c>
      <c r="H196" s="612">
        <v>0</v>
      </c>
      <c r="I196" s="612">
        <v>0</v>
      </c>
      <c r="J196" s="612">
        <v>0</v>
      </c>
      <c r="K196" s="612">
        <v>93</v>
      </c>
      <c r="L196" s="612">
        <v>0</v>
      </c>
      <c r="M196" s="612">
        <v>93</v>
      </c>
      <c r="N196" s="612">
        <v>613</v>
      </c>
      <c r="O196" s="612">
        <v>0</v>
      </c>
      <c r="P196" s="627">
        <v>613</v>
      </c>
      <c r="Q196" s="134" t="s">
        <v>335</v>
      </c>
    </row>
    <row r="197" spans="1:17">
      <c r="A197" s="110"/>
      <c r="B197" s="130"/>
      <c r="C197" s="650">
        <v>16</v>
      </c>
      <c r="D197" s="651" t="s">
        <v>150</v>
      </c>
      <c r="E197" s="612">
        <v>706</v>
      </c>
      <c r="F197" s="612">
        <v>0</v>
      </c>
      <c r="G197" s="612">
        <v>706</v>
      </c>
      <c r="H197" s="612">
        <v>0</v>
      </c>
      <c r="I197" s="612">
        <v>0</v>
      </c>
      <c r="J197" s="612">
        <v>0</v>
      </c>
      <c r="K197" s="612">
        <v>93</v>
      </c>
      <c r="L197" s="612">
        <v>0</v>
      </c>
      <c r="M197" s="612">
        <v>93</v>
      </c>
      <c r="N197" s="612">
        <v>613</v>
      </c>
      <c r="O197" s="612">
        <v>0</v>
      </c>
      <c r="P197" s="627">
        <v>613</v>
      </c>
      <c r="Q197" s="134" t="s">
        <v>335</v>
      </c>
    </row>
    <row r="198" spans="1:17">
      <c r="A198" s="110"/>
      <c r="B198" s="130"/>
      <c r="C198" s="650">
        <v>17</v>
      </c>
      <c r="D198" s="651" t="s">
        <v>149</v>
      </c>
      <c r="E198" s="612">
        <v>706</v>
      </c>
      <c r="F198" s="612">
        <v>0</v>
      </c>
      <c r="G198" s="612">
        <v>706</v>
      </c>
      <c r="H198" s="612">
        <v>0</v>
      </c>
      <c r="I198" s="612">
        <v>0</v>
      </c>
      <c r="J198" s="612">
        <v>0</v>
      </c>
      <c r="K198" s="612">
        <v>93</v>
      </c>
      <c r="L198" s="612">
        <v>0</v>
      </c>
      <c r="M198" s="612">
        <v>93</v>
      </c>
      <c r="N198" s="612">
        <v>114.99999999999999</v>
      </c>
      <c r="O198" s="612">
        <v>0</v>
      </c>
      <c r="P198" s="627">
        <v>114.99999999999999</v>
      </c>
      <c r="Q198" s="134" t="s">
        <v>335</v>
      </c>
    </row>
    <row r="199" spans="1:17">
      <c r="A199" s="110"/>
      <c r="B199" s="130"/>
      <c r="C199" s="650">
        <v>18</v>
      </c>
      <c r="D199" s="651" t="s">
        <v>152</v>
      </c>
      <c r="E199" s="612">
        <v>706</v>
      </c>
      <c r="F199" s="612">
        <v>0</v>
      </c>
      <c r="G199" s="612">
        <v>706</v>
      </c>
      <c r="H199" s="612">
        <v>0</v>
      </c>
      <c r="I199" s="612">
        <v>0</v>
      </c>
      <c r="J199" s="612">
        <v>0</v>
      </c>
      <c r="K199" s="612">
        <v>93</v>
      </c>
      <c r="L199" s="612">
        <v>0</v>
      </c>
      <c r="M199" s="612">
        <v>93</v>
      </c>
      <c r="N199" s="612">
        <v>613</v>
      </c>
      <c r="O199" s="612">
        <v>0</v>
      </c>
      <c r="P199" s="627">
        <v>613</v>
      </c>
      <c r="Q199" s="134" t="s">
        <v>335</v>
      </c>
    </row>
    <row r="200" spans="1:17">
      <c r="A200" s="110"/>
      <c r="B200" s="140"/>
      <c r="C200" s="650">
        <v>19</v>
      </c>
      <c r="D200" s="651" t="s">
        <v>153</v>
      </c>
      <c r="E200" s="612">
        <v>706</v>
      </c>
      <c r="F200" s="612">
        <v>0</v>
      </c>
      <c r="G200" s="612">
        <v>706</v>
      </c>
      <c r="H200" s="612">
        <v>0</v>
      </c>
      <c r="I200" s="612">
        <v>0</v>
      </c>
      <c r="J200" s="612">
        <v>0</v>
      </c>
      <c r="K200" s="612">
        <v>93</v>
      </c>
      <c r="L200" s="612">
        <v>0</v>
      </c>
      <c r="M200" s="612">
        <v>93</v>
      </c>
      <c r="N200" s="612">
        <v>613</v>
      </c>
      <c r="O200" s="612">
        <v>0</v>
      </c>
      <c r="P200" s="627">
        <v>613</v>
      </c>
      <c r="Q200" s="134" t="s">
        <v>335</v>
      </c>
    </row>
    <row r="201" spans="1:17">
      <c r="A201" s="149"/>
      <c r="B201" s="138"/>
      <c r="C201" s="650">
        <v>20</v>
      </c>
      <c r="D201" s="651" t="s">
        <v>176</v>
      </c>
      <c r="E201" s="612">
        <v>706</v>
      </c>
      <c r="F201" s="612">
        <v>0</v>
      </c>
      <c r="G201" s="612">
        <v>706</v>
      </c>
      <c r="H201" s="612">
        <v>0</v>
      </c>
      <c r="I201" s="612">
        <v>0</v>
      </c>
      <c r="J201" s="612">
        <v>0</v>
      </c>
      <c r="K201" s="612">
        <v>93</v>
      </c>
      <c r="L201" s="612">
        <v>0</v>
      </c>
      <c r="M201" s="612">
        <v>93</v>
      </c>
      <c r="N201" s="612">
        <v>613</v>
      </c>
      <c r="O201" s="612">
        <v>0</v>
      </c>
      <c r="P201" s="627">
        <v>613</v>
      </c>
      <c r="Q201" s="134" t="s">
        <v>335</v>
      </c>
    </row>
    <row r="202" spans="1:17">
      <c r="A202" s="110"/>
      <c r="B202" s="138"/>
      <c r="C202" s="650">
        <v>21</v>
      </c>
      <c r="D202" s="651" t="s">
        <v>178</v>
      </c>
      <c r="E202" s="612">
        <v>706</v>
      </c>
      <c r="F202" s="612">
        <v>0</v>
      </c>
      <c r="G202" s="612">
        <v>706</v>
      </c>
      <c r="H202" s="612">
        <v>0</v>
      </c>
      <c r="I202" s="612">
        <v>0</v>
      </c>
      <c r="J202" s="612">
        <v>0</v>
      </c>
      <c r="K202" s="612">
        <v>93</v>
      </c>
      <c r="L202" s="612">
        <v>0</v>
      </c>
      <c r="M202" s="612">
        <v>93</v>
      </c>
      <c r="N202" s="612">
        <v>114.99999999999999</v>
      </c>
      <c r="O202" s="612">
        <v>0</v>
      </c>
      <c r="P202" s="627">
        <v>114.99999999999999</v>
      </c>
      <c r="Q202" s="134" t="s">
        <v>335</v>
      </c>
    </row>
    <row r="203" spans="1:17">
      <c r="A203" s="110"/>
      <c r="B203" s="138"/>
      <c r="C203" s="650">
        <v>22</v>
      </c>
      <c r="D203" s="651" t="s">
        <v>157</v>
      </c>
      <c r="E203" s="612">
        <v>706</v>
      </c>
      <c r="F203" s="612">
        <v>0</v>
      </c>
      <c r="G203" s="612">
        <v>706</v>
      </c>
      <c r="H203" s="612">
        <v>0</v>
      </c>
      <c r="I203" s="612">
        <v>0</v>
      </c>
      <c r="J203" s="612">
        <v>0</v>
      </c>
      <c r="K203" s="612">
        <v>93</v>
      </c>
      <c r="L203" s="612">
        <v>0</v>
      </c>
      <c r="M203" s="612">
        <v>93</v>
      </c>
      <c r="N203" s="612">
        <v>613</v>
      </c>
      <c r="O203" s="612">
        <v>0</v>
      </c>
      <c r="P203" s="627">
        <v>613</v>
      </c>
      <c r="Q203" s="134" t="s">
        <v>335</v>
      </c>
    </row>
    <row r="204" spans="1:17">
      <c r="A204" s="110"/>
      <c r="B204" s="138"/>
      <c r="C204" s="650">
        <v>23</v>
      </c>
      <c r="D204" s="651" t="s">
        <v>193</v>
      </c>
      <c r="E204" s="612">
        <v>706</v>
      </c>
      <c r="F204" s="612">
        <v>0</v>
      </c>
      <c r="G204" s="612">
        <v>706</v>
      </c>
      <c r="H204" s="612">
        <v>0</v>
      </c>
      <c r="I204" s="612">
        <v>0</v>
      </c>
      <c r="J204" s="612">
        <v>0</v>
      </c>
      <c r="K204" s="612">
        <v>93</v>
      </c>
      <c r="L204" s="612">
        <v>0</v>
      </c>
      <c r="M204" s="612">
        <v>93</v>
      </c>
      <c r="N204" s="612">
        <v>613</v>
      </c>
      <c r="O204" s="612">
        <v>0</v>
      </c>
      <c r="P204" s="627">
        <v>613</v>
      </c>
      <c r="Q204" s="134" t="s">
        <v>335</v>
      </c>
    </row>
    <row r="205" spans="1:17">
      <c r="A205" s="110"/>
      <c r="B205" s="138"/>
      <c r="C205" s="650">
        <v>24</v>
      </c>
      <c r="D205" s="651" t="s">
        <v>195</v>
      </c>
      <c r="E205" s="612">
        <v>706</v>
      </c>
      <c r="F205" s="612">
        <v>0</v>
      </c>
      <c r="G205" s="612">
        <v>706</v>
      </c>
      <c r="H205" s="612">
        <v>0</v>
      </c>
      <c r="I205" s="612">
        <v>0</v>
      </c>
      <c r="J205" s="612">
        <v>0</v>
      </c>
      <c r="K205" s="612">
        <v>93</v>
      </c>
      <c r="L205" s="612">
        <v>0</v>
      </c>
      <c r="M205" s="612">
        <v>93</v>
      </c>
      <c r="N205" s="612">
        <v>151</v>
      </c>
      <c r="O205" s="612">
        <v>0</v>
      </c>
      <c r="P205" s="627">
        <v>151</v>
      </c>
      <c r="Q205" s="134" t="s">
        <v>334</v>
      </c>
    </row>
    <row r="206" spans="1:17">
      <c r="A206" s="110"/>
      <c r="B206" s="138"/>
      <c r="C206" s="650">
        <v>25</v>
      </c>
      <c r="D206" s="651" t="s">
        <v>207</v>
      </c>
      <c r="E206" s="612">
        <v>706</v>
      </c>
      <c r="F206" s="612">
        <v>0</v>
      </c>
      <c r="G206" s="612">
        <v>706</v>
      </c>
      <c r="H206" s="612">
        <v>0</v>
      </c>
      <c r="I206" s="612">
        <v>0</v>
      </c>
      <c r="J206" s="612">
        <v>0</v>
      </c>
      <c r="K206" s="612">
        <v>93</v>
      </c>
      <c r="L206" s="612">
        <v>0</v>
      </c>
      <c r="M206" s="612">
        <v>93</v>
      </c>
      <c r="N206" s="612">
        <v>114.99999999999999</v>
      </c>
      <c r="O206" s="612">
        <v>0</v>
      </c>
      <c r="P206" s="627">
        <v>114.99999999999999</v>
      </c>
      <c r="Q206" s="134" t="s">
        <v>334</v>
      </c>
    </row>
    <row r="207" spans="1:17">
      <c r="A207" s="110"/>
      <c r="B207" s="138"/>
      <c r="C207" s="650">
        <v>26</v>
      </c>
      <c r="D207" s="651" t="s">
        <v>58</v>
      </c>
      <c r="E207" s="612">
        <v>450</v>
      </c>
      <c r="F207" s="612">
        <v>0</v>
      </c>
      <c r="G207" s="612">
        <v>450</v>
      </c>
      <c r="H207" s="612">
        <v>0</v>
      </c>
      <c r="I207" s="612">
        <v>0</v>
      </c>
      <c r="J207" s="612">
        <v>0</v>
      </c>
      <c r="K207" s="612">
        <v>450</v>
      </c>
      <c r="L207" s="612">
        <v>0</v>
      </c>
      <c r="M207" s="612">
        <v>450</v>
      </c>
      <c r="N207" s="612">
        <v>0</v>
      </c>
      <c r="O207" s="612">
        <v>0</v>
      </c>
      <c r="P207" s="627">
        <v>0</v>
      </c>
      <c r="Q207" s="134" t="s">
        <v>334</v>
      </c>
    </row>
    <row r="208" spans="1:17">
      <c r="A208" s="110"/>
      <c r="B208" s="138"/>
      <c r="C208" s="770" t="s">
        <v>716</v>
      </c>
      <c r="D208" s="657" t="s">
        <v>717</v>
      </c>
      <c r="E208" s="612"/>
      <c r="F208" s="612"/>
      <c r="G208" s="612"/>
      <c r="H208" s="612"/>
      <c r="I208" s="612"/>
      <c r="J208" s="612"/>
      <c r="K208" s="612"/>
      <c r="L208" s="612"/>
      <c r="M208" s="612"/>
      <c r="N208" s="612"/>
      <c r="O208" s="612"/>
      <c r="P208" s="627"/>
      <c r="Q208" s="134" t="s">
        <v>331</v>
      </c>
    </row>
    <row r="209" spans="1:17">
      <c r="A209" s="110"/>
      <c r="B209" s="138"/>
      <c r="C209" s="650">
        <v>27</v>
      </c>
      <c r="D209" s="651" t="s">
        <v>733</v>
      </c>
      <c r="E209" s="612">
        <v>599</v>
      </c>
      <c r="F209" s="612">
        <v>450</v>
      </c>
      <c r="G209" s="612">
        <v>149</v>
      </c>
      <c r="H209" s="612">
        <v>0</v>
      </c>
      <c r="I209" s="612">
        <v>0</v>
      </c>
      <c r="J209" s="612">
        <v>0</v>
      </c>
      <c r="K209" s="612">
        <v>484</v>
      </c>
      <c r="L209" s="612">
        <v>450</v>
      </c>
      <c r="M209" s="612">
        <v>34</v>
      </c>
      <c r="N209" s="612">
        <v>613</v>
      </c>
      <c r="O209" s="612">
        <v>0</v>
      </c>
      <c r="P209" s="627">
        <v>613</v>
      </c>
      <c r="Q209" s="134" t="s">
        <v>331</v>
      </c>
    </row>
    <row r="210" spans="1:17">
      <c r="A210" s="110"/>
      <c r="B210" s="138"/>
      <c r="C210" s="650">
        <v>28</v>
      </c>
      <c r="D210" s="651" t="s">
        <v>734</v>
      </c>
      <c r="E210" s="612">
        <v>599</v>
      </c>
      <c r="F210" s="612">
        <v>450</v>
      </c>
      <c r="G210" s="612">
        <v>149</v>
      </c>
      <c r="H210" s="612">
        <v>0</v>
      </c>
      <c r="I210" s="612">
        <v>0</v>
      </c>
      <c r="J210" s="612">
        <v>0</v>
      </c>
      <c r="K210" s="612">
        <v>484</v>
      </c>
      <c r="L210" s="612">
        <v>450</v>
      </c>
      <c r="M210" s="612">
        <v>34</v>
      </c>
      <c r="N210" s="612">
        <v>114.99999999999999</v>
      </c>
      <c r="O210" s="612">
        <v>0</v>
      </c>
      <c r="P210" s="627">
        <v>114.99999999999999</v>
      </c>
      <c r="Q210" s="134" t="s">
        <v>331</v>
      </c>
    </row>
    <row r="211" spans="1:17">
      <c r="A211" s="110"/>
      <c r="B211" s="138"/>
      <c r="C211" s="650">
        <v>29</v>
      </c>
      <c r="D211" s="651" t="s">
        <v>735</v>
      </c>
      <c r="E211" s="612">
        <v>599</v>
      </c>
      <c r="F211" s="612">
        <v>450</v>
      </c>
      <c r="G211" s="612">
        <v>149</v>
      </c>
      <c r="H211" s="612">
        <v>0</v>
      </c>
      <c r="I211" s="612">
        <v>0</v>
      </c>
      <c r="J211" s="612">
        <v>0</v>
      </c>
      <c r="K211" s="612">
        <v>484</v>
      </c>
      <c r="L211" s="612">
        <v>450</v>
      </c>
      <c r="M211" s="612">
        <v>34</v>
      </c>
      <c r="N211" s="612">
        <v>613</v>
      </c>
      <c r="O211" s="612">
        <v>0</v>
      </c>
      <c r="P211" s="627">
        <v>613</v>
      </c>
      <c r="Q211" s="134" t="s">
        <v>332</v>
      </c>
    </row>
    <row r="212" spans="1:17">
      <c r="A212" s="110"/>
      <c r="B212" s="138"/>
      <c r="C212" s="650">
        <v>30</v>
      </c>
      <c r="D212" s="651" t="s">
        <v>736</v>
      </c>
      <c r="E212" s="612">
        <v>599</v>
      </c>
      <c r="F212" s="612">
        <v>450</v>
      </c>
      <c r="G212" s="612">
        <v>149</v>
      </c>
      <c r="H212" s="612">
        <v>0</v>
      </c>
      <c r="I212" s="612">
        <v>0</v>
      </c>
      <c r="J212" s="612">
        <v>0</v>
      </c>
      <c r="K212" s="612">
        <v>484</v>
      </c>
      <c r="L212" s="612">
        <v>450</v>
      </c>
      <c r="M212" s="612">
        <v>34</v>
      </c>
      <c r="N212" s="612"/>
      <c r="O212" s="612"/>
      <c r="P212" s="627"/>
    </row>
    <row r="213" spans="1:17">
      <c r="A213" s="110"/>
      <c r="B213" s="138"/>
      <c r="C213" s="650">
        <v>31</v>
      </c>
      <c r="D213" s="651" t="s">
        <v>737</v>
      </c>
      <c r="E213" s="612">
        <v>599</v>
      </c>
      <c r="F213" s="612">
        <v>450</v>
      </c>
      <c r="G213" s="612">
        <v>149</v>
      </c>
      <c r="H213" s="612">
        <v>0</v>
      </c>
      <c r="I213" s="612">
        <v>0</v>
      </c>
      <c r="J213" s="612">
        <v>0</v>
      </c>
      <c r="K213" s="612">
        <v>484</v>
      </c>
      <c r="L213" s="612">
        <v>450</v>
      </c>
      <c r="M213" s="612">
        <v>34</v>
      </c>
      <c r="N213" s="612"/>
      <c r="O213" s="612"/>
      <c r="P213" s="627"/>
    </row>
    <row r="214" spans="1:17">
      <c r="A214" s="110"/>
      <c r="B214" s="138"/>
      <c r="C214" s="752" t="s">
        <v>718</v>
      </c>
      <c r="D214" s="657" t="s">
        <v>719</v>
      </c>
      <c r="E214" s="612"/>
      <c r="F214" s="612"/>
      <c r="G214" s="612"/>
      <c r="H214" s="647"/>
      <c r="I214" s="612"/>
      <c r="J214" s="612"/>
      <c r="K214" s="612"/>
      <c r="L214" s="612"/>
      <c r="M214" s="612"/>
      <c r="N214" s="612"/>
      <c r="O214" s="612"/>
      <c r="P214" s="627"/>
    </row>
    <row r="215" spans="1:17">
      <c r="A215" s="110"/>
      <c r="B215" s="138"/>
      <c r="C215" s="650">
        <v>32</v>
      </c>
      <c r="D215" s="651" t="s">
        <v>184</v>
      </c>
      <c r="E215" s="612">
        <v>4822</v>
      </c>
      <c r="F215" s="612">
        <v>0</v>
      </c>
      <c r="G215" s="612">
        <v>4822</v>
      </c>
      <c r="H215" s="612">
        <v>0</v>
      </c>
      <c r="I215" s="612">
        <v>0</v>
      </c>
      <c r="J215" s="612">
        <v>0</v>
      </c>
      <c r="K215" s="612">
        <v>4621</v>
      </c>
      <c r="L215" s="612">
        <v>0</v>
      </c>
      <c r="M215" s="612">
        <v>4621</v>
      </c>
      <c r="N215" s="612"/>
      <c r="O215" s="612"/>
      <c r="P215" s="627"/>
    </row>
    <row r="216" spans="1:17">
      <c r="A216" s="110"/>
      <c r="B216" s="138"/>
      <c r="C216" s="752" t="s">
        <v>720</v>
      </c>
      <c r="D216" s="657" t="s">
        <v>721</v>
      </c>
      <c r="E216" s="612"/>
      <c r="F216" s="612"/>
      <c r="G216" s="612"/>
      <c r="H216" s="612"/>
      <c r="I216" s="612"/>
      <c r="J216" s="612"/>
      <c r="K216" s="612"/>
      <c r="L216" s="612"/>
      <c r="M216" s="612"/>
      <c r="N216" s="612"/>
      <c r="O216" s="612"/>
      <c r="P216" s="627"/>
    </row>
    <row r="217" spans="1:17">
      <c r="A217" s="110"/>
      <c r="B217" s="138"/>
      <c r="C217" s="752">
        <v>1</v>
      </c>
      <c r="D217" s="651" t="s">
        <v>738</v>
      </c>
      <c r="E217" s="612">
        <v>1000</v>
      </c>
      <c r="F217" s="612">
        <v>0</v>
      </c>
      <c r="G217" s="612">
        <v>1000</v>
      </c>
      <c r="H217" s="612">
        <v>0</v>
      </c>
      <c r="I217" s="612">
        <v>0</v>
      </c>
      <c r="J217" s="612">
        <v>0</v>
      </c>
      <c r="K217" s="612">
        <v>525</v>
      </c>
      <c r="L217" s="612">
        <v>0</v>
      </c>
      <c r="M217" s="612">
        <v>525</v>
      </c>
      <c r="N217" s="612"/>
      <c r="O217" s="612"/>
      <c r="P217" s="627"/>
    </row>
    <row r="218" spans="1:17">
      <c r="A218" s="110"/>
      <c r="B218" s="138"/>
      <c r="C218" s="752">
        <v>2</v>
      </c>
      <c r="D218" s="651" t="s">
        <v>739</v>
      </c>
      <c r="E218" s="612">
        <v>1000</v>
      </c>
      <c r="F218" s="612">
        <v>0</v>
      </c>
      <c r="G218" s="612">
        <v>1000</v>
      </c>
      <c r="H218" s="612">
        <v>0</v>
      </c>
      <c r="I218" s="612">
        <v>0</v>
      </c>
      <c r="J218" s="612">
        <v>0</v>
      </c>
      <c r="K218" s="612">
        <v>525</v>
      </c>
      <c r="L218" s="612">
        <v>0</v>
      </c>
      <c r="M218" s="612">
        <v>525</v>
      </c>
      <c r="N218" s="612"/>
      <c r="O218" s="612"/>
      <c r="P218" s="627"/>
    </row>
    <row r="219" spans="1:17">
      <c r="A219" s="110"/>
      <c r="B219" s="138"/>
      <c r="C219" s="752">
        <v>3</v>
      </c>
      <c r="D219" s="651" t="s">
        <v>740</v>
      </c>
      <c r="E219" s="612">
        <v>1000</v>
      </c>
      <c r="F219" s="612">
        <v>0</v>
      </c>
      <c r="G219" s="612">
        <v>1000</v>
      </c>
      <c r="H219" s="612">
        <v>0</v>
      </c>
      <c r="I219" s="612">
        <v>0</v>
      </c>
      <c r="J219" s="612">
        <v>0</v>
      </c>
      <c r="K219" s="612">
        <v>525</v>
      </c>
      <c r="L219" s="612">
        <v>0</v>
      </c>
      <c r="M219" s="612">
        <v>525</v>
      </c>
      <c r="N219" s="612"/>
      <c r="O219" s="612"/>
      <c r="P219" s="627"/>
    </row>
    <row r="220" spans="1:17">
      <c r="A220" s="110"/>
      <c r="B220" s="138"/>
      <c r="C220" s="752">
        <v>4</v>
      </c>
      <c r="D220" s="651" t="s">
        <v>741</v>
      </c>
      <c r="E220" s="612">
        <v>1000</v>
      </c>
      <c r="F220" s="612">
        <v>0</v>
      </c>
      <c r="G220" s="612">
        <v>1000</v>
      </c>
      <c r="H220" s="612">
        <v>0</v>
      </c>
      <c r="I220" s="612">
        <v>0</v>
      </c>
      <c r="J220" s="612">
        <v>0</v>
      </c>
      <c r="K220" s="612">
        <v>525</v>
      </c>
      <c r="L220" s="612">
        <v>0</v>
      </c>
      <c r="M220" s="612">
        <v>525</v>
      </c>
      <c r="N220" s="612"/>
      <c r="O220" s="612"/>
      <c r="P220" s="627"/>
    </row>
    <row r="221" spans="1:17">
      <c r="A221" s="110"/>
      <c r="B221" s="138"/>
      <c r="C221" s="752">
        <v>5</v>
      </c>
      <c r="D221" s="651" t="s">
        <v>742</v>
      </c>
      <c r="E221" s="612">
        <v>1000</v>
      </c>
      <c r="F221" s="612">
        <v>0</v>
      </c>
      <c r="G221" s="612">
        <v>1000</v>
      </c>
      <c r="H221" s="612">
        <v>0</v>
      </c>
      <c r="I221" s="612">
        <v>0</v>
      </c>
      <c r="J221" s="612">
        <v>0</v>
      </c>
      <c r="K221" s="612">
        <v>525</v>
      </c>
      <c r="L221" s="612">
        <v>0</v>
      </c>
      <c r="M221" s="612">
        <v>525</v>
      </c>
      <c r="N221" s="612"/>
      <c r="O221" s="612"/>
      <c r="P221" s="627"/>
    </row>
    <row r="222" spans="1:17">
      <c r="A222" s="110"/>
      <c r="B222" s="138"/>
      <c r="C222" s="752">
        <v>6</v>
      </c>
      <c r="D222" s="651" t="s">
        <v>743</v>
      </c>
      <c r="E222" s="612">
        <v>1000</v>
      </c>
      <c r="F222" s="612">
        <v>0</v>
      </c>
      <c r="G222" s="612">
        <v>1000</v>
      </c>
      <c r="H222" s="612">
        <v>0</v>
      </c>
      <c r="I222" s="612">
        <v>0</v>
      </c>
      <c r="J222" s="612">
        <v>0</v>
      </c>
      <c r="K222" s="612">
        <v>525</v>
      </c>
      <c r="L222" s="612">
        <v>0</v>
      </c>
      <c r="M222" s="612">
        <v>525</v>
      </c>
      <c r="N222" s="612"/>
      <c r="O222" s="612"/>
      <c r="P222" s="627"/>
    </row>
    <row r="223" spans="1:17">
      <c r="A223" s="110"/>
      <c r="B223" s="138"/>
      <c r="C223" s="752">
        <v>7</v>
      </c>
      <c r="D223" s="651" t="s">
        <v>744</v>
      </c>
      <c r="E223" s="612">
        <v>1000</v>
      </c>
      <c r="F223" s="612">
        <v>0</v>
      </c>
      <c r="G223" s="612">
        <v>1000</v>
      </c>
      <c r="H223" s="612">
        <v>0</v>
      </c>
      <c r="I223" s="612">
        <v>0</v>
      </c>
      <c r="J223" s="612">
        <v>0</v>
      </c>
      <c r="K223" s="612">
        <v>525</v>
      </c>
      <c r="L223" s="612">
        <v>0</v>
      </c>
      <c r="M223" s="612">
        <v>525</v>
      </c>
      <c r="N223" s="612"/>
      <c r="O223" s="612"/>
      <c r="P223" s="627"/>
    </row>
    <row r="224" spans="1:17">
      <c r="A224" s="110"/>
      <c r="B224" s="138"/>
      <c r="C224" s="752">
        <v>8</v>
      </c>
      <c r="D224" s="651" t="s">
        <v>745</v>
      </c>
      <c r="E224" s="612">
        <v>1000</v>
      </c>
      <c r="F224" s="612">
        <v>0</v>
      </c>
      <c r="G224" s="612">
        <v>1000</v>
      </c>
      <c r="H224" s="612">
        <v>0</v>
      </c>
      <c r="I224" s="612">
        <v>0</v>
      </c>
      <c r="J224" s="612">
        <v>0</v>
      </c>
      <c r="K224" s="612">
        <v>525</v>
      </c>
      <c r="L224" s="612">
        <v>0</v>
      </c>
      <c r="M224" s="612">
        <v>525</v>
      </c>
      <c r="N224" s="612"/>
      <c r="O224" s="612"/>
      <c r="P224" s="627"/>
    </row>
    <row r="225" spans="1:17">
      <c r="A225" s="110"/>
      <c r="B225" s="138"/>
      <c r="C225" s="752">
        <v>9</v>
      </c>
      <c r="D225" s="651" t="s">
        <v>746</v>
      </c>
      <c r="E225" s="612">
        <v>1000</v>
      </c>
      <c r="F225" s="612">
        <v>0</v>
      </c>
      <c r="G225" s="612">
        <v>1000</v>
      </c>
      <c r="H225" s="612">
        <v>0</v>
      </c>
      <c r="I225" s="612">
        <v>0</v>
      </c>
      <c r="J225" s="612">
        <v>0</v>
      </c>
      <c r="K225" s="612">
        <v>525</v>
      </c>
      <c r="L225" s="612">
        <v>0</v>
      </c>
      <c r="M225" s="612">
        <v>525</v>
      </c>
      <c r="N225" s="612"/>
      <c r="O225" s="612"/>
      <c r="P225" s="627"/>
    </row>
    <row r="226" spans="1:17">
      <c r="A226" s="110"/>
      <c r="B226" s="138"/>
      <c r="C226" s="752">
        <v>10</v>
      </c>
      <c r="D226" s="651" t="s">
        <v>747</v>
      </c>
      <c r="E226" s="612">
        <v>1000</v>
      </c>
      <c r="F226" s="612">
        <v>0</v>
      </c>
      <c r="G226" s="612">
        <v>1000</v>
      </c>
      <c r="H226" s="612">
        <v>0</v>
      </c>
      <c r="I226" s="612">
        <v>0</v>
      </c>
      <c r="J226" s="612">
        <v>0</v>
      </c>
      <c r="K226" s="612">
        <v>525</v>
      </c>
      <c r="L226" s="612">
        <v>0</v>
      </c>
      <c r="M226" s="612">
        <v>525</v>
      </c>
      <c r="N226" s="612"/>
      <c r="O226" s="612"/>
      <c r="P226" s="627"/>
    </row>
    <row r="227" spans="1:17">
      <c r="A227" s="110"/>
      <c r="B227" s="138"/>
      <c r="C227" s="752" t="s">
        <v>722</v>
      </c>
      <c r="D227" s="657" t="s">
        <v>723</v>
      </c>
      <c r="E227" s="612"/>
      <c r="F227" s="612"/>
      <c r="G227" s="612"/>
      <c r="H227" s="612"/>
      <c r="I227" s="612"/>
      <c r="J227" s="612"/>
      <c r="K227" s="612"/>
      <c r="L227" s="612"/>
      <c r="M227" s="612"/>
      <c r="N227" s="612"/>
      <c r="O227" s="612"/>
      <c r="P227" s="627"/>
    </row>
    <row r="228" spans="1:17">
      <c r="A228" s="110"/>
      <c r="B228" s="138"/>
      <c r="C228" s="752">
        <v>1</v>
      </c>
      <c r="D228" s="651" t="s">
        <v>748</v>
      </c>
      <c r="E228" s="612">
        <v>500</v>
      </c>
      <c r="F228" s="612">
        <v>0</v>
      </c>
      <c r="G228" s="612">
        <v>500</v>
      </c>
      <c r="H228" s="612">
        <v>0</v>
      </c>
      <c r="I228" s="612">
        <v>0</v>
      </c>
      <c r="J228" s="612">
        <v>0</v>
      </c>
      <c r="K228" s="612">
        <v>265</v>
      </c>
      <c r="L228" s="612">
        <v>0</v>
      </c>
      <c r="M228" s="612">
        <v>265</v>
      </c>
      <c r="N228" s="612"/>
      <c r="O228" s="612"/>
      <c r="P228" s="627"/>
    </row>
    <row r="229" spans="1:17">
      <c r="A229" s="110"/>
      <c r="B229" s="138"/>
      <c r="C229" s="752">
        <v>2</v>
      </c>
      <c r="D229" s="651" t="s">
        <v>749</v>
      </c>
      <c r="E229" s="612">
        <v>500</v>
      </c>
      <c r="F229" s="612">
        <v>0</v>
      </c>
      <c r="G229" s="612">
        <v>500</v>
      </c>
      <c r="H229" s="612">
        <v>0</v>
      </c>
      <c r="I229" s="612">
        <v>0</v>
      </c>
      <c r="J229" s="612">
        <v>0</v>
      </c>
      <c r="K229" s="612">
        <v>265</v>
      </c>
      <c r="L229" s="612">
        <v>0</v>
      </c>
      <c r="M229" s="612">
        <v>265</v>
      </c>
      <c r="N229" s="612"/>
      <c r="O229" s="612"/>
      <c r="P229" s="627"/>
    </row>
    <row r="230" spans="1:17">
      <c r="A230" s="110"/>
      <c r="B230" s="138"/>
      <c r="C230" s="752">
        <v>3</v>
      </c>
      <c r="D230" s="651" t="s">
        <v>750</v>
      </c>
      <c r="E230" s="612">
        <v>500</v>
      </c>
      <c r="F230" s="612">
        <v>0</v>
      </c>
      <c r="G230" s="612">
        <v>500</v>
      </c>
      <c r="H230" s="612">
        <v>0</v>
      </c>
      <c r="I230" s="612">
        <v>0</v>
      </c>
      <c r="J230" s="612">
        <v>0</v>
      </c>
      <c r="K230" s="612">
        <v>265</v>
      </c>
      <c r="L230" s="612">
        <v>0</v>
      </c>
      <c r="M230" s="612">
        <v>265</v>
      </c>
      <c r="N230" s="612"/>
      <c r="O230" s="612"/>
      <c r="P230" s="627"/>
    </row>
    <row r="231" spans="1:17">
      <c r="A231" s="110"/>
      <c r="B231" s="138"/>
      <c r="C231" s="752">
        <v>4</v>
      </c>
      <c r="D231" s="651" t="s">
        <v>751</v>
      </c>
      <c r="E231" s="612">
        <v>500</v>
      </c>
      <c r="F231" s="612">
        <v>0</v>
      </c>
      <c r="G231" s="612">
        <v>500</v>
      </c>
      <c r="H231" s="612">
        <v>0</v>
      </c>
      <c r="I231" s="612">
        <v>0</v>
      </c>
      <c r="J231" s="612">
        <v>0</v>
      </c>
      <c r="K231" s="612">
        <v>265</v>
      </c>
      <c r="L231" s="612">
        <v>0</v>
      </c>
      <c r="M231" s="612">
        <v>265</v>
      </c>
      <c r="N231" s="612"/>
      <c r="O231" s="612"/>
      <c r="P231" s="627"/>
    </row>
    <row r="232" spans="1:17" ht="21">
      <c r="A232" s="115"/>
      <c r="B232" s="131"/>
      <c r="C232" s="33">
        <v>32</v>
      </c>
      <c r="D232" s="119" t="s">
        <v>675</v>
      </c>
      <c r="E232" s="57">
        <f>SUM(E181:E231)</f>
        <v>246833</v>
      </c>
      <c r="F232" s="57">
        <f>SUM(F181:F227)</f>
        <v>41046</v>
      </c>
      <c r="G232" s="57">
        <f>SUM(G181:G227)</f>
        <v>203787</v>
      </c>
      <c r="H232" s="57">
        <f>SUM(H181:H227)</f>
        <v>79838.400000000009</v>
      </c>
      <c r="I232" s="57">
        <f>SUM(I181:I227)</f>
        <v>27800</v>
      </c>
      <c r="J232" s="57">
        <f t="shared" ref="J232:P232" si="20">SUM(J181:J215)</f>
        <v>52038.400000000001</v>
      </c>
      <c r="K232" s="57">
        <f t="shared" si="20"/>
        <v>91207.700000000012</v>
      </c>
      <c r="L232" s="57">
        <f t="shared" si="20"/>
        <v>12071</v>
      </c>
      <c r="M232" s="57">
        <f t="shared" si="20"/>
        <v>79136.700000000012</v>
      </c>
      <c r="N232" s="57">
        <f t="shared" si="20"/>
        <v>62395.899999999987</v>
      </c>
      <c r="O232" s="57">
        <f t="shared" si="20"/>
        <v>1175</v>
      </c>
      <c r="P232" s="57">
        <f t="shared" si="20"/>
        <v>61220.899999999987</v>
      </c>
    </row>
    <row r="233" spans="1:17">
      <c r="A233" s="146">
        <v>5</v>
      </c>
      <c r="B233" s="2" t="s">
        <v>86</v>
      </c>
      <c r="C233" s="11">
        <v>5</v>
      </c>
      <c r="D233" s="120" t="s">
        <v>435</v>
      </c>
      <c r="E233" s="188"/>
      <c r="F233" s="188"/>
      <c r="G233" s="188"/>
      <c r="H233" s="188"/>
      <c r="I233" s="188"/>
      <c r="J233" s="188"/>
      <c r="K233" s="188"/>
      <c r="L233" s="188"/>
      <c r="M233" s="188"/>
      <c r="N233" s="188"/>
      <c r="O233" s="188"/>
      <c r="P233" s="252"/>
      <c r="Q233" s="134" t="s">
        <v>376</v>
      </c>
    </row>
    <row r="234" spans="1:17">
      <c r="A234" s="110"/>
      <c r="B234" s="294"/>
      <c r="C234" s="610">
        <v>1</v>
      </c>
      <c r="D234" s="651" t="s">
        <v>234</v>
      </c>
      <c r="E234" s="612">
        <f>F234+G234</f>
        <v>121914</v>
      </c>
      <c r="F234" s="612">
        <v>100</v>
      </c>
      <c r="G234" s="612">
        <v>121814</v>
      </c>
      <c r="H234" s="612">
        <v>4220.5</v>
      </c>
      <c r="I234" s="612">
        <v>0</v>
      </c>
      <c r="J234" s="612">
        <v>4220.5</v>
      </c>
      <c r="K234" s="612">
        <v>55945.2</v>
      </c>
      <c r="L234" s="612">
        <v>100</v>
      </c>
      <c r="M234" s="612">
        <v>55845.2</v>
      </c>
      <c r="N234" s="612">
        <v>61748.3</v>
      </c>
      <c r="O234" s="675">
        <v>0</v>
      </c>
      <c r="P234" s="690">
        <v>61748.3</v>
      </c>
      <c r="Q234" s="134" t="s">
        <v>333</v>
      </c>
    </row>
    <row r="235" spans="1:17">
      <c r="A235" s="110"/>
      <c r="B235" s="294"/>
      <c r="C235" s="610">
        <v>2</v>
      </c>
      <c r="D235" s="652" t="s">
        <v>235</v>
      </c>
      <c r="E235" s="612">
        <f t="shared" ref="E235:E246" si="21">F235+G235</f>
        <v>19337</v>
      </c>
      <c r="F235" s="612">
        <v>330</v>
      </c>
      <c r="G235" s="612">
        <v>19007</v>
      </c>
      <c r="H235" s="612">
        <v>4796</v>
      </c>
      <c r="I235" s="612">
        <v>330</v>
      </c>
      <c r="J235" s="612">
        <v>4466</v>
      </c>
      <c r="K235" s="612">
        <v>10658.4</v>
      </c>
      <c r="L235" s="612">
        <v>0</v>
      </c>
      <c r="M235" s="612">
        <v>10658.4</v>
      </c>
      <c r="N235" s="612">
        <v>3882.6</v>
      </c>
      <c r="O235" s="675">
        <v>0</v>
      </c>
      <c r="P235" s="690">
        <v>3882.6</v>
      </c>
      <c r="Q235" s="134" t="s">
        <v>333</v>
      </c>
    </row>
    <row r="236" spans="1:17">
      <c r="A236" s="110"/>
      <c r="B236" s="140"/>
      <c r="C236" s="610">
        <v>3</v>
      </c>
      <c r="D236" s="651" t="s">
        <v>236</v>
      </c>
      <c r="E236" s="612">
        <f t="shared" si="21"/>
        <v>18205</v>
      </c>
      <c r="F236" s="612">
        <v>7655</v>
      </c>
      <c r="G236" s="612">
        <v>10550</v>
      </c>
      <c r="H236" s="612">
        <v>3905</v>
      </c>
      <c r="I236" s="612">
        <v>195</v>
      </c>
      <c r="J236" s="612">
        <v>3710</v>
      </c>
      <c r="K236" s="612">
        <v>10658.6</v>
      </c>
      <c r="L236" s="612">
        <v>4097</v>
      </c>
      <c r="M236" s="612">
        <v>3198.6</v>
      </c>
      <c r="N236" s="612">
        <v>3641.4</v>
      </c>
      <c r="O236" s="675">
        <v>0</v>
      </c>
      <c r="P236" s="690">
        <v>3641.4</v>
      </c>
      <c r="Q236" s="134" t="s">
        <v>333</v>
      </c>
    </row>
    <row r="237" spans="1:17">
      <c r="A237" s="110"/>
      <c r="B237" s="140"/>
      <c r="C237" s="610">
        <v>4</v>
      </c>
      <c r="D237" s="651" t="s">
        <v>237</v>
      </c>
      <c r="E237" s="612">
        <f t="shared" si="21"/>
        <v>27896</v>
      </c>
      <c r="F237" s="612">
        <v>2700</v>
      </c>
      <c r="G237" s="612">
        <v>25196</v>
      </c>
      <c r="H237" s="612">
        <v>8289</v>
      </c>
      <c r="I237" s="612">
        <v>800</v>
      </c>
      <c r="J237" s="612">
        <v>7489</v>
      </c>
      <c r="K237" s="612">
        <v>8902.2000000000007</v>
      </c>
      <c r="L237" s="612">
        <v>175</v>
      </c>
      <c r="M237" s="612">
        <v>7177.2</v>
      </c>
      <c r="N237" s="612">
        <v>10704.8</v>
      </c>
      <c r="O237" s="675">
        <v>175</v>
      </c>
      <c r="P237" s="690">
        <v>10529.8</v>
      </c>
      <c r="Q237" s="134" t="s">
        <v>333</v>
      </c>
    </row>
    <row r="238" spans="1:17">
      <c r="A238" s="110"/>
      <c r="B238" s="138"/>
      <c r="C238" s="610">
        <v>5</v>
      </c>
      <c r="D238" s="651" t="s">
        <v>238</v>
      </c>
      <c r="E238" s="612">
        <f t="shared" si="21"/>
        <v>15669</v>
      </c>
      <c r="F238" s="612">
        <v>2525</v>
      </c>
      <c r="G238" s="612">
        <v>13144</v>
      </c>
      <c r="H238" s="612">
        <v>5696.5</v>
      </c>
      <c r="I238" s="612">
        <v>1575</v>
      </c>
      <c r="J238" s="612">
        <v>4121.5</v>
      </c>
      <c r="K238" s="612">
        <v>4617</v>
      </c>
      <c r="L238" s="612">
        <v>775</v>
      </c>
      <c r="M238" s="612">
        <v>3842</v>
      </c>
      <c r="N238" s="612">
        <v>5355.5</v>
      </c>
      <c r="O238" s="675">
        <v>175</v>
      </c>
      <c r="P238" s="690">
        <v>5180.5</v>
      </c>
      <c r="Q238" s="134" t="s">
        <v>333</v>
      </c>
    </row>
    <row r="239" spans="1:17">
      <c r="A239" s="110"/>
      <c r="B239" s="138"/>
      <c r="C239" s="610">
        <v>6</v>
      </c>
      <c r="D239" s="651" t="s">
        <v>239</v>
      </c>
      <c r="E239" s="612">
        <f t="shared" si="21"/>
        <v>10820</v>
      </c>
      <c r="F239" s="612">
        <v>3425</v>
      </c>
      <c r="G239" s="612">
        <v>7395</v>
      </c>
      <c r="H239" s="612">
        <v>3404.5</v>
      </c>
      <c r="I239" s="612">
        <v>750</v>
      </c>
      <c r="J239" s="612">
        <v>2654.5</v>
      </c>
      <c r="K239" s="612">
        <v>4981.8</v>
      </c>
      <c r="L239" s="612">
        <v>2575</v>
      </c>
      <c r="M239" s="612">
        <v>2406.8000000000002</v>
      </c>
      <c r="N239" s="612">
        <v>2433.6999999999998</v>
      </c>
      <c r="O239" s="675">
        <v>100</v>
      </c>
      <c r="P239" s="690">
        <v>2333.6999999999998</v>
      </c>
      <c r="Q239" s="134" t="s">
        <v>333</v>
      </c>
    </row>
    <row r="240" spans="1:17">
      <c r="A240" s="110"/>
      <c r="B240" s="138"/>
      <c r="C240" s="610">
        <v>7</v>
      </c>
      <c r="D240" s="651" t="s">
        <v>240</v>
      </c>
      <c r="E240" s="612">
        <f t="shared" si="21"/>
        <v>19169</v>
      </c>
      <c r="F240" s="612">
        <v>3775</v>
      </c>
      <c r="G240" s="612">
        <v>15394</v>
      </c>
      <c r="H240" s="612">
        <v>5525</v>
      </c>
      <c r="I240" s="612">
        <v>375</v>
      </c>
      <c r="J240" s="612">
        <v>5150</v>
      </c>
      <c r="K240" s="612">
        <v>7867.8</v>
      </c>
      <c r="L240" s="612">
        <v>2775</v>
      </c>
      <c r="M240" s="612">
        <v>5092.8</v>
      </c>
      <c r="N240" s="612">
        <v>5776.2</v>
      </c>
      <c r="O240" s="675">
        <v>625</v>
      </c>
      <c r="P240" s="690">
        <v>5151.2</v>
      </c>
      <c r="Q240" s="134" t="s">
        <v>333</v>
      </c>
    </row>
    <row r="241" spans="1:17">
      <c r="A241" s="110"/>
      <c r="B241" s="138"/>
      <c r="C241" s="610">
        <v>8</v>
      </c>
      <c r="D241" s="651" t="s">
        <v>241</v>
      </c>
      <c r="E241" s="612">
        <f t="shared" si="21"/>
        <v>11836</v>
      </c>
      <c r="F241" s="612">
        <v>1470</v>
      </c>
      <c r="G241" s="612">
        <v>10366</v>
      </c>
      <c r="H241" s="612">
        <v>4027</v>
      </c>
      <c r="I241" s="612">
        <v>336</v>
      </c>
      <c r="J241" s="612">
        <v>3691</v>
      </c>
      <c r="K241" s="612">
        <v>3947</v>
      </c>
      <c r="L241" s="612">
        <v>967</v>
      </c>
      <c r="M241" s="612">
        <v>2980</v>
      </c>
      <c r="N241" s="612">
        <v>3862</v>
      </c>
      <c r="O241" s="675">
        <v>167</v>
      </c>
      <c r="P241" s="690">
        <v>3695</v>
      </c>
      <c r="Q241" s="134" t="s">
        <v>333</v>
      </c>
    </row>
    <row r="242" spans="1:17">
      <c r="A242" s="110"/>
      <c r="B242" s="140"/>
      <c r="C242" s="610">
        <v>9</v>
      </c>
      <c r="D242" s="651" t="s">
        <v>242</v>
      </c>
      <c r="E242" s="612">
        <f t="shared" si="21"/>
        <v>8311</v>
      </c>
      <c r="F242" s="612">
        <v>1060</v>
      </c>
      <c r="G242" s="612">
        <v>7251</v>
      </c>
      <c r="H242" s="612">
        <v>3190</v>
      </c>
      <c r="I242" s="612">
        <v>800</v>
      </c>
      <c r="J242" s="612">
        <v>2390</v>
      </c>
      <c r="K242" s="612">
        <v>2554.6</v>
      </c>
      <c r="L242" s="612">
        <v>260</v>
      </c>
      <c r="M242" s="612">
        <v>2294.6</v>
      </c>
      <c r="N242" s="612">
        <v>2566.4</v>
      </c>
      <c r="O242" s="675">
        <v>0</v>
      </c>
      <c r="P242" s="690">
        <v>2566.4</v>
      </c>
      <c r="Q242" s="134" t="s">
        <v>333</v>
      </c>
    </row>
    <row r="243" spans="1:17">
      <c r="A243" s="110"/>
      <c r="B243" s="138"/>
      <c r="C243" s="610">
        <v>10</v>
      </c>
      <c r="D243" s="651" t="s">
        <v>692</v>
      </c>
      <c r="E243" s="612">
        <f t="shared" si="21"/>
        <v>20075</v>
      </c>
      <c r="F243" s="612">
        <v>2600</v>
      </c>
      <c r="G243" s="612">
        <v>17475</v>
      </c>
      <c r="H243" s="612">
        <v>6314</v>
      </c>
      <c r="I243" s="612">
        <v>1100</v>
      </c>
      <c r="J243" s="612">
        <v>5214</v>
      </c>
      <c r="K243" s="612">
        <v>6001.6</v>
      </c>
      <c r="L243" s="612">
        <v>825</v>
      </c>
      <c r="M243" s="612">
        <v>5176.6000000000004</v>
      </c>
      <c r="N243" s="612">
        <v>7759.4</v>
      </c>
      <c r="O243" s="675">
        <v>675</v>
      </c>
      <c r="P243" s="690">
        <v>7084.4</v>
      </c>
      <c r="Q243" s="134" t="s">
        <v>333</v>
      </c>
    </row>
    <row r="244" spans="1:17">
      <c r="A244" s="110"/>
      <c r="B244" s="138"/>
      <c r="C244" s="610">
        <v>11</v>
      </c>
      <c r="D244" s="651" t="s">
        <v>243</v>
      </c>
      <c r="E244" s="612">
        <f t="shared" si="21"/>
        <v>4120</v>
      </c>
      <c r="F244" s="612">
        <v>85</v>
      </c>
      <c r="G244" s="612">
        <v>4035</v>
      </c>
      <c r="H244" s="612">
        <v>1287</v>
      </c>
      <c r="I244" s="612">
        <v>85</v>
      </c>
      <c r="J244" s="612">
        <v>1202</v>
      </c>
      <c r="K244" s="612">
        <v>1601.2</v>
      </c>
      <c r="L244" s="612">
        <v>0</v>
      </c>
      <c r="M244" s="612">
        <v>1601.2</v>
      </c>
      <c r="N244" s="612">
        <v>1231.8</v>
      </c>
      <c r="O244" s="675">
        <v>38</v>
      </c>
      <c r="P244" s="690">
        <v>1231.8</v>
      </c>
      <c r="Q244" s="134" t="s">
        <v>333</v>
      </c>
    </row>
    <row r="245" spans="1:17">
      <c r="A245" s="110"/>
      <c r="B245" s="138"/>
      <c r="C245" s="610">
        <v>12</v>
      </c>
      <c r="D245" s="651" t="s">
        <v>244</v>
      </c>
      <c r="E245" s="612">
        <f t="shared" si="21"/>
        <v>9174</v>
      </c>
      <c r="F245" s="612">
        <v>1475</v>
      </c>
      <c r="G245" s="612">
        <v>7699</v>
      </c>
      <c r="H245" s="612">
        <v>3715.5</v>
      </c>
      <c r="I245" s="612">
        <v>975</v>
      </c>
      <c r="J245" s="612">
        <v>2740.5</v>
      </c>
      <c r="K245" s="612">
        <v>2832.4</v>
      </c>
      <c r="L245" s="612">
        <v>545</v>
      </c>
      <c r="M245" s="612">
        <v>2332.4</v>
      </c>
      <c r="N245" s="612">
        <v>2626.1</v>
      </c>
      <c r="O245" s="675">
        <v>0</v>
      </c>
      <c r="P245" s="690">
        <v>2626.1</v>
      </c>
      <c r="Q245" s="134" t="s">
        <v>333</v>
      </c>
    </row>
    <row r="246" spans="1:17">
      <c r="A246" s="110"/>
      <c r="B246" s="138"/>
      <c r="C246" s="610">
        <v>13</v>
      </c>
      <c r="D246" s="651" t="s">
        <v>245</v>
      </c>
      <c r="E246" s="612">
        <f t="shared" si="21"/>
        <v>13582</v>
      </c>
      <c r="F246" s="612">
        <v>1450</v>
      </c>
      <c r="G246" s="612">
        <v>12132</v>
      </c>
      <c r="H246" s="612">
        <v>4126</v>
      </c>
      <c r="I246" s="612">
        <v>0</v>
      </c>
      <c r="J246" s="612">
        <v>4126</v>
      </c>
      <c r="K246" s="612">
        <v>5042.3999999999996</v>
      </c>
      <c r="L246" s="612">
        <v>145</v>
      </c>
      <c r="M246" s="612">
        <v>3592.4</v>
      </c>
      <c r="N246" s="612">
        <v>4413.6000000000004</v>
      </c>
      <c r="O246" s="675">
        <v>0</v>
      </c>
      <c r="P246" s="690">
        <v>4413.6000000000004</v>
      </c>
      <c r="Q246" s="134" t="s">
        <v>333</v>
      </c>
    </row>
    <row r="247" spans="1:17">
      <c r="A247" s="115"/>
      <c r="B247" s="131"/>
      <c r="C247" s="33">
        <f>C246</f>
        <v>13</v>
      </c>
      <c r="D247" s="119" t="s">
        <v>343</v>
      </c>
      <c r="E247" s="57">
        <f>SUM(E234:E246)</f>
        <v>300108</v>
      </c>
      <c r="F247" s="57">
        <f t="shared" ref="F247:P247" si="22">SUM(F234:F246)</f>
        <v>28650</v>
      </c>
      <c r="G247" s="57">
        <f t="shared" si="22"/>
        <v>271458</v>
      </c>
      <c r="H247" s="57">
        <f t="shared" si="22"/>
        <v>58496</v>
      </c>
      <c r="I247" s="57">
        <f t="shared" si="22"/>
        <v>7321</v>
      </c>
      <c r="J247" s="57">
        <f t="shared" si="22"/>
        <v>51175</v>
      </c>
      <c r="K247" s="57">
        <f t="shared" si="22"/>
        <v>125610.2</v>
      </c>
      <c r="L247" s="57">
        <f t="shared" si="22"/>
        <v>13239</v>
      </c>
      <c r="M247" s="57">
        <f t="shared" si="22"/>
        <v>106198.2</v>
      </c>
      <c r="N247" s="57">
        <f t="shared" si="22"/>
        <v>116001.8</v>
      </c>
      <c r="O247" s="57">
        <f t="shared" si="22"/>
        <v>1955</v>
      </c>
      <c r="P247" s="57">
        <f t="shared" si="22"/>
        <v>114084.8</v>
      </c>
    </row>
    <row r="248" spans="1:17">
      <c r="A248" s="146">
        <v>6</v>
      </c>
      <c r="B248" s="2" t="s">
        <v>94</v>
      </c>
      <c r="C248" s="11">
        <f>A248</f>
        <v>6</v>
      </c>
      <c r="D248" s="120" t="s">
        <v>381</v>
      </c>
      <c r="E248" s="188"/>
      <c r="F248" s="188"/>
      <c r="G248" s="188"/>
      <c r="H248" s="188"/>
      <c r="I248" s="188"/>
      <c r="J248" s="188"/>
      <c r="K248" s="34">
        <v>0</v>
      </c>
      <c r="L248" s="34">
        <v>0</v>
      </c>
      <c r="M248" s="34">
        <v>0</v>
      </c>
      <c r="N248" s="34">
        <v>0</v>
      </c>
      <c r="O248" s="33">
        <v>0</v>
      </c>
      <c r="P248" s="9">
        <v>0</v>
      </c>
      <c r="Q248" s="134" t="s">
        <v>376</v>
      </c>
    </row>
    <row r="249" spans="1:17">
      <c r="A249" s="110"/>
      <c r="B249" s="130"/>
      <c r="C249" s="650">
        <v>1</v>
      </c>
      <c r="D249" s="651" t="s">
        <v>246</v>
      </c>
      <c r="E249" s="612">
        <v>34087</v>
      </c>
      <c r="F249" s="612">
        <v>5005</v>
      </c>
      <c r="G249" s="612">
        <v>29082</v>
      </c>
      <c r="H249" s="612">
        <v>9510</v>
      </c>
      <c r="I249" s="612">
        <v>1295</v>
      </c>
      <c r="J249" s="612">
        <v>8215</v>
      </c>
      <c r="K249" s="612">
        <v>16506.3</v>
      </c>
      <c r="L249" s="612">
        <v>3710</v>
      </c>
      <c r="M249" s="612">
        <v>12796.3</v>
      </c>
      <c r="N249" s="612">
        <v>8070.7</v>
      </c>
      <c r="O249" s="612">
        <v>0</v>
      </c>
      <c r="P249" s="627">
        <v>8070.7</v>
      </c>
      <c r="Q249" s="134" t="s">
        <v>333</v>
      </c>
    </row>
    <row r="250" spans="1:17">
      <c r="A250" s="110"/>
      <c r="B250" s="140"/>
      <c r="C250" s="650">
        <v>2</v>
      </c>
      <c r="D250" s="651" t="s">
        <v>247</v>
      </c>
      <c r="E250" s="612">
        <v>42977</v>
      </c>
      <c r="F250" s="612">
        <v>3970</v>
      </c>
      <c r="G250" s="612">
        <v>39007</v>
      </c>
      <c r="H250" s="612">
        <v>6588</v>
      </c>
      <c r="I250" s="612">
        <v>1070</v>
      </c>
      <c r="J250" s="612">
        <v>5518</v>
      </c>
      <c r="K250" s="612">
        <v>26159</v>
      </c>
      <c r="L250" s="612">
        <v>1900</v>
      </c>
      <c r="M250" s="612">
        <v>24259</v>
      </c>
      <c r="N250" s="612">
        <v>10243.6</v>
      </c>
      <c r="O250" s="612">
        <v>9243.6</v>
      </c>
      <c r="P250" s="627">
        <v>1000</v>
      </c>
      <c r="Q250" s="134" t="s">
        <v>333</v>
      </c>
    </row>
    <row r="251" spans="1:17">
      <c r="A251" s="110"/>
      <c r="B251" s="138"/>
      <c r="C251" s="650">
        <v>3</v>
      </c>
      <c r="D251" s="651" t="s">
        <v>248</v>
      </c>
      <c r="E251" s="612">
        <v>8257</v>
      </c>
      <c r="F251" s="612">
        <v>1125</v>
      </c>
      <c r="G251" s="612">
        <v>7132</v>
      </c>
      <c r="H251" s="612">
        <v>3475</v>
      </c>
      <c r="I251" s="612">
        <v>1125</v>
      </c>
      <c r="J251" s="612">
        <v>2350</v>
      </c>
      <c r="K251" s="612">
        <v>2165.8000000000002</v>
      </c>
      <c r="L251" s="612">
        <v>0</v>
      </c>
      <c r="M251" s="612">
        <v>2165.8000000000002</v>
      </c>
      <c r="N251" s="612">
        <v>2616.1999999999998</v>
      </c>
      <c r="O251" s="612">
        <v>0</v>
      </c>
      <c r="P251" s="627">
        <v>2616.1999999999998</v>
      </c>
      <c r="Q251" s="134" t="s">
        <v>333</v>
      </c>
    </row>
    <row r="252" spans="1:17">
      <c r="A252" s="110"/>
      <c r="B252" s="138"/>
      <c r="C252" s="650">
        <v>4</v>
      </c>
      <c r="D252" s="651" t="s">
        <v>249</v>
      </c>
      <c r="E252" s="612">
        <v>8800</v>
      </c>
      <c r="F252" s="612">
        <v>2393</v>
      </c>
      <c r="G252" s="612">
        <v>6407</v>
      </c>
      <c r="H252" s="612">
        <v>2965.5</v>
      </c>
      <c r="I252" s="612">
        <v>793</v>
      </c>
      <c r="J252" s="612">
        <v>2172.5</v>
      </c>
      <c r="K252" s="612">
        <v>2554.9</v>
      </c>
      <c r="L252" s="612">
        <v>600</v>
      </c>
      <c r="M252" s="612">
        <v>1954.9</v>
      </c>
      <c r="N252" s="612">
        <v>3279.6</v>
      </c>
      <c r="O252" s="612">
        <v>1000</v>
      </c>
      <c r="P252" s="627">
        <v>2279.6</v>
      </c>
      <c r="Q252" s="134" t="s">
        <v>333</v>
      </c>
    </row>
    <row r="253" spans="1:17">
      <c r="A253" s="110"/>
      <c r="B253" s="138"/>
      <c r="C253" s="650">
        <v>5</v>
      </c>
      <c r="D253" s="651" t="s">
        <v>250</v>
      </c>
      <c r="E253" s="612">
        <v>9212</v>
      </c>
      <c r="F253" s="612">
        <v>1029</v>
      </c>
      <c r="G253" s="612">
        <v>8183</v>
      </c>
      <c r="H253" s="612">
        <v>3752.5</v>
      </c>
      <c r="I253" s="612">
        <v>1029</v>
      </c>
      <c r="J253" s="612">
        <v>2723.5</v>
      </c>
      <c r="K253" s="612">
        <v>2352.3000000000002</v>
      </c>
      <c r="L253" s="612">
        <v>0</v>
      </c>
      <c r="M253" s="612">
        <v>2352.3000000000002</v>
      </c>
      <c r="N253" s="612">
        <v>3107.2</v>
      </c>
      <c r="O253" s="612">
        <v>0</v>
      </c>
      <c r="P253" s="627">
        <v>3107.2</v>
      </c>
      <c r="Q253" s="134" t="s">
        <v>333</v>
      </c>
    </row>
    <row r="254" spans="1:17">
      <c r="A254" s="110"/>
      <c r="B254" s="138"/>
      <c r="C254" s="650">
        <v>6</v>
      </c>
      <c r="D254" s="651" t="s">
        <v>251</v>
      </c>
      <c r="E254" s="612">
        <v>9462</v>
      </c>
      <c r="F254" s="612">
        <v>2942</v>
      </c>
      <c r="G254" s="612">
        <v>6520</v>
      </c>
      <c r="H254" s="612">
        <v>2752.5</v>
      </c>
      <c r="I254" s="612">
        <v>555</v>
      </c>
      <c r="J254" s="612">
        <v>2197.5</v>
      </c>
      <c r="K254" s="612">
        <v>3041.1</v>
      </c>
      <c r="L254" s="612">
        <v>1098</v>
      </c>
      <c r="M254" s="612">
        <v>1943.1</v>
      </c>
      <c r="N254" s="612">
        <v>3668.4</v>
      </c>
      <c r="O254" s="612">
        <v>1289</v>
      </c>
      <c r="P254" s="627">
        <v>2379.4</v>
      </c>
      <c r="Q254" s="134" t="s">
        <v>333</v>
      </c>
    </row>
    <row r="255" spans="1:17">
      <c r="A255" s="110"/>
      <c r="B255" s="138"/>
      <c r="C255" s="650">
        <v>7</v>
      </c>
      <c r="D255" s="651" t="s">
        <v>252</v>
      </c>
      <c r="E255" s="612">
        <v>10444</v>
      </c>
      <c r="F255" s="612">
        <v>3806</v>
      </c>
      <c r="G255" s="612">
        <v>6638</v>
      </c>
      <c r="H255" s="612">
        <v>3184</v>
      </c>
      <c r="I255" s="612">
        <v>806</v>
      </c>
      <c r="J255" s="612">
        <v>2378</v>
      </c>
      <c r="K255" s="612">
        <v>3464.5</v>
      </c>
      <c r="L255" s="612">
        <v>1500</v>
      </c>
      <c r="M255" s="612">
        <v>1964.5</v>
      </c>
      <c r="N255" s="612">
        <v>3795.5</v>
      </c>
      <c r="O255" s="612">
        <v>1500</v>
      </c>
      <c r="P255" s="627">
        <v>2295.5</v>
      </c>
      <c r="Q255" s="134" t="s">
        <v>333</v>
      </c>
    </row>
    <row r="256" spans="1:17">
      <c r="A256" s="110"/>
      <c r="B256" s="138"/>
      <c r="C256" s="650">
        <v>8</v>
      </c>
      <c r="D256" s="651" t="s">
        <v>253</v>
      </c>
      <c r="E256" s="612">
        <v>7265</v>
      </c>
      <c r="F256" s="612">
        <v>1233</v>
      </c>
      <c r="G256" s="612">
        <v>6032</v>
      </c>
      <c r="H256" s="612">
        <v>2847</v>
      </c>
      <c r="I256" s="612">
        <v>733</v>
      </c>
      <c r="J256" s="612">
        <v>2114</v>
      </c>
      <c r="K256" s="612">
        <v>2296.6999999999998</v>
      </c>
      <c r="L256" s="612">
        <v>500</v>
      </c>
      <c r="M256" s="612">
        <v>1796.6999999999998</v>
      </c>
      <c r="N256" s="612">
        <v>2121.3000000000002</v>
      </c>
      <c r="O256" s="612">
        <v>0</v>
      </c>
      <c r="P256" s="627">
        <v>2121.3000000000002</v>
      </c>
      <c r="Q256" s="134" t="s">
        <v>333</v>
      </c>
    </row>
    <row r="257" spans="1:17">
      <c r="A257" s="110"/>
      <c r="B257" s="138"/>
      <c r="C257" s="650">
        <v>9</v>
      </c>
      <c r="D257" s="652" t="s">
        <v>144</v>
      </c>
      <c r="E257" s="612">
        <v>13019</v>
      </c>
      <c r="F257" s="612">
        <v>930</v>
      </c>
      <c r="G257" s="612">
        <v>12089</v>
      </c>
      <c r="H257" s="612">
        <v>4337</v>
      </c>
      <c r="I257" s="612">
        <v>430</v>
      </c>
      <c r="J257" s="612">
        <v>3907</v>
      </c>
      <c r="K257" s="612">
        <v>5150</v>
      </c>
      <c r="L257" s="612">
        <v>500</v>
      </c>
      <c r="M257" s="612">
        <v>4650</v>
      </c>
      <c r="N257" s="612">
        <v>3532</v>
      </c>
      <c r="O257" s="612">
        <v>0</v>
      </c>
      <c r="P257" s="627">
        <v>3532</v>
      </c>
      <c r="Q257" s="134" t="s">
        <v>333</v>
      </c>
    </row>
    <row r="258" spans="1:17">
      <c r="A258" s="110"/>
      <c r="B258" s="138"/>
      <c r="C258" s="650">
        <v>10</v>
      </c>
      <c r="D258" s="651" t="s">
        <v>254</v>
      </c>
      <c r="E258" s="612">
        <v>3941</v>
      </c>
      <c r="F258" s="612">
        <v>570</v>
      </c>
      <c r="G258" s="612">
        <v>3371</v>
      </c>
      <c r="H258" s="612">
        <v>1819.5</v>
      </c>
      <c r="I258" s="612">
        <v>570</v>
      </c>
      <c r="J258" s="612">
        <v>1249.5</v>
      </c>
      <c r="K258" s="612">
        <v>1059.8</v>
      </c>
      <c r="L258" s="612">
        <v>0</v>
      </c>
      <c r="M258" s="612">
        <v>1059.8</v>
      </c>
      <c r="N258" s="612">
        <v>1061.7</v>
      </c>
      <c r="O258" s="612">
        <v>0</v>
      </c>
      <c r="P258" s="627">
        <v>1061.7</v>
      </c>
      <c r="Q258" s="134" t="s">
        <v>333</v>
      </c>
    </row>
    <row r="259" spans="1:17">
      <c r="A259" s="110"/>
      <c r="B259" s="138"/>
      <c r="C259" s="650">
        <v>11</v>
      </c>
      <c r="D259" s="651" t="s">
        <v>255</v>
      </c>
      <c r="E259" s="612">
        <v>5643</v>
      </c>
      <c r="F259" s="612">
        <v>330</v>
      </c>
      <c r="G259" s="612">
        <v>5313</v>
      </c>
      <c r="H259" s="612">
        <v>2069</v>
      </c>
      <c r="I259" s="612">
        <v>100</v>
      </c>
      <c r="J259" s="612">
        <v>1969</v>
      </c>
      <c r="K259" s="612">
        <v>1896.4</v>
      </c>
      <c r="L259" s="612">
        <v>230</v>
      </c>
      <c r="M259" s="612">
        <v>1666.4</v>
      </c>
      <c r="N259" s="612">
        <v>1677.6</v>
      </c>
      <c r="O259" s="612">
        <v>0</v>
      </c>
      <c r="P259" s="627">
        <v>1677.6</v>
      </c>
      <c r="Q259" s="134" t="s">
        <v>333</v>
      </c>
    </row>
    <row r="260" spans="1:17">
      <c r="A260" s="110"/>
      <c r="B260" s="138"/>
      <c r="C260" s="650">
        <v>12</v>
      </c>
      <c r="D260" s="651" t="s">
        <v>256</v>
      </c>
      <c r="E260" s="612">
        <v>6793</v>
      </c>
      <c r="F260" s="612">
        <v>1850</v>
      </c>
      <c r="G260" s="612">
        <v>4943</v>
      </c>
      <c r="H260" s="612">
        <v>1914.5</v>
      </c>
      <c r="I260" s="612">
        <v>50</v>
      </c>
      <c r="J260" s="612">
        <v>1864.5</v>
      </c>
      <c r="K260" s="612">
        <v>2736.8</v>
      </c>
      <c r="L260" s="612">
        <v>1200</v>
      </c>
      <c r="M260" s="612">
        <v>1536.8000000000002</v>
      </c>
      <c r="N260" s="612">
        <v>2141.6999999999998</v>
      </c>
      <c r="O260" s="612">
        <v>600</v>
      </c>
      <c r="P260" s="627">
        <v>1541.6999999999998</v>
      </c>
      <c r="Q260" s="134" t="s">
        <v>333</v>
      </c>
    </row>
    <row r="261" spans="1:17">
      <c r="A261" s="110"/>
      <c r="B261" s="138"/>
      <c r="C261" s="650">
        <v>13</v>
      </c>
      <c r="D261" s="651" t="s">
        <v>257</v>
      </c>
      <c r="E261" s="613">
        <v>4526</v>
      </c>
      <c r="F261" s="613">
        <v>500</v>
      </c>
      <c r="G261" s="613">
        <v>4026</v>
      </c>
      <c r="H261" s="613">
        <v>1717</v>
      </c>
      <c r="I261" s="613">
        <v>200</v>
      </c>
      <c r="J261" s="613">
        <v>1517</v>
      </c>
      <c r="K261" s="613">
        <v>1544.4</v>
      </c>
      <c r="L261" s="613">
        <v>300</v>
      </c>
      <c r="M261" s="613">
        <v>1244.4000000000001</v>
      </c>
      <c r="N261" s="613">
        <v>1264.5999999999999</v>
      </c>
      <c r="O261" s="613">
        <v>0</v>
      </c>
      <c r="P261" s="615">
        <v>1264.5999999999999</v>
      </c>
      <c r="Q261" s="134" t="s">
        <v>333</v>
      </c>
    </row>
    <row r="262" spans="1:17">
      <c r="A262" s="110"/>
      <c r="B262" s="138"/>
      <c r="C262" s="650">
        <v>14</v>
      </c>
      <c r="D262" s="651" t="s">
        <v>258</v>
      </c>
      <c r="E262" s="613">
        <v>3787</v>
      </c>
      <c r="F262" s="613">
        <v>80</v>
      </c>
      <c r="G262" s="613">
        <v>3707</v>
      </c>
      <c r="H262" s="613">
        <v>1463.5</v>
      </c>
      <c r="I262" s="613">
        <v>80</v>
      </c>
      <c r="J262" s="613">
        <v>1383.5</v>
      </c>
      <c r="K262" s="613">
        <v>1159.2</v>
      </c>
      <c r="L262" s="613">
        <v>0</v>
      </c>
      <c r="M262" s="613">
        <v>1159.2</v>
      </c>
      <c r="N262" s="613">
        <v>1164.3</v>
      </c>
      <c r="O262" s="613">
        <v>0</v>
      </c>
      <c r="P262" s="615">
        <v>1164.3</v>
      </c>
      <c r="Q262" s="134" t="s">
        <v>333</v>
      </c>
    </row>
    <row r="263" spans="1:17">
      <c r="A263" s="110"/>
      <c r="B263" s="138"/>
      <c r="C263" s="650">
        <v>15</v>
      </c>
      <c r="D263" s="651" t="s">
        <v>259</v>
      </c>
      <c r="E263" s="613">
        <v>4433</v>
      </c>
      <c r="F263" s="613">
        <v>756</v>
      </c>
      <c r="G263" s="613">
        <v>3677</v>
      </c>
      <c r="H263" s="613">
        <v>1529.5</v>
      </c>
      <c r="I263" s="613">
        <v>156</v>
      </c>
      <c r="J263" s="613">
        <v>1373.5</v>
      </c>
      <c r="K263" s="613">
        <v>1733.2</v>
      </c>
      <c r="L263" s="613">
        <v>600</v>
      </c>
      <c r="M263" s="613">
        <v>1133.2</v>
      </c>
      <c r="N263" s="613">
        <v>1170.3</v>
      </c>
      <c r="O263" s="613">
        <v>0</v>
      </c>
      <c r="P263" s="615">
        <v>1170.3</v>
      </c>
      <c r="Q263" s="134" t="s">
        <v>333</v>
      </c>
    </row>
    <row r="264" spans="1:17">
      <c r="A264" s="110"/>
      <c r="B264" s="138"/>
      <c r="C264" s="650">
        <v>16</v>
      </c>
      <c r="D264" s="651" t="s">
        <v>260</v>
      </c>
      <c r="E264" s="613">
        <v>1881</v>
      </c>
      <c r="F264" s="613">
        <v>130</v>
      </c>
      <c r="G264" s="613">
        <v>1751</v>
      </c>
      <c r="H264" s="613">
        <v>762</v>
      </c>
      <c r="I264" s="613">
        <v>130</v>
      </c>
      <c r="J264" s="613">
        <v>632</v>
      </c>
      <c r="K264" s="613">
        <v>556.6</v>
      </c>
      <c r="L264" s="613">
        <v>0</v>
      </c>
      <c r="M264" s="613">
        <v>556.6</v>
      </c>
      <c r="N264" s="613">
        <v>562.4</v>
      </c>
      <c r="O264" s="613">
        <v>0</v>
      </c>
      <c r="P264" s="615">
        <v>562.4</v>
      </c>
      <c r="Q264" s="134" t="s">
        <v>333</v>
      </c>
    </row>
    <row r="265" spans="1:17">
      <c r="A265" s="110"/>
      <c r="B265" s="138"/>
      <c r="C265" s="650">
        <v>17</v>
      </c>
      <c r="D265" s="651" t="s">
        <v>261</v>
      </c>
      <c r="E265" s="613">
        <v>2845</v>
      </c>
      <c r="F265" s="613">
        <v>130</v>
      </c>
      <c r="G265" s="613">
        <v>2715</v>
      </c>
      <c r="H265" s="613">
        <v>1072</v>
      </c>
      <c r="I265" s="613">
        <v>30</v>
      </c>
      <c r="J265" s="613">
        <v>1042</v>
      </c>
      <c r="K265" s="613">
        <v>918.8</v>
      </c>
      <c r="L265" s="613">
        <v>100</v>
      </c>
      <c r="M265" s="613">
        <v>818.8</v>
      </c>
      <c r="N265" s="613">
        <v>854.2</v>
      </c>
      <c r="O265" s="613">
        <v>0</v>
      </c>
      <c r="P265" s="615">
        <v>854.2</v>
      </c>
      <c r="Q265" s="134" t="s">
        <v>333</v>
      </c>
    </row>
    <row r="266" spans="1:17">
      <c r="A266" s="110"/>
      <c r="B266" s="138"/>
      <c r="C266" s="650">
        <v>18</v>
      </c>
      <c r="D266" s="651" t="s">
        <v>262</v>
      </c>
      <c r="E266" s="613">
        <v>3194</v>
      </c>
      <c r="F266" s="613">
        <v>350</v>
      </c>
      <c r="G266" s="613">
        <v>2844</v>
      </c>
      <c r="H266" s="613">
        <v>1409.5</v>
      </c>
      <c r="I266" s="613">
        <v>350</v>
      </c>
      <c r="J266" s="613">
        <v>1059.5</v>
      </c>
      <c r="K266" s="613">
        <v>889.2</v>
      </c>
      <c r="L266" s="613">
        <v>0</v>
      </c>
      <c r="M266" s="613">
        <v>889.2</v>
      </c>
      <c r="N266" s="613">
        <v>895.3</v>
      </c>
      <c r="O266" s="613">
        <v>0</v>
      </c>
      <c r="P266" s="615">
        <v>895.3</v>
      </c>
      <c r="Q266" s="134" t="s">
        <v>333</v>
      </c>
    </row>
    <row r="267" spans="1:17">
      <c r="A267" s="110"/>
      <c r="B267" s="138"/>
      <c r="C267" s="650">
        <v>19</v>
      </c>
      <c r="D267" s="651" t="s">
        <v>145</v>
      </c>
      <c r="E267" s="613">
        <v>3104</v>
      </c>
      <c r="F267" s="613">
        <v>0</v>
      </c>
      <c r="G267" s="613">
        <v>3104</v>
      </c>
      <c r="H267" s="613">
        <v>1196</v>
      </c>
      <c r="I267" s="613">
        <v>0</v>
      </c>
      <c r="J267" s="613">
        <v>1196</v>
      </c>
      <c r="K267" s="613">
        <v>956.4</v>
      </c>
      <c r="L267" s="613">
        <v>0</v>
      </c>
      <c r="M267" s="613">
        <v>956.4</v>
      </c>
      <c r="N267" s="613">
        <v>951.6</v>
      </c>
      <c r="O267" s="613">
        <v>0</v>
      </c>
      <c r="P267" s="615">
        <v>951.6</v>
      </c>
      <c r="Q267" s="134" t="s">
        <v>333</v>
      </c>
    </row>
    <row r="268" spans="1:17">
      <c r="A268" s="110"/>
      <c r="B268" s="138"/>
      <c r="C268" s="650">
        <v>20</v>
      </c>
      <c r="D268" s="651" t="s">
        <v>263</v>
      </c>
      <c r="E268" s="613">
        <v>4233</v>
      </c>
      <c r="F268" s="613">
        <v>245</v>
      </c>
      <c r="G268" s="613">
        <v>3988</v>
      </c>
      <c r="H268" s="613">
        <v>1709.5</v>
      </c>
      <c r="I268" s="613">
        <v>245</v>
      </c>
      <c r="J268" s="613">
        <v>1464.5</v>
      </c>
      <c r="K268" s="613">
        <v>1266.2</v>
      </c>
      <c r="L268" s="613">
        <v>0</v>
      </c>
      <c r="M268" s="613">
        <v>1266.2</v>
      </c>
      <c r="N268" s="613">
        <v>1257.3</v>
      </c>
      <c r="O268" s="613">
        <v>0</v>
      </c>
      <c r="P268" s="615">
        <v>1257.3</v>
      </c>
      <c r="Q268" s="134" t="s">
        <v>333</v>
      </c>
    </row>
    <row r="269" spans="1:17">
      <c r="A269" s="110"/>
      <c r="B269" s="138"/>
      <c r="C269" s="650">
        <v>21</v>
      </c>
      <c r="D269" s="651" t="s">
        <v>264</v>
      </c>
      <c r="E269" s="613">
        <v>2691</v>
      </c>
      <c r="F269" s="613">
        <v>411</v>
      </c>
      <c r="G269" s="613">
        <v>2280</v>
      </c>
      <c r="H269" s="613">
        <v>1228</v>
      </c>
      <c r="I269" s="613">
        <v>411</v>
      </c>
      <c r="J269" s="613">
        <v>817</v>
      </c>
      <c r="K269" s="613">
        <v>721.4</v>
      </c>
      <c r="L269" s="613">
        <v>0</v>
      </c>
      <c r="M269" s="613">
        <v>721.4</v>
      </c>
      <c r="N269" s="613">
        <v>741.6</v>
      </c>
      <c r="O269" s="613">
        <v>0</v>
      </c>
      <c r="P269" s="615">
        <v>741.6</v>
      </c>
      <c r="Q269" s="134" t="s">
        <v>333</v>
      </c>
    </row>
    <row r="270" spans="1:17">
      <c r="A270" s="110"/>
      <c r="B270" s="138"/>
      <c r="C270" s="650">
        <v>22</v>
      </c>
      <c r="D270" s="651" t="s">
        <v>265</v>
      </c>
      <c r="E270" s="613">
        <v>2550</v>
      </c>
      <c r="F270" s="613">
        <v>145</v>
      </c>
      <c r="G270" s="613">
        <v>2405</v>
      </c>
      <c r="H270" s="613">
        <v>1028.5</v>
      </c>
      <c r="I270" s="613">
        <v>145</v>
      </c>
      <c r="J270" s="613">
        <v>883.5</v>
      </c>
      <c r="K270" s="613">
        <v>776.4</v>
      </c>
      <c r="L270" s="613">
        <v>0</v>
      </c>
      <c r="M270" s="613">
        <v>776.4</v>
      </c>
      <c r="N270" s="613">
        <v>745.1</v>
      </c>
      <c r="O270" s="613">
        <v>0</v>
      </c>
      <c r="P270" s="615">
        <v>745.1</v>
      </c>
      <c r="Q270" s="134" t="s">
        <v>333</v>
      </c>
    </row>
    <row r="271" spans="1:17">
      <c r="A271" s="110"/>
      <c r="B271" s="138"/>
      <c r="C271" s="650">
        <v>23</v>
      </c>
      <c r="D271" s="651" t="s">
        <v>266</v>
      </c>
      <c r="E271" s="613">
        <v>1185</v>
      </c>
      <c r="F271" s="613">
        <v>0</v>
      </c>
      <c r="G271" s="613">
        <v>1185</v>
      </c>
      <c r="H271" s="613">
        <v>443</v>
      </c>
      <c r="I271" s="613">
        <v>0</v>
      </c>
      <c r="J271" s="613">
        <v>443</v>
      </c>
      <c r="K271" s="613">
        <v>377.4</v>
      </c>
      <c r="L271" s="613">
        <v>0</v>
      </c>
      <c r="M271" s="613">
        <v>377.4</v>
      </c>
      <c r="N271" s="613">
        <v>364.6</v>
      </c>
      <c r="O271" s="613">
        <v>0</v>
      </c>
      <c r="P271" s="615">
        <v>364.6</v>
      </c>
      <c r="Q271" s="134" t="s">
        <v>333</v>
      </c>
    </row>
    <row r="272" spans="1:17">
      <c r="A272" s="110"/>
      <c r="B272" s="138"/>
      <c r="C272" s="650">
        <v>24</v>
      </c>
      <c r="D272" s="651" t="s">
        <v>267</v>
      </c>
      <c r="E272" s="613">
        <v>1555</v>
      </c>
      <c r="F272" s="613">
        <v>0</v>
      </c>
      <c r="G272" s="613">
        <v>1555</v>
      </c>
      <c r="H272" s="613">
        <v>593</v>
      </c>
      <c r="I272" s="613">
        <v>0</v>
      </c>
      <c r="J272" s="613">
        <v>593</v>
      </c>
      <c r="K272" s="613">
        <v>479.2</v>
      </c>
      <c r="L272" s="613">
        <v>0</v>
      </c>
      <c r="M272" s="613">
        <v>479.2</v>
      </c>
      <c r="N272" s="613">
        <v>482.8</v>
      </c>
      <c r="O272" s="613">
        <v>0</v>
      </c>
      <c r="P272" s="615">
        <v>482.8</v>
      </c>
      <c r="Q272" s="134" t="s">
        <v>333</v>
      </c>
    </row>
    <row r="273" spans="1:17">
      <c r="A273" s="110"/>
      <c r="B273" s="138"/>
      <c r="C273" s="650"/>
      <c r="D273" s="657" t="s">
        <v>676</v>
      </c>
      <c r="E273" s="613"/>
      <c r="F273" s="613"/>
      <c r="G273" s="613"/>
      <c r="H273" s="613"/>
      <c r="I273" s="613"/>
      <c r="J273" s="613"/>
      <c r="K273" s="613"/>
      <c r="L273" s="613"/>
      <c r="M273" s="613"/>
      <c r="N273" s="613"/>
      <c r="O273" s="613"/>
      <c r="P273" s="615"/>
    </row>
    <row r="274" spans="1:17">
      <c r="A274" s="110"/>
      <c r="B274" s="138"/>
      <c r="C274" s="650">
        <v>25</v>
      </c>
      <c r="D274" s="651" t="s">
        <v>173</v>
      </c>
      <c r="E274" s="612">
        <v>194</v>
      </c>
      <c r="F274" s="612">
        <v>0</v>
      </c>
      <c r="G274" s="612">
        <v>194</v>
      </c>
      <c r="H274" s="612">
        <v>0</v>
      </c>
      <c r="I274" s="612">
        <v>0</v>
      </c>
      <c r="J274" s="612">
        <v>0</v>
      </c>
      <c r="K274" s="612">
        <v>149</v>
      </c>
      <c r="L274" s="612">
        <v>0</v>
      </c>
      <c r="M274" s="612">
        <v>149</v>
      </c>
      <c r="N274" s="612">
        <v>45</v>
      </c>
      <c r="O274" s="612"/>
      <c r="P274" s="627">
        <v>45</v>
      </c>
      <c r="Q274" s="134" t="s">
        <v>335</v>
      </c>
    </row>
    <row r="275" spans="1:17">
      <c r="A275" s="110"/>
      <c r="B275" s="138"/>
      <c r="C275" s="650">
        <v>26</v>
      </c>
      <c r="D275" s="651" t="s">
        <v>201</v>
      </c>
      <c r="E275" s="612">
        <v>424</v>
      </c>
      <c r="F275" s="612">
        <v>0</v>
      </c>
      <c r="G275" s="612">
        <v>424</v>
      </c>
      <c r="H275" s="612">
        <v>200</v>
      </c>
      <c r="I275" s="612">
        <v>0</v>
      </c>
      <c r="J275" s="612">
        <v>200</v>
      </c>
      <c r="K275" s="612">
        <v>179</v>
      </c>
      <c r="L275" s="612">
        <v>0</v>
      </c>
      <c r="M275" s="612">
        <v>179</v>
      </c>
      <c r="N275" s="612">
        <v>45</v>
      </c>
      <c r="O275" s="612"/>
      <c r="P275" s="627">
        <v>45</v>
      </c>
      <c r="Q275" s="134" t="s">
        <v>331</v>
      </c>
    </row>
    <row r="276" spans="1:17">
      <c r="A276" s="110"/>
      <c r="B276" s="138"/>
      <c r="C276" s="650">
        <v>27</v>
      </c>
      <c r="D276" s="651" t="s">
        <v>45</v>
      </c>
      <c r="E276" s="612">
        <v>394</v>
      </c>
      <c r="F276" s="612">
        <v>0</v>
      </c>
      <c r="G276" s="612">
        <v>394</v>
      </c>
      <c r="H276" s="612">
        <v>200</v>
      </c>
      <c r="I276" s="612">
        <v>0</v>
      </c>
      <c r="J276" s="612">
        <v>200</v>
      </c>
      <c r="K276" s="612">
        <v>149</v>
      </c>
      <c r="L276" s="612">
        <v>0</v>
      </c>
      <c r="M276" s="612">
        <v>149</v>
      </c>
      <c r="N276" s="612">
        <v>45</v>
      </c>
      <c r="O276" s="612"/>
      <c r="P276" s="627">
        <v>45</v>
      </c>
      <c r="Q276" s="134" t="s">
        <v>332</v>
      </c>
    </row>
    <row r="277" spans="1:17">
      <c r="A277" s="110"/>
      <c r="B277" s="138"/>
      <c r="C277" s="650">
        <v>28</v>
      </c>
      <c r="D277" s="651" t="s">
        <v>46</v>
      </c>
      <c r="E277" s="612">
        <v>394</v>
      </c>
      <c r="F277" s="612">
        <v>0</v>
      </c>
      <c r="G277" s="612">
        <v>394</v>
      </c>
      <c r="H277" s="612">
        <v>200</v>
      </c>
      <c r="I277" s="612">
        <v>0</v>
      </c>
      <c r="J277" s="612">
        <v>200</v>
      </c>
      <c r="K277" s="612">
        <v>149</v>
      </c>
      <c r="L277" s="612">
        <v>0</v>
      </c>
      <c r="M277" s="612">
        <v>149</v>
      </c>
      <c r="N277" s="612">
        <v>45</v>
      </c>
      <c r="O277" s="612"/>
      <c r="P277" s="627">
        <v>45</v>
      </c>
      <c r="Q277" s="134" t="s">
        <v>336</v>
      </c>
    </row>
    <row r="278" spans="1:17">
      <c r="A278" s="110"/>
      <c r="B278" s="138"/>
      <c r="C278" s="650">
        <v>29</v>
      </c>
      <c r="D278" s="651" t="s">
        <v>190</v>
      </c>
      <c r="E278" s="613">
        <v>424</v>
      </c>
      <c r="F278" s="613">
        <v>0</v>
      </c>
      <c r="G278" s="613">
        <v>424</v>
      </c>
      <c r="H278" s="613">
        <v>200</v>
      </c>
      <c r="I278" s="613">
        <v>0</v>
      </c>
      <c r="J278" s="613">
        <v>200</v>
      </c>
      <c r="K278" s="613">
        <v>179</v>
      </c>
      <c r="L278" s="613">
        <v>0</v>
      </c>
      <c r="M278" s="613">
        <v>179</v>
      </c>
      <c r="N278" s="613">
        <v>45</v>
      </c>
      <c r="O278" s="613"/>
      <c r="P278" s="615">
        <v>45</v>
      </c>
      <c r="Q278" s="134" t="s">
        <v>334</v>
      </c>
    </row>
    <row r="279" spans="1:17">
      <c r="A279" s="110"/>
      <c r="B279" s="138"/>
      <c r="C279" s="650">
        <v>30</v>
      </c>
      <c r="D279" s="651" t="s">
        <v>156</v>
      </c>
      <c r="E279" s="613">
        <v>224</v>
      </c>
      <c r="F279" s="613">
        <v>0</v>
      </c>
      <c r="G279" s="613">
        <v>224</v>
      </c>
      <c r="H279" s="613">
        <v>0</v>
      </c>
      <c r="I279" s="613">
        <v>0</v>
      </c>
      <c r="J279" s="613">
        <v>0</v>
      </c>
      <c r="K279" s="613">
        <v>179</v>
      </c>
      <c r="L279" s="613">
        <v>0</v>
      </c>
      <c r="M279" s="613">
        <v>179</v>
      </c>
      <c r="N279" s="613">
        <v>45</v>
      </c>
      <c r="O279" s="613"/>
      <c r="P279" s="615">
        <v>45</v>
      </c>
      <c r="Q279" s="134" t="s">
        <v>334</v>
      </c>
    </row>
    <row r="280" spans="1:17">
      <c r="A280" s="110"/>
      <c r="B280" s="138"/>
      <c r="C280" s="650">
        <v>31</v>
      </c>
      <c r="D280" s="651" t="s">
        <v>196</v>
      </c>
      <c r="E280" s="613">
        <v>194</v>
      </c>
      <c r="F280" s="613">
        <v>0</v>
      </c>
      <c r="G280" s="613">
        <v>194</v>
      </c>
      <c r="H280" s="613">
        <v>0</v>
      </c>
      <c r="I280" s="613">
        <v>0</v>
      </c>
      <c r="J280" s="613">
        <v>0</v>
      </c>
      <c r="K280" s="613">
        <v>149</v>
      </c>
      <c r="L280" s="613">
        <v>0</v>
      </c>
      <c r="M280" s="613">
        <v>149</v>
      </c>
      <c r="N280" s="613">
        <v>45</v>
      </c>
      <c r="O280" s="613"/>
      <c r="P280" s="615">
        <v>45</v>
      </c>
      <c r="Q280" s="134" t="s">
        <v>331</v>
      </c>
    </row>
    <row r="281" spans="1:17">
      <c r="A281" s="110"/>
      <c r="B281" s="138"/>
      <c r="C281" s="650">
        <v>32</v>
      </c>
      <c r="D281" s="651" t="s">
        <v>188</v>
      </c>
      <c r="E281" s="613">
        <v>424</v>
      </c>
      <c r="F281" s="613">
        <v>0</v>
      </c>
      <c r="G281" s="613">
        <v>424</v>
      </c>
      <c r="H281" s="613">
        <v>200</v>
      </c>
      <c r="I281" s="613">
        <v>0</v>
      </c>
      <c r="J281" s="613">
        <v>200</v>
      </c>
      <c r="K281" s="613">
        <v>179</v>
      </c>
      <c r="L281" s="613">
        <v>0</v>
      </c>
      <c r="M281" s="613">
        <v>179</v>
      </c>
      <c r="N281" s="613">
        <v>45</v>
      </c>
      <c r="O281" s="613"/>
      <c r="P281" s="615">
        <v>45</v>
      </c>
      <c r="Q281" s="134" t="s">
        <v>334</v>
      </c>
    </row>
    <row r="282" spans="1:17">
      <c r="A282" s="110"/>
      <c r="B282" s="138"/>
      <c r="C282" s="650">
        <v>33</v>
      </c>
      <c r="D282" s="651" t="s">
        <v>187</v>
      </c>
      <c r="E282" s="613">
        <v>224</v>
      </c>
      <c r="F282" s="613">
        <v>0</v>
      </c>
      <c r="G282" s="613">
        <v>224</v>
      </c>
      <c r="H282" s="613">
        <v>0</v>
      </c>
      <c r="I282" s="613">
        <v>0</v>
      </c>
      <c r="J282" s="613">
        <v>0</v>
      </c>
      <c r="K282" s="613">
        <v>179</v>
      </c>
      <c r="L282" s="613">
        <v>0</v>
      </c>
      <c r="M282" s="613">
        <v>179</v>
      </c>
      <c r="N282" s="613">
        <v>45</v>
      </c>
      <c r="O282" s="613"/>
      <c r="P282" s="615">
        <v>45</v>
      </c>
      <c r="Q282" s="134" t="s">
        <v>331</v>
      </c>
    </row>
    <row r="283" spans="1:17">
      <c r="A283" s="110"/>
      <c r="B283" s="138"/>
      <c r="C283" s="650">
        <v>34</v>
      </c>
      <c r="D283" s="651" t="s">
        <v>195</v>
      </c>
      <c r="E283" s="613">
        <v>194</v>
      </c>
      <c r="F283" s="613">
        <v>0</v>
      </c>
      <c r="G283" s="613">
        <v>194</v>
      </c>
      <c r="H283" s="613">
        <v>0</v>
      </c>
      <c r="I283" s="613">
        <v>0</v>
      </c>
      <c r="J283" s="613">
        <v>0</v>
      </c>
      <c r="K283" s="613">
        <v>149</v>
      </c>
      <c r="L283" s="613">
        <v>0</v>
      </c>
      <c r="M283" s="613">
        <v>149</v>
      </c>
      <c r="N283" s="613">
        <v>45</v>
      </c>
      <c r="O283" s="613"/>
      <c r="P283" s="615">
        <v>45</v>
      </c>
      <c r="Q283" s="134" t="s">
        <v>331</v>
      </c>
    </row>
    <row r="284" spans="1:17">
      <c r="A284" s="110"/>
      <c r="B284" s="138"/>
      <c r="C284" s="8">
        <f>C283</f>
        <v>34</v>
      </c>
      <c r="D284" s="121" t="s">
        <v>416</v>
      </c>
      <c r="E284" s="86">
        <f t="shared" ref="E284:P284" si="23">SUM(E249:E283)</f>
        <v>198974</v>
      </c>
      <c r="F284" s="86">
        <f t="shared" si="23"/>
        <v>27930</v>
      </c>
      <c r="G284" s="86">
        <f t="shared" si="23"/>
        <v>171044</v>
      </c>
      <c r="H284" s="86">
        <f t="shared" si="23"/>
        <v>60366</v>
      </c>
      <c r="I284" s="86">
        <f t="shared" si="23"/>
        <v>10303</v>
      </c>
      <c r="J284" s="86">
        <f t="shared" si="23"/>
        <v>50063</v>
      </c>
      <c r="K284" s="86">
        <f t="shared" si="23"/>
        <v>82401.999999999971</v>
      </c>
      <c r="L284" s="86">
        <f t="shared" si="23"/>
        <v>12238</v>
      </c>
      <c r="M284" s="86">
        <f t="shared" si="23"/>
        <v>70163.999999999985</v>
      </c>
      <c r="N284" s="86">
        <f t="shared" si="23"/>
        <v>56219.6</v>
      </c>
      <c r="O284" s="86">
        <f t="shared" si="23"/>
        <v>13632.6</v>
      </c>
      <c r="P284" s="86">
        <f t="shared" si="23"/>
        <v>42587.000000000007</v>
      </c>
    </row>
    <row r="285" spans="1:17">
      <c r="A285" s="146">
        <v>7</v>
      </c>
      <c r="B285" s="145" t="s">
        <v>81</v>
      </c>
      <c r="C285" s="3">
        <f>A285</f>
        <v>7</v>
      </c>
      <c r="D285" s="118" t="s">
        <v>382</v>
      </c>
      <c r="E285" s="97"/>
      <c r="F285" s="97"/>
      <c r="G285" s="97"/>
      <c r="H285" s="97"/>
      <c r="I285" s="97"/>
      <c r="J285" s="97"/>
      <c r="K285" s="85">
        <v>0</v>
      </c>
      <c r="L285" s="85">
        <v>0</v>
      </c>
      <c r="M285" s="85">
        <v>0</v>
      </c>
      <c r="N285" s="85">
        <v>0</v>
      </c>
      <c r="O285" s="54">
        <v>0</v>
      </c>
      <c r="P285" s="54">
        <v>0</v>
      </c>
      <c r="Q285" s="134" t="s">
        <v>376</v>
      </c>
    </row>
    <row r="286" spans="1:17" s="617" customFormat="1">
      <c r="A286" s="618"/>
      <c r="B286" s="609"/>
      <c r="C286" s="638">
        <v>1</v>
      </c>
      <c r="D286" s="639" t="s">
        <v>141</v>
      </c>
      <c r="E286" s="614">
        <v>21117</v>
      </c>
      <c r="F286" s="613">
        <v>692</v>
      </c>
      <c r="G286" s="613">
        <v>20425</v>
      </c>
      <c r="H286" s="612">
        <v>6912.5</v>
      </c>
      <c r="I286" s="658">
        <v>367</v>
      </c>
      <c r="J286" s="658">
        <v>6545.5</v>
      </c>
      <c r="K286" s="612">
        <v>12389.400000000001</v>
      </c>
      <c r="L286" s="659">
        <v>325</v>
      </c>
      <c r="M286" s="659">
        <v>12064.400000000001</v>
      </c>
      <c r="N286" s="612">
        <v>16817.099999999999</v>
      </c>
      <c r="O286" s="659">
        <v>0</v>
      </c>
      <c r="P286" s="659">
        <v>16817.099999999999</v>
      </c>
      <c r="Q286" s="640" t="s">
        <v>333</v>
      </c>
    </row>
    <row r="287" spans="1:17" s="617" customFormat="1">
      <c r="A287" s="618"/>
      <c r="B287" s="619"/>
      <c r="C287" s="650">
        <v>2</v>
      </c>
      <c r="D287" s="652" t="s">
        <v>270</v>
      </c>
      <c r="E287" s="612">
        <v>14834</v>
      </c>
      <c r="F287" s="612">
        <v>1623</v>
      </c>
      <c r="G287" s="612">
        <v>13210.999999999998</v>
      </c>
      <c r="H287" s="613">
        <v>4818</v>
      </c>
      <c r="I287" s="658">
        <v>1025</v>
      </c>
      <c r="J287" s="658">
        <v>3793</v>
      </c>
      <c r="K287" s="613">
        <v>7024.4</v>
      </c>
      <c r="L287" s="659">
        <v>598</v>
      </c>
      <c r="M287" s="660">
        <v>6426.4</v>
      </c>
      <c r="N287" s="613">
        <v>2991.6</v>
      </c>
      <c r="O287" s="659">
        <v>0</v>
      </c>
      <c r="P287" s="659">
        <v>2991.6</v>
      </c>
      <c r="Q287" s="640" t="s">
        <v>333</v>
      </c>
    </row>
    <row r="288" spans="1:17" s="617" customFormat="1">
      <c r="A288" s="618"/>
      <c r="B288" s="623"/>
      <c r="C288" s="650">
        <v>3</v>
      </c>
      <c r="D288" s="651" t="s">
        <v>271</v>
      </c>
      <c r="E288" s="612">
        <v>10102</v>
      </c>
      <c r="F288" s="612">
        <v>3954.9999999999995</v>
      </c>
      <c r="G288" s="612">
        <v>6147</v>
      </c>
      <c r="H288" s="613">
        <v>3856.5</v>
      </c>
      <c r="I288" s="661">
        <v>1535</v>
      </c>
      <c r="J288" s="658">
        <v>2321.5</v>
      </c>
      <c r="K288" s="613">
        <v>3119.8</v>
      </c>
      <c r="L288" s="659">
        <v>1220</v>
      </c>
      <c r="M288" s="659">
        <v>1899.8000000000002</v>
      </c>
      <c r="N288" s="613">
        <v>3125.7000000000003</v>
      </c>
      <c r="O288" s="659">
        <v>1200</v>
      </c>
      <c r="P288" s="659">
        <v>1925.7</v>
      </c>
      <c r="Q288" s="640" t="s">
        <v>333</v>
      </c>
    </row>
    <row r="289" spans="1:17" s="617" customFormat="1">
      <c r="A289" s="618"/>
      <c r="B289" s="623"/>
      <c r="C289" s="650">
        <v>4</v>
      </c>
      <c r="D289" s="651" t="s">
        <v>272</v>
      </c>
      <c r="E289" s="612">
        <v>24489</v>
      </c>
      <c r="F289" s="612">
        <v>16961</v>
      </c>
      <c r="G289" s="612">
        <v>7528</v>
      </c>
      <c r="H289" s="613">
        <v>8919.5</v>
      </c>
      <c r="I289" s="658">
        <v>5836</v>
      </c>
      <c r="J289" s="658">
        <v>3083.5</v>
      </c>
      <c r="K289" s="613">
        <v>8414.4000000000015</v>
      </c>
      <c r="L289" s="659">
        <v>6125</v>
      </c>
      <c r="M289" s="659">
        <v>2289.3999999999996</v>
      </c>
      <c r="N289" s="613">
        <v>7155.1</v>
      </c>
      <c r="O289" s="659">
        <v>5000</v>
      </c>
      <c r="P289" s="659">
        <v>2155.1</v>
      </c>
      <c r="Q289" s="640" t="s">
        <v>333</v>
      </c>
    </row>
    <row r="290" spans="1:17" s="617" customFormat="1">
      <c r="A290" s="618"/>
      <c r="B290" s="623"/>
      <c r="C290" s="650">
        <v>5</v>
      </c>
      <c r="D290" s="651" t="s">
        <v>273</v>
      </c>
      <c r="E290" s="612">
        <v>9294</v>
      </c>
      <c r="F290" s="612">
        <v>1902</v>
      </c>
      <c r="G290" s="612">
        <v>7392</v>
      </c>
      <c r="H290" s="613">
        <v>4341</v>
      </c>
      <c r="I290" s="658">
        <v>1902</v>
      </c>
      <c r="J290" s="661">
        <v>2439</v>
      </c>
      <c r="K290" s="613">
        <v>2600.4</v>
      </c>
      <c r="L290" s="659">
        <v>0</v>
      </c>
      <c r="M290" s="659">
        <v>2600.4</v>
      </c>
      <c r="N290" s="613">
        <v>2352.6</v>
      </c>
      <c r="O290" s="659">
        <v>0</v>
      </c>
      <c r="P290" s="659">
        <v>2352.6</v>
      </c>
      <c r="Q290" s="640" t="s">
        <v>333</v>
      </c>
    </row>
    <row r="291" spans="1:17" s="617" customFormat="1">
      <c r="A291" s="618"/>
      <c r="B291" s="623"/>
      <c r="C291" s="650">
        <v>6</v>
      </c>
      <c r="D291" s="651" t="s">
        <v>274</v>
      </c>
      <c r="E291" s="612">
        <v>8228.1999999999989</v>
      </c>
      <c r="F291" s="612">
        <v>1535</v>
      </c>
      <c r="G291" s="612">
        <v>6693.2</v>
      </c>
      <c r="H291" s="613">
        <v>2795.2</v>
      </c>
      <c r="I291" s="658">
        <v>434.99999999999994</v>
      </c>
      <c r="J291" s="658">
        <v>2360.1999999999998</v>
      </c>
      <c r="K291" s="613">
        <v>3216.2999999999997</v>
      </c>
      <c r="L291" s="630">
        <v>1100</v>
      </c>
      <c r="M291" s="659">
        <v>2116.3000000000002</v>
      </c>
      <c r="N291" s="613">
        <v>2216.7000000000003</v>
      </c>
      <c r="O291" s="659">
        <v>0</v>
      </c>
      <c r="P291" s="659">
        <v>2216.7000000000003</v>
      </c>
      <c r="Q291" s="640" t="s">
        <v>333</v>
      </c>
    </row>
    <row r="292" spans="1:17" s="617" customFormat="1">
      <c r="A292" s="618"/>
      <c r="B292" s="623"/>
      <c r="C292" s="650">
        <v>7</v>
      </c>
      <c r="D292" s="651" t="s">
        <v>275</v>
      </c>
      <c r="E292" s="612">
        <v>11903</v>
      </c>
      <c r="F292" s="612">
        <v>1889.9999999999998</v>
      </c>
      <c r="G292" s="612">
        <v>10013</v>
      </c>
      <c r="H292" s="613">
        <v>4340.0000000000009</v>
      </c>
      <c r="I292" s="658">
        <v>795</v>
      </c>
      <c r="J292" s="658">
        <v>3545.0000000000005</v>
      </c>
      <c r="K292" s="613">
        <v>3660</v>
      </c>
      <c r="L292" s="659">
        <v>790</v>
      </c>
      <c r="M292" s="659">
        <v>2870</v>
      </c>
      <c r="N292" s="613">
        <v>3902.9999999999995</v>
      </c>
      <c r="O292" s="659">
        <v>305</v>
      </c>
      <c r="P292" s="659">
        <v>3597.9999999999995</v>
      </c>
      <c r="Q292" s="640" t="s">
        <v>333</v>
      </c>
    </row>
    <row r="293" spans="1:17" s="617" customFormat="1">
      <c r="A293" s="618"/>
      <c r="B293" s="623"/>
      <c r="C293" s="662">
        <v>8</v>
      </c>
      <c r="D293" s="663" t="s">
        <v>425</v>
      </c>
      <c r="E293" s="624">
        <v>6000</v>
      </c>
      <c r="F293" s="624">
        <v>0</v>
      </c>
      <c r="G293" s="624">
        <v>6000</v>
      </c>
      <c r="H293" s="664">
        <v>2000</v>
      </c>
      <c r="I293" s="665">
        <v>0</v>
      </c>
      <c r="J293" s="665">
        <v>2000</v>
      </c>
      <c r="K293" s="664">
        <v>2000</v>
      </c>
      <c r="L293" s="666">
        <v>0</v>
      </c>
      <c r="M293" s="666">
        <v>2000</v>
      </c>
      <c r="N293" s="664">
        <v>2000</v>
      </c>
      <c r="O293" s="666">
        <v>0</v>
      </c>
      <c r="P293" s="666">
        <v>2000</v>
      </c>
      <c r="Q293" s="640" t="s">
        <v>333</v>
      </c>
    </row>
    <row r="294" spans="1:17" s="617" customFormat="1">
      <c r="A294" s="667"/>
      <c r="B294" s="668"/>
      <c r="C294" s="669">
        <v>9</v>
      </c>
      <c r="D294" s="663" t="s">
        <v>171</v>
      </c>
      <c r="E294" s="670">
        <v>252.00000000000006</v>
      </c>
      <c r="F294" s="670">
        <v>0</v>
      </c>
      <c r="G294" s="670">
        <v>252.00000000000006</v>
      </c>
      <c r="H294" s="612">
        <f>I294+J294</f>
        <v>20</v>
      </c>
      <c r="I294" s="612">
        <v>0</v>
      </c>
      <c r="J294" s="612">
        <v>20</v>
      </c>
      <c r="K294" s="624">
        <v>72</v>
      </c>
      <c r="L294" s="624">
        <v>0</v>
      </c>
      <c r="M294" s="624">
        <v>72</v>
      </c>
      <c r="N294" s="624">
        <v>160</v>
      </c>
      <c r="O294" s="671">
        <v>0</v>
      </c>
      <c r="P294" s="671">
        <v>160</v>
      </c>
      <c r="Q294" s="640" t="s">
        <v>335</v>
      </c>
    </row>
    <row r="295" spans="1:17" s="617" customFormat="1">
      <c r="A295" s="672"/>
      <c r="B295" s="673"/>
      <c r="C295" s="610">
        <v>10</v>
      </c>
      <c r="D295" s="651" t="s">
        <v>172</v>
      </c>
      <c r="E295" s="612">
        <v>208</v>
      </c>
      <c r="F295" s="612">
        <v>0</v>
      </c>
      <c r="G295" s="612">
        <v>208</v>
      </c>
      <c r="H295" s="612">
        <v>20</v>
      </c>
      <c r="I295" s="612">
        <v>0</v>
      </c>
      <c r="J295" s="612">
        <v>20</v>
      </c>
      <c r="K295" s="612">
        <v>48</v>
      </c>
      <c r="L295" s="612">
        <v>0</v>
      </c>
      <c r="M295" s="612">
        <v>48</v>
      </c>
      <c r="N295" s="612">
        <v>140</v>
      </c>
      <c r="O295" s="612">
        <v>0</v>
      </c>
      <c r="P295" s="612">
        <v>140</v>
      </c>
      <c r="Q295" s="640" t="s">
        <v>334</v>
      </c>
    </row>
    <row r="296" spans="1:17" s="617" customFormat="1">
      <c r="A296" s="618"/>
      <c r="B296" s="609"/>
      <c r="C296" s="638">
        <v>11</v>
      </c>
      <c r="D296" s="639" t="s">
        <v>112</v>
      </c>
      <c r="E296" s="613">
        <v>198</v>
      </c>
      <c r="F296" s="613">
        <v>0</v>
      </c>
      <c r="G296" s="613">
        <v>198</v>
      </c>
      <c r="H296" s="613">
        <v>20</v>
      </c>
      <c r="I296" s="612">
        <v>0</v>
      </c>
      <c r="J296" s="613">
        <v>20</v>
      </c>
      <c r="K296" s="613">
        <v>48</v>
      </c>
      <c r="L296" s="612">
        <v>0</v>
      </c>
      <c r="M296" s="613">
        <v>48</v>
      </c>
      <c r="N296" s="613">
        <v>130</v>
      </c>
      <c r="O296" s="612">
        <v>0</v>
      </c>
      <c r="P296" s="613">
        <v>130</v>
      </c>
      <c r="Q296" s="640" t="s">
        <v>331</v>
      </c>
    </row>
    <row r="297" spans="1:17" s="617" customFormat="1">
      <c r="A297" s="618"/>
      <c r="B297" s="619"/>
      <c r="C297" s="610">
        <v>12</v>
      </c>
      <c r="D297" s="651" t="s">
        <v>326</v>
      </c>
      <c r="E297" s="612">
        <v>187</v>
      </c>
      <c r="F297" s="612">
        <v>0</v>
      </c>
      <c r="G297" s="613">
        <v>187</v>
      </c>
      <c r="H297" s="612">
        <v>20</v>
      </c>
      <c r="I297" s="612">
        <v>0</v>
      </c>
      <c r="J297" s="613">
        <v>20</v>
      </c>
      <c r="K297" s="612">
        <v>45</v>
      </c>
      <c r="L297" s="612">
        <v>0</v>
      </c>
      <c r="M297" s="613">
        <v>45</v>
      </c>
      <c r="N297" s="612">
        <v>122</v>
      </c>
      <c r="O297" s="612">
        <v>0</v>
      </c>
      <c r="P297" s="613">
        <v>122</v>
      </c>
      <c r="Q297" s="640" t="s">
        <v>332</v>
      </c>
    </row>
    <row r="298" spans="1:17" s="617" customFormat="1">
      <c r="A298" s="618"/>
      <c r="B298" s="623"/>
      <c r="C298" s="638">
        <v>13</v>
      </c>
      <c r="D298" s="651" t="s">
        <v>426</v>
      </c>
      <c r="E298" s="612">
        <v>175.99999999999997</v>
      </c>
      <c r="F298" s="612">
        <v>0</v>
      </c>
      <c r="G298" s="613">
        <v>175.99999999999997</v>
      </c>
      <c r="H298" s="612">
        <v>20</v>
      </c>
      <c r="I298" s="612">
        <v>0</v>
      </c>
      <c r="J298" s="613">
        <v>20</v>
      </c>
      <c r="K298" s="612">
        <v>42</v>
      </c>
      <c r="L298" s="612">
        <v>0</v>
      </c>
      <c r="M298" s="613">
        <v>42</v>
      </c>
      <c r="N298" s="612">
        <v>113.99999999999999</v>
      </c>
      <c r="O298" s="612">
        <v>0</v>
      </c>
      <c r="P298" s="613">
        <v>113.99999999999999</v>
      </c>
      <c r="Q298" s="640" t="s">
        <v>336</v>
      </c>
    </row>
    <row r="299" spans="1:17" s="617" customFormat="1">
      <c r="A299" s="618"/>
      <c r="B299" s="623"/>
      <c r="C299" s="610">
        <v>14</v>
      </c>
      <c r="D299" s="651" t="s">
        <v>427</v>
      </c>
      <c r="E299" s="612">
        <v>2733</v>
      </c>
      <c r="F299" s="612">
        <v>65</v>
      </c>
      <c r="G299" s="613">
        <v>2668</v>
      </c>
      <c r="H299" s="612">
        <v>93</v>
      </c>
      <c r="I299" s="612">
        <v>65</v>
      </c>
      <c r="J299" s="613">
        <v>28.000000000000004</v>
      </c>
      <c r="K299" s="612">
        <v>1727</v>
      </c>
      <c r="L299" s="612">
        <v>0</v>
      </c>
      <c r="M299" s="613">
        <v>1727</v>
      </c>
      <c r="N299" s="612">
        <v>913.00000000000011</v>
      </c>
      <c r="O299" s="612">
        <v>0</v>
      </c>
      <c r="P299" s="613">
        <v>913.00000000000011</v>
      </c>
      <c r="Q299" s="640" t="s">
        <v>335</v>
      </c>
    </row>
    <row r="300" spans="1:17" s="617" customFormat="1">
      <c r="A300" s="618"/>
      <c r="B300" s="623"/>
      <c r="C300" s="638">
        <v>15</v>
      </c>
      <c r="D300" s="651" t="s">
        <v>227</v>
      </c>
      <c r="E300" s="612">
        <v>8184.9999999999982</v>
      </c>
      <c r="F300" s="612">
        <v>0</v>
      </c>
      <c r="G300" s="613">
        <v>8184.9999999999982</v>
      </c>
      <c r="H300" s="612">
        <v>21</v>
      </c>
      <c r="I300" s="612">
        <v>0</v>
      </c>
      <c r="J300" s="613">
        <v>21</v>
      </c>
      <c r="K300" s="612">
        <v>957</v>
      </c>
      <c r="L300" s="612">
        <v>0</v>
      </c>
      <c r="M300" s="613">
        <v>957</v>
      </c>
      <c r="N300" s="612">
        <v>7206.9999999999991</v>
      </c>
      <c r="O300" s="612">
        <v>0</v>
      </c>
      <c r="P300" s="613">
        <v>7206.9999999999991</v>
      </c>
      <c r="Q300" s="640" t="s">
        <v>335</v>
      </c>
    </row>
    <row r="301" spans="1:17" s="617" customFormat="1">
      <c r="A301" s="618"/>
      <c r="B301" s="623"/>
      <c r="C301" s="610">
        <v>16</v>
      </c>
      <c r="D301" s="651" t="s">
        <v>428</v>
      </c>
      <c r="E301" s="612">
        <v>1857</v>
      </c>
      <c r="F301" s="612">
        <v>0</v>
      </c>
      <c r="G301" s="613">
        <v>1857</v>
      </c>
      <c r="H301" s="612">
        <v>0</v>
      </c>
      <c r="I301" s="612">
        <v>0</v>
      </c>
      <c r="J301" s="613">
        <v>0</v>
      </c>
      <c r="K301" s="612">
        <v>1635.0000000000002</v>
      </c>
      <c r="L301" s="612">
        <v>0</v>
      </c>
      <c r="M301" s="613">
        <v>1635.0000000000002</v>
      </c>
      <c r="N301" s="612">
        <v>222.00000000000003</v>
      </c>
      <c r="O301" s="612">
        <v>0</v>
      </c>
      <c r="P301" s="613">
        <v>222.00000000000003</v>
      </c>
      <c r="Q301" s="640" t="s">
        <v>335</v>
      </c>
    </row>
    <row r="302" spans="1:17" s="617" customFormat="1">
      <c r="A302" s="618"/>
      <c r="B302" s="623"/>
      <c r="C302" s="638">
        <v>17</v>
      </c>
      <c r="D302" s="651" t="s">
        <v>429</v>
      </c>
      <c r="E302" s="612">
        <v>1122</v>
      </c>
      <c r="F302" s="612">
        <v>65</v>
      </c>
      <c r="G302" s="613">
        <v>1057</v>
      </c>
      <c r="H302" s="612">
        <v>46</v>
      </c>
      <c r="I302" s="612">
        <v>0</v>
      </c>
      <c r="J302" s="613">
        <v>46</v>
      </c>
      <c r="K302" s="612">
        <v>78</v>
      </c>
      <c r="L302" s="612">
        <v>0</v>
      </c>
      <c r="M302" s="613">
        <v>78</v>
      </c>
      <c r="N302" s="612">
        <v>93</v>
      </c>
      <c r="O302" s="612">
        <v>0</v>
      </c>
      <c r="P302" s="613">
        <v>93</v>
      </c>
      <c r="Q302" s="640" t="s">
        <v>335</v>
      </c>
    </row>
    <row r="303" spans="1:17" s="617" customFormat="1">
      <c r="A303" s="618"/>
      <c r="B303" s="623"/>
      <c r="C303" s="610">
        <v>18</v>
      </c>
      <c r="D303" s="651" t="s">
        <v>67</v>
      </c>
      <c r="E303" s="612">
        <v>2032</v>
      </c>
      <c r="F303" s="612">
        <v>0</v>
      </c>
      <c r="G303" s="613">
        <v>2032</v>
      </c>
      <c r="H303" s="612">
        <v>0</v>
      </c>
      <c r="I303" s="612">
        <v>0</v>
      </c>
      <c r="J303" s="613">
        <v>0</v>
      </c>
      <c r="K303" s="612">
        <v>1788</v>
      </c>
      <c r="L303" s="612">
        <v>0</v>
      </c>
      <c r="M303" s="613">
        <v>1788</v>
      </c>
      <c r="N303" s="612">
        <v>244</v>
      </c>
      <c r="O303" s="612">
        <v>0</v>
      </c>
      <c r="P303" s="613">
        <v>244</v>
      </c>
      <c r="Q303" s="640" t="s">
        <v>335</v>
      </c>
    </row>
    <row r="304" spans="1:17" s="617" customFormat="1">
      <c r="A304" s="618"/>
      <c r="B304" s="623"/>
      <c r="C304" s="638">
        <v>19</v>
      </c>
      <c r="D304" s="651" t="s">
        <v>68</v>
      </c>
      <c r="E304" s="612">
        <v>1512</v>
      </c>
      <c r="F304" s="612">
        <v>0</v>
      </c>
      <c r="G304" s="613">
        <v>1512</v>
      </c>
      <c r="H304" s="612">
        <v>0</v>
      </c>
      <c r="I304" s="612">
        <v>0</v>
      </c>
      <c r="J304" s="613">
        <v>0</v>
      </c>
      <c r="K304" s="612">
        <v>1296</v>
      </c>
      <c r="L304" s="612">
        <v>0</v>
      </c>
      <c r="M304" s="613">
        <v>1296</v>
      </c>
      <c r="N304" s="612">
        <v>216</v>
      </c>
      <c r="O304" s="612">
        <v>0</v>
      </c>
      <c r="P304" s="613">
        <v>216</v>
      </c>
      <c r="Q304" s="640" t="s">
        <v>335</v>
      </c>
    </row>
    <row r="305" spans="1:17" s="617" customFormat="1">
      <c r="A305" s="618"/>
      <c r="B305" s="623"/>
      <c r="C305" s="610">
        <v>20</v>
      </c>
      <c r="D305" s="651" t="s">
        <v>231</v>
      </c>
      <c r="E305" s="612">
        <v>2366</v>
      </c>
      <c r="F305" s="612">
        <v>0</v>
      </c>
      <c r="G305" s="613">
        <v>2366</v>
      </c>
      <c r="H305" s="612">
        <v>0</v>
      </c>
      <c r="I305" s="612">
        <v>0</v>
      </c>
      <c r="J305" s="613">
        <v>0</v>
      </c>
      <c r="K305" s="612">
        <v>2122</v>
      </c>
      <c r="L305" s="612">
        <v>0</v>
      </c>
      <c r="M305" s="613">
        <v>2122</v>
      </c>
      <c r="N305" s="612">
        <v>244</v>
      </c>
      <c r="O305" s="612">
        <v>0</v>
      </c>
      <c r="P305" s="613">
        <v>244</v>
      </c>
      <c r="Q305" s="640" t="s">
        <v>335</v>
      </c>
    </row>
    <row r="306" spans="1:17" s="617" customFormat="1">
      <c r="A306" s="618"/>
      <c r="B306" s="623"/>
      <c r="C306" s="638">
        <v>21</v>
      </c>
      <c r="D306" s="651" t="s">
        <v>276</v>
      </c>
      <c r="E306" s="612">
        <v>5770</v>
      </c>
      <c r="F306" s="612">
        <v>0</v>
      </c>
      <c r="G306" s="613">
        <v>5770</v>
      </c>
      <c r="H306" s="612">
        <v>4</v>
      </c>
      <c r="I306" s="612">
        <v>0</v>
      </c>
      <c r="J306" s="613">
        <v>4</v>
      </c>
      <c r="K306" s="612">
        <v>781</v>
      </c>
      <c r="L306" s="612">
        <v>0</v>
      </c>
      <c r="M306" s="613">
        <v>781</v>
      </c>
      <c r="N306" s="612">
        <v>4985</v>
      </c>
      <c r="O306" s="612">
        <v>0</v>
      </c>
      <c r="P306" s="613">
        <v>4985</v>
      </c>
      <c r="Q306" s="640" t="s">
        <v>335</v>
      </c>
    </row>
    <row r="307" spans="1:17" s="617" customFormat="1">
      <c r="A307" s="618"/>
      <c r="B307" s="623"/>
      <c r="C307" s="610">
        <v>22</v>
      </c>
      <c r="D307" s="651" t="s">
        <v>66</v>
      </c>
      <c r="E307" s="612">
        <v>11730</v>
      </c>
      <c r="F307" s="612">
        <v>65</v>
      </c>
      <c r="G307" s="613">
        <v>11665</v>
      </c>
      <c r="H307" s="612">
        <v>501.99999999999994</v>
      </c>
      <c r="I307" s="612">
        <v>0</v>
      </c>
      <c r="J307" s="613">
        <v>501.99999999999994</v>
      </c>
      <c r="K307" s="612">
        <v>1122</v>
      </c>
      <c r="L307" s="612">
        <v>0</v>
      </c>
      <c r="M307" s="613">
        <v>1122</v>
      </c>
      <c r="N307" s="612">
        <v>9201</v>
      </c>
      <c r="O307" s="612">
        <v>0</v>
      </c>
      <c r="P307" s="613">
        <v>9201</v>
      </c>
      <c r="Q307" s="640" t="s">
        <v>335</v>
      </c>
    </row>
    <row r="308" spans="1:17" s="617" customFormat="1">
      <c r="A308" s="639"/>
      <c r="B308" s="674"/>
      <c r="C308" s="675">
        <v>23</v>
      </c>
      <c r="D308" s="676" t="s">
        <v>128</v>
      </c>
      <c r="E308" s="612">
        <v>1525</v>
      </c>
      <c r="F308" s="612">
        <v>0</v>
      </c>
      <c r="G308" s="612">
        <v>1525</v>
      </c>
      <c r="H308" s="612">
        <v>0</v>
      </c>
      <c r="I308" s="612">
        <v>0</v>
      </c>
      <c r="J308" s="612">
        <v>0</v>
      </c>
      <c r="K308" s="612">
        <v>1394</v>
      </c>
      <c r="L308" s="612">
        <v>0</v>
      </c>
      <c r="M308" s="612">
        <v>1394</v>
      </c>
      <c r="N308" s="612">
        <v>131</v>
      </c>
      <c r="O308" s="612">
        <v>0</v>
      </c>
      <c r="P308" s="612">
        <v>131</v>
      </c>
      <c r="Q308" s="640" t="s">
        <v>335</v>
      </c>
    </row>
    <row r="309" spans="1:17" s="617" customFormat="1">
      <c r="A309" s="667"/>
      <c r="B309" s="668"/>
      <c r="C309" s="610">
        <v>24</v>
      </c>
      <c r="D309" s="651" t="s">
        <v>133</v>
      </c>
      <c r="E309" s="670">
        <v>2200</v>
      </c>
      <c r="F309" s="670">
        <v>65</v>
      </c>
      <c r="G309" s="670">
        <v>2135</v>
      </c>
      <c r="H309" s="612">
        <v>81</v>
      </c>
      <c r="I309" s="612">
        <v>65</v>
      </c>
      <c r="J309" s="612">
        <v>16</v>
      </c>
      <c r="K309" s="624">
        <v>1555</v>
      </c>
      <c r="L309" s="624">
        <v>0</v>
      </c>
      <c r="M309" s="624">
        <v>1555</v>
      </c>
      <c r="N309" s="624">
        <v>564</v>
      </c>
      <c r="O309" s="671">
        <v>0</v>
      </c>
      <c r="P309" s="671">
        <v>564</v>
      </c>
      <c r="Q309" s="640" t="s">
        <v>335</v>
      </c>
    </row>
    <row r="310" spans="1:17" s="617" customFormat="1">
      <c r="A310" s="618"/>
      <c r="B310" s="609"/>
      <c r="C310" s="650">
        <v>25</v>
      </c>
      <c r="D310" s="651" t="s">
        <v>279</v>
      </c>
      <c r="E310" s="613">
        <v>2740</v>
      </c>
      <c r="F310" s="613">
        <v>65</v>
      </c>
      <c r="G310" s="613">
        <v>2675</v>
      </c>
      <c r="H310" s="613">
        <v>0</v>
      </c>
      <c r="I310" s="613">
        <v>0</v>
      </c>
      <c r="J310" s="613">
        <v>0</v>
      </c>
      <c r="K310" s="613">
        <v>1498</v>
      </c>
      <c r="L310" s="612">
        <v>0</v>
      </c>
      <c r="M310" s="613">
        <v>1498</v>
      </c>
      <c r="N310" s="613">
        <v>212</v>
      </c>
      <c r="O310" s="612">
        <v>0</v>
      </c>
      <c r="P310" s="613">
        <v>212</v>
      </c>
      <c r="Q310" s="640" t="s">
        <v>335</v>
      </c>
    </row>
    <row r="311" spans="1:17" s="617" customFormat="1">
      <c r="A311" s="618"/>
      <c r="B311" s="623"/>
      <c r="C311" s="650">
        <v>26</v>
      </c>
      <c r="D311" s="651" t="s">
        <v>430</v>
      </c>
      <c r="E311" s="613">
        <v>4426</v>
      </c>
      <c r="F311" s="613">
        <v>0</v>
      </c>
      <c r="G311" s="613">
        <v>4426</v>
      </c>
      <c r="H311" s="613">
        <v>10</v>
      </c>
      <c r="I311" s="613">
        <v>0</v>
      </c>
      <c r="J311" s="613">
        <v>10</v>
      </c>
      <c r="K311" s="613">
        <v>4004.9999999999995</v>
      </c>
      <c r="L311" s="612">
        <v>0</v>
      </c>
      <c r="M311" s="613">
        <v>4004.9999999999995</v>
      </c>
      <c r="N311" s="613">
        <v>411.00000000000006</v>
      </c>
      <c r="O311" s="612">
        <v>0</v>
      </c>
      <c r="P311" s="613">
        <v>411.00000000000006</v>
      </c>
      <c r="Q311" s="640" t="s">
        <v>335</v>
      </c>
    </row>
    <row r="312" spans="1:17" s="617" customFormat="1">
      <c r="A312" s="618"/>
      <c r="B312" s="623"/>
      <c r="C312" s="638">
        <v>27</v>
      </c>
      <c r="D312" s="651" t="s">
        <v>283</v>
      </c>
      <c r="E312" s="613">
        <v>3256</v>
      </c>
      <c r="F312" s="613">
        <v>0</v>
      </c>
      <c r="G312" s="613">
        <v>3256</v>
      </c>
      <c r="H312" s="613">
        <v>7.0000000000000009</v>
      </c>
      <c r="I312" s="613">
        <v>0</v>
      </c>
      <c r="J312" s="613">
        <v>7.0000000000000009</v>
      </c>
      <c r="K312" s="613">
        <v>254.99999999999997</v>
      </c>
      <c r="L312" s="612">
        <v>0</v>
      </c>
      <c r="M312" s="613">
        <v>254.99999999999997</v>
      </c>
      <c r="N312" s="613">
        <v>2994</v>
      </c>
      <c r="O312" s="612">
        <v>0</v>
      </c>
      <c r="P312" s="613">
        <v>2994</v>
      </c>
      <c r="Q312" s="640" t="s">
        <v>335</v>
      </c>
    </row>
    <row r="313" spans="1:17" s="617" customFormat="1">
      <c r="A313" s="618"/>
      <c r="B313" s="623"/>
      <c r="C313" s="650">
        <v>28</v>
      </c>
      <c r="D313" s="639" t="s">
        <v>69</v>
      </c>
      <c r="E313" s="613">
        <v>3631</v>
      </c>
      <c r="F313" s="613">
        <v>65</v>
      </c>
      <c r="G313" s="613">
        <v>3566.0000000000005</v>
      </c>
      <c r="H313" s="613">
        <v>189</v>
      </c>
      <c r="I313" s="613">
        <v>65</v>
      </c>
      <c r="J313" s="613">
        <v>124</v>
      </c>
      <c r="K313" s="613">
        <v>2484</v>
      </c>
      <c r="L313" s="612">
        <v>0</v>
      </c>
      <c r="M313" s="613">
        <v>2484</v>
      </c>
      <c r="N313" s="613">
        <v>958</v>
      </c>
      <c r="O313" s="612">
        <v>0</v>
      </c>
      <c r="P313" s="613">
        <v>958</v>
      </c>
      <c r="Q313" s="640" t="s">
        <v>334</v>
      </c>
    </row>
    <row r="314" spans="1:17" s="617" customFormat="1">
      <c r="A314" s="618"/>
      <c r="B314" s="623"/>
      <c r="C314" s="638">
        <v>29</v>
      </c>
      <c r="D314" s="639" t="s">
        <v>109</v>
      </c>
      <c r="E314" s="613">
        <v>3225</v>
      </c>
      <c r="F314" s="613">
        <v>65</v>
      </c>
      <c r="G314" s="613">
        <v>3160</v>
      </c>
      <c r="H314" s="613">
        <v>227</v>
      </c>
      <c r="I314" s="613">
        <v>65</v>
      </c>
      <c r="J314" s="613">
        <v>162</v>
      </c>
      <c r="K314" s="613">
        <v>1937</v>
      </c>
      <c r="L314" s="612">
        <v>0</v>
      </c>
      <c r="M314" s="613">
        <v>1937</v>
      </c>
      <c r="N314" s="613">
        <v>1061</v>
      </c>
      <c r="O314" s="612">
        <v>0</v>
      </c>
      <c r="P314" s="613">
        <v>1061</v>
      </c>
      <c r="Q314" s="640" t="s">
        <v>334</v>
      </c>
    </row>
    <row r="315" spans="1:17" s="617" customFormat="1">
      <c r="A315" s="618"/>
      <c r="B315" s="623"/>
      <c r="C315" s="650">
        <v>30</v>
      </c>
      <c r="D315" s="639" t="s">
        <v>105</v>
      </c>
      <c r="E315" s="613">
        <v>3310</v>
      </c>
      <c r="F315" s="613">
        <v>65</v>
      </c>
      <c r="G315" s="613">
        <v>3245</v>
      </c>
      <c r="H315" s="613">
        <v>43</v>
      </c>
      <c r="I315" s="613">
        <v>0</v>
      </c>
      <c r="J315" s="613">
        <v>43</v>
      </c>
      <c r="K315" s="613">
        <v>1789.9999999999998</v>
      </c>
      <c r="L315" s="612">
        <v>0</v>
      </c>
      <c r="M315" s="613">
        <v>1789.9999999999998</v>
      </c>
      <c r="N315" s="613">
        <v>322</v>
      </c>
      <c r="O315" s="612">
        <v>0</v>
      </c>
      <c r="P315" s="613">
        <v>322</v>
      </c>
      <c r="Q315" s="640" t="s">
        <v>334</v>
      </c>
    </row>
    <row r="316" spans="1:17" s="617" customFormat="1">
      <c r="A316" s="618"/>
      <c r="B316" s="609"/>
      <c r="C316" s="638">
        <v>31</v>
      </c>
      <c r="D316" s="639" t="s">
        <v>123</v>
      </c>
      <c r="E316" s="613">
        <v>1497</v>
      </c>
      <c r="F316" s="613">
        <v>0</v>
      </c>
      <c r="G316" s="613">
        <v>1497</v>
      </c>
      <c r="H316" s="613">
        <v>0</v>
      </c>
      <c r="I316" s="613">
        <v>0</v>
      </c>
      <c r="J316" s="613">
        <v>0</v>
      </c>
      <c r="K316" s="613">
        <v>1294</v>
      </c>
      <c r="L316" s="612">
        <v>0</v>
      </c>
      <c r="M316" s="613">
        <v>1294</v>
      </c>
      <c r="N316" s="613">
        <v>202.99999999999997</v>
      </c>
      <c r="O316" s="612">
        <v>0</v>
      </c>
      <c r="P316" s="613">
        <v>202.99999999999997</v>
      </c>
      <c r="Q316" s="640" t="s">
        <v>334</v>
      </c>
    </row>
    <row r="317" spans="1:17" s="617" customFormat="1">
      <c r="A317" s="618"/>
      <c r="B317" s="619"/>
      <c r="C317" s="650">
        <v>32</v>
      </c>
      <c r="D317" s="639" t="s">
        <v>280</v>
      </c>
      <c r="E317" s="613">
        <v>2929</v>
      </c>
      <c r="F317" s="613">
        <v>65</v>
      </c>
      <c r="G317" s="613">
        <v>2864</v>
      </c>
      <c r="H317" s="613">
        <v>0</v>
      </c>
      <c r="I317" s="613">
        <v>0</v>
      </c>
      <c r="J317" s="613">
        <v>0</v>
      </c>
      <c r="K317" s="613">
        <v>1579</v>
      </c>
      <c r="L317" s="612">
        <v>0</v>
      </c>
      <c r="M317" s="613">
        <v>1579</v>
      </c>
      <c r="N317" s="613">
        <v>213</v>
      </c>
      <c r="O317" s="612">
        <v>0</v>
      </c>
      <c r="P317" s="613">
        <v>213</v>
      </c>
      <c r="Q317" s="640" t="s">
        <v>334</v>
      </c>
    </row>
    <row r="318" spans="1:17" s="617" customFormat="1">
      <c r="A318" s="618"/>
      <c r="B318" s="623"/>
      <c r="C318" s="638">
        <v>33</v>
      </c>
      <c r="D318" s="639" t="s">
        <v>281</v>
      </c>
      <c r="E318" s="613">
        <v>4567</v>
      </c>
      <c r="F318" s="613">
        <v>0</v>
      </c>
      <c r="G318" s="613">
        <v>4567</v>
      </c>
      <c r="H318" s="613">
        <v>460.50000000000006</v>
      </c>
      <c r="I318" s="613">
        <v>0</v>
      </c>
      <c r="J318" s="613">
        <v>460.50000000000006</v>
      </c>
      <c r="K318" s="613">
        <v>2278.5</v>
      </c>
      <c r="L318" s="612">
        <v>0</v>
      </c>
      <c r="M318" s="613">
        <v>2278.5</v>
      </c>
      <c r="N318" s="613">
        <v>1828</v>
      </c>
      <c r="O318" s="612">
        <v>0</v>
      </c>
      <c r="P318" s="613">
        <v>1828</v>
      </c>
      <c r="Q318" s="640" t="s">
        <v>334</v>
      </c>
    </row>
    <row r="319" spans="1:17" s="617" customFormat="1">
      <c r="A319" s="618"/>
      <c r="B319" s="623"/>
      <c r="C319" s="650">
        <v>34</v>
      </c>
      <c r="D319" s="639" t="s">
        <v>325</v>
      </c>
      <c r="E319" s="613">
        <v>1971</v>
      </c>
      <c r="F319" s="613">
        <v>0</v>
      </c>
      <c r="G319" s="613">
        <v>1971</v>
      </c>
      <c r="H319" s="613">
        <v>0</v>
      </c>
      <c r="I319" s="613">
        <v>0</v>
      </c>
      <c r="J319" s="613">
        <v>0</v>
      </c>
      <c r="K319" s="613">
        <v>225.99999999999997</v>
      </c>
      <c r="L319" s="612">
        <v>0</v>
      </c>
      <c r="M319" s="613">
        <v>225.99999999999997</v>
      </c>
      <c r="N319" s="613">
        <v>1745</v>
      </c>
      <c r="O319" s="612">
        <v>0</v>
      </c>
      <c r="P319" s="613">
        <v>1745</v>
      </c>
      <c r="Q319" s="640" t="s">
        <v>334</v>
      </c>
    </row>
    <row r="320" spans="1:17" s="617" customFormat="1">
      <c r="A320" s="618"/>
      <c r="B320" s="623"/>
      <c r="C320" s="638">
        <v>35</v>
      </c>
      <c r="D320" s="639" t="s">
        <v>102</v>
      </c>
      <c r="E320" s="613">
        <v>5832</v>
      </c>
      <c r="F320" s="613">
        <v>65</v>
      </c>
      <c r="G320" s="613">
        <v>5767</v>
      </c>
      <c r="H320" s="613">
        <v>830.00000000000011</v>
      </c>
      <c r="I320" s="613">
        <v>0</v>
      </c>
      <c r="J320" s="613">
        <v>830.00000000000011</v>
      </c>
      <c r="K320" s="613">
        <v>739</v>
      </c>
      <c r="L320" s="612">
        <v>0</v>
      </c>
      <c r="M320" s="613">
        <v>739</v>
      </c>
      <c r="N320" s="613">
        <v>2608</v>
      </c>
      <c r="O320" s="612">
        <v>0</v>
      </c>
      <c r="P320" s="613">
        <v>2608</v>
      </c>
      <c r="Q320" s="640" t="s">
        <v>334</v>
      </c>
    </row>
    <row r="321" spans="1:17" s="617" customFormat="1">
      <c r="A321" s="618"/>
      <c r="B321" s="623"/>
      <c r="C321" s="650">
        <v>36</v>
      </c>
      <c r="D321" s="639" t="s">
        <v>225</v>
      </c>
      <c r="E321" s="613">
        <v>4741.9999999999991</v>
      </c>
      <c r="F321" s="613">
        <v>0</v>
      </c>
      <c r="G321" s="613">
        <v>4741.9999999999991</v>
      </c>
      <c r="H321" s="613">
        <v>0</v>
      </c>
      <c r="I321" s="613">
        <v>0</v>
      </c>
      <c r="J321" s="613">
        <v>0</v>
      </c>
      <c r="K321" s="613">
        <v>787</v>
      </c>
      <c r="L321" s="612">
        <v>0</v>
      </c>
      <c r="M321" s="613">
        <v>787</v>
      </c>
      <c r="N321" s="613">
        <v>3954.9999999999995</v>
      </c>
      <c r="O321" s="612">
        <v>0</v>
      </c>
      <c r="P321" s="613">
        <v>3954.9999999999995</v>
      </c>
      <c r="Q321" s="640" t="s">
        <v>334</v>
      </c>
    </row>
    <row r="322" spans="1:17" s="617" customFormat="1">
      <c r="A322" s="618"/>
      <c r="B322" s="623"/>
      <c r="C322" s="638">
        <v>37</v>
      </c>
      <c r="D322" s="639" t="s">
        <v>277</v>
      </c>
      <c r="E322" s="613">
        <v>433</v>
      </c>
      <c r="F322" s="613">
        <v>0</v>
      </c>
      <c r="G322" s="613">
        <v>433</v>
      </c>
      <c r="H322" s="613">
        <v>3</v>
      </c>
      <c r="I322" s="613">
        <v>0</v>
      </c>
      <c r="J322" s="613">
        <v>3</v>
      </c>
      <c r="K322" s="613">
        <v>379</v>
      </c>
      <c r="L322" s="612">
        <v>0</v>
      </c>
      <c r="M322" s="613">
        <v>379</v>
      </c>
      <c r="N322" s="613">
        <v>51</v>
      </c>
      <c r="O322" s="612">
        <v>0</v>
      </c>
      <c r="P322" s="613">
        <v>51</v>
      </c>
      <c r="Q322" s="640" t="s">
        <v>334</v>
      </c>
    </row>
    <row r="323" spans="1:17" s="617" customFormat="1">
      <c r="A323" s="618"/>
      <c r="B323" s="623"/>
      <c r="C323" s="650">
        <v>38</v>
      </c>
      <c r="D323" s="639" t="s">
        <v>155</v>
      </c>
      <c r="E323" s="613">
        <v>4324</v>
      </c>
      <c r="F323" s="613">
        <v>65</v>
      </c>
      <c r="G323" s="613">
        <v>4269</v>
      </c>
      <c r="H323" s="613">
        <v>574</v>
      </c>
      <c r="I323" s="613">
        <v>0</v>
      </c>
      <c r="J323" s="613">
        <v>574</v>
      </c>
      <c r="K323" s="613">
        <v>2013</v>
      </c>
      <c r="L323" s="612">
        <v>0</v>
      </c>
      <c r="M323" s="613">
        <v>2013</v>
      </c>
      <c r="N323" s="613">
        <v>582</v>
      </c>
      <c r="O323" s="612">
        <v>0</v>
      </c>
      <c r="P323" s="613">
        <v>582</v>
      </c>
      <c r="Q323" s="640" t="s">
        <v>334</v>
      </c>
    </row>
    <row r="324" spans="1:17" s="617" customFormat="1">
      <c r="A324" s="618"/>
      <c r="B324" s="623"/>
      <c r="C324" s="638">
        <v>39</v>
      </c>
      <c r="D324" s="639" t="s">
        <v>190</v>
      </c>
      <c r="E324" s="613">
        <v>3089</v>
      </c>
      <c r="F324" s="613">
        <v>65</v>
      </c>
      <c r="G324" s="613">
        <v>3024</v>
      </c>
      <c r="H324" s="613">
        <v>0</v>
      </c>
      <c r="I324" s="613">
        <v>0</v>
      </c>
      <c r="J324" s="613">
        <v>0</v>
      </c>
      <c r="K324" s="613">
        <v>1727</v>
      </c>
      <c r="L324" s="612">
        <v>0</v>
      </c>
      <c r="M324" s="613">
        <v>1727</v>
      </c>
      <c r="N324" s="613">
        <v>217</v>
      </c>
      <c r="O324" s="612">
        <v>0</v>
      </c>
      <c r="P324" s="613">
        <v>217</v>
      </c>
      <c r="Q324" s="640" t="s">
        <v>334</v>
      </c>
    </row>
    <row r="325" spans="1:17" s="617" customFormat="1">
      <c r="A325" s="618"/>
      <c r="B325" s="623"/>
      <c r="C325" s="650">
        <v>40</v>
      </c>
      <c r="D325" s="639" t="s">
        <v>431</v>
      </c>
      <c r="E325" s="613">
        <v>1347.9999999999998</v>
      </c>
      <c r="F325" s="613">
        <v>0</v>
      </c>
      <c r="G325" s="613">
        <v>1347.9999999999998</v>
      </c>
      <c r="H325" s="613">
        <v>0</v>
      </c>
      <c r="I325" s="613">
        <v>0</v>
      </c>
      <c r="J325" s="613">
        <v>0</v>
      </c>
      <c r="K325" s="613">
        <v>69</v>
      </c>
      <c r="L325" s="612">
        <v>0</v>
      </c>
      <c r="M325" s="613">
        <v>69</v>
      </c>
      <c r="N325" s="613">
        <v>1279</v>
      </c>
      <c r="O325" s="612">
        <v>0</v>
      </c>
      <c r="P325" s="613">
        <v>1279</v>
      </c>
      <c r="Q325" s="640" t="s">
        <v>334</v>
      </c>
    </row>
    <row r="326" spans="1:17" s="617" customFormat="1">
      <c r="A326" s="618"/>
      <c r="B326" s="623"/>
      <c r="C326" s="650">
        <v>41</v>
      </c>
      <c r="D326" s="639" t="s">
        <v>186</v>
      </c>
      <c r="E326" s="613">
        <v>3120.0000000000005</v>
      </c>
      <c r="F326" s="613">
        <v>0</v>
      </c>
      <c r="G326" s="613">
        <v>3120.0000000000005</v>
      </c>
      <c r="H326" s="613">
        <v>551</v>
      </c>
      <c r="I326" s="613">
        <v>0</v>
      </c>
      <c r="J326" s="613">
        <v>551</v>
      </c>
      <c r="K326" s="613">
        <v>691</v>
      </c>
      <c r="L326" s="612">
        <v>0</v>
      </c>
      <c r="M326" s="613">
        <v>691</v>
      </c>
      <c r="N326" s="613">
        <v>1878</v>
      </c>
      <c r="O326" s="612">
        <v>0</v>
      </c>
      <c r="P326" s="613">
        <v>1878</v>
      </c>
      <c r="Q326" s="640" t="s">
        <v>334</v>
      </c>
    </row>
    <row r="327" spans="1:17" s="617" customFormat="1">
      <c r="A327" s="618"/>
      <c r="B327" s="623"/>
      <c r="C327" s="638">
        <v>42</v>
      </c>
      <c r="D327" s="639" t="s">
        <v>185</v>
      </c>
      <c r="E327" s="613">
        <v>3908</v>
      </c>
      <c r="F327" s="613">
        <v>65</v>
      </c>
      <c r="G327" s="613">
        <v>3843</v>
      </c>
      <c r="H327" s="613">
        <v>0</v>
      </c>
      <c r="I327" s="613">
        <v>0</v>
      </c>
      <c r="J327" s="613">
        <v>0</v>
      </c>
      <c r="K327" s="613">
        <v>113.99999999999999</v>
      </c>
      <c r="L327" s="612">
        <v>0</v>
      </c>
      <c r="M327" s="613">
        <v>113.99999999999999</v>
      </c>
      <c r="N327" s="613">
        <v>2139</v>
      </c>
      <c r="O327" s="612">
        <v>0</v>
      </c>
      <c r="P327" s="613">
        <v>2139</v>
      </c>
      <c r="Q327" s="640" t="s">
        <v>334</v>
      </c>
    </row>
    <row r="328" spans="1:17" s="617" customFormat="1">
      <c r="A328" s="618"/>
      <c r="B328" s="623"/>
      <c r="C328" s="650">
        <v>43</v>
      </c>
      <c r="D328" s="639" t="s">
        <v>182</v>
      </c>
      <c r="E328" s="613">
        <v>1721</v>
      </c>
      <c r="F328" s="613">
        <v>0</v>
      </c>
      <c r="G328" s="613">
        <v>1721</v>
      </c>
      <c r="H328" s="613">
        <v>0</v>
      </c>
      <c r="I328" s="613">
        <v>0</v>
      </c>
      <c r="J328" s="613">
        <v>0</v>
      </c>
      <c r="K328" s="613">
        <v>1518</v>
      </c>
      <c r="L328" s="612">
        <v>0</v>
      </c>
      <c r="M328" s="613">
        <v>1518</v>
      </c>
      <c r="N328" s="613">
        <v>202.99999999999997</v>
      </c>
      <c r="O328" s="612">
        <v>0</v>
      </c>
      <c r="P328" s="613">
        <v>202.99999999999997</v>
      </c>
      <c r="Q328" s="640" t="s">
        <v>334</v>
      </c>
    </row>
    <row r="329" spans="1:17" s="617" customFormat="1">
      <c r="A329" s="618"/>
      <c r="B329" s="623"/>
      <c r="C329" s="650">
        <v>44</v>
      </c>
      <c r="D329" s="639" t="s">
        <v>203</v>
      </c>
      <c r="E329" s="613">
        <v>4051</v>
      </c>
      <c r="F329" s="613">
        <v>0</v>
      </c>
      <c r="G329" s="613">
        <v>4051</v>
      </c>
      <c r="H329" s="613">
        <v>30</v>
      </c>
      <c r="I329" s="613">
        <v>0</v>
      </c>
      <c r="J329" s="613">
        <v>30</v>
      </c>
      <c r="K329" s="613">
        <v>3736</v>
      </c>
      <c r="L329" s="612">
        <v>0</v>
      </c>
      <c r="M329" s="613">
        <v>3736</v>
      </c>
      <c r="N329" s="613">
        <v>285</v>
      </c>
      <c r="O329" s="612">
        <v>0</v>
      </c>
      <c r="P329" s="613">
        <v>285</v>
      </c>
      <c r="Q329" s="640" t="s">
        <v>331</v>
      </c>
    </row>
    <row r="330" spans="1:17" s="617" customFormat="1">
      <c r="A330" s="618"/>
      <c r="B330" s="623"/>
      <c r="C330" s="638">
        <v>45</v>
      </c>
      <c r="D330" s="639" t="s">
        <v>205</v>
      </c>
      <c r="E330" s="612">
        <v>1716.9999999999998</v>
      </c>
      <c r="F330" s="612">
        <v>0</v>
      </c>
      <c r="G330" s="612">
        <v>1716.9999999999998</v>
      </c>
      <c r="H330" s="612">
        <v>0</v>
      </c>
      <c r="I330" s="613">
        <v>0</v>
      </c>
      <c r="J330" s="613">
        <v>0</v>
      </c>
      <c r="K330" s="612">
        <v>1487</v>
      </c>
      <c r="L330" s="612">
        <v>0</v>
      </c>
      <c r="M330" s="612">
        <v>1487</v>
      </c>
      <c r="N330" s="612">
        <v>229.99999999999997</v>
      </c>
      <c r="O330" s="612">
        <v>0</v>
      </c>
      <c r="P330" s="612">
        <v>229.99999999999997</v>
      </c>
      <c r="Q330" s="640" t="s">
        <v>331</v>
      </c>
    </row>
    <row r="331" spans="1:17" s="617" customFormat="1">
      <c r="A331" s="618"/>
      <c r="B331" s="623"/>
      <c r="C331" s="650">
        <v>46</v>
      </c>
      <c r="D331" s="639" t="s">
        <v>204</v>
      </c>
      <c r="E331" s="612">
        <v>2749</v>
      </c>
      <c r="F331" s="612">
        <v>65</v>
      </c>
      <c r="G331" s="612">
        <v>2684</v>
      </c>
      <c r="H331" s="612">
        <v>135</v>
      </c>
      <c r="I331" s="613">
        <v>65</v>
      </c>
      <c r="J331" s="613">
        <v>70</v>
      </c>
      <c r="K331" s="612">
        <v>1723</v>
      </c>
      <c r="L331" s="612">
        <v>0</v>
      </c>
      <c r="M331" s="612">
        <v>1723</v>
      </c>
      <c r="N331" s="612">
        <v>891</v>
      </c>
      <c r="O331" s="612">
        <v>0</v>
      </c>
      <c r="P331" s="612">
        <v>891</v>
      </c>
      <c r="Q331" s="640" t="s">
        <v>331</v>
      </c>
    </row>
    <row r="332" spans="1:17" s="617" customFormat="1">
      <c r="A332" s="618"/>
      <c r="B332" s="623"/>
      <c r="C332" s="650">
        <v>47</v>
      </c>
      <c r="D332" s="639" t="s">
        <v>160</v>
      </c>
      <c r="E332" s="612">
        <v>1468</v>
      </c>
      <c r="F332" s="612">
        <v>0</v>
      </c>
      <c r="G332" s="612">
        <v>1468</v>
      </c>
      <c r="H332" s="612">
        <v>0</v>
      </c>
      <c r="I332" s="613">
        <v>0</v>
      </c>
      <c r="J332" s="613">
        <v>0</v>
      </c>
      <c r="K332" s="612">
        <v>1254</v>
      </c>
      <c r="L332" s="612">
        <v>0</v>
      </c>
      <c r="M332" s="612">
        <v>1254</v>
      </c>
      <c r="N332" s="612">
        <v>214</v>
      </c>
      <c r="O332" s="612">
        <v>0</v>
      </c>
      <c r="P332" s="612">
        <v>214</v>
      </c>
      <c r="Q332" s="640" t="s">
        <v>331</v>
      </c>
    </row>
    <row r="333" spans="1:17" s="617" customFormat="1">
      <c r="A333" s="618"/>
      <c r="B333" s="623"/>
      <c r="C333" s="638">
        <v>48</v>
      </c>
      <c r="D333" s="639" t="s">
        <v>196</v>
      </c>
      <c r="E333" s="612">
        <v>1628</v>
      </c>
      <c r="F333" s="612">
        <v>65</v>
      </c>
      <c r="G333" s="612">
        <v>1563</v>
      </c>
      <c r="H333" s="612">
        <v>166</v>
      </c>
      <c r="I333" s="613">
        <v>65</v>
      </c>
      <c r="J333" s="613">
        <v>101</v>
      </c>
      <c r="K333" s="612">
        <v>574</v>
      </c>
      <c r="L333" s="612">
        <v>0</v>
      </c>
      <c r="M333" s="612">
        <v>574</v>
      </c>
      <c r="N333" s="612">
        <v>888.00000000000011</v>
      </c>
      <c r="O333" s="612">
        <v>0</v>
      </c>
      <c r="P333" s="612">
        <v>888.00000000000011</v>
      </c>
      <c r="Q333" s="640" t="s">
        <v>331</v>
      </c>
    </row>
    <row r="334" spans="1:17" s="617" customFormat="1">
      <c r="A334" s="618"/>
      <c r="B334" s="623"/>
      <c r="C334" s="650">
        <v>49</v>
      </c>
      <c r="D334" s="639" t="s">
        <v>195</v>
      </c>
      <c r="E334" s="612">
        <v>1883.0000000000002</v>
      </c>
      <c r="F334" s="612">
        <v>0</v>
      </c>
      <c r="G334" s="612">
        <v>1883.0000000000002</v>
      </c>
      <c r="H334" s="612">
        <v>0</v>
      </c>
      <c r="I334" s="613">
        <v>0</v>
      </c>
      <c r="J334" s="613">
        <v>0</v>
      </c>
      <c r="K334" s="612">
        <v>1644.0000000000002</v>
      </c>
      <c r="L334" s="612">
        <v>0</v>
      </c>
      <c r="M334" s="612">
        <v>1644.0000000000002</v>
      </c>
      <c r="N334" s="612">
        <v>239</v>
      </c>
      <c r="O334" s="612">
        <v>0</v>
      </c>
      <c r="P334" s="612">
        <v>239</v>
      </c>
      <c r="Q334" s="640" t="s">
        <v>331</v>
      </c>
    </row>
    <row r="335" spans="1:17" s="617" customFormat="1">
      <c r="A335" s="618"/>
      <c r="B335" s="623"/>
      <c r="C335" s="650">
        <v>50</v>
      </c>
      <c r="D335" s="639" t="s">
        <v>193</v>
      </c>
      <c r="E335" s="612">
        <v>3223.0000000000005</v>
      </c>
      <c r="F335" s="612">
        <v>0</v>
      </c>
      <c r="G335" s="612">
        <v>3223.0000000000005</v>
      </c>
      <c r="H335" s="612">
        <v>0</v>
      </c>
      <c r="I335" s="613">
        <v>0</v>
      </c>
      <c r="J335" s="613">
        <v>0</v>
      </c>
      <c r="K335" s="612">
        <v>1752</v>
      </c>
      <c r="L335" s="612">
        <v>0</v>
      </c>
      <c r="M335" s="612">
        <v>1752</v>
      </c>
      <c r="N335" s="612">
        <v>1471</v>
      </c>
      <c r="O335" s="612">
        <v>0</v>
      </c>
      <c r="P335" s="612">
        <v>1471</v>
      </c>
      <c r="Q335" s="640" t="s">
        <v>331</v>
      </c>
    </row>
    <row r="336" spans="1:17" s="617" customFormat="1">
      <c r="A336" s="618"/>
      <c r="B336" s="623"/>
      <c r="C336" s="638">
        <v>51</v>
      </c>
      <c r="D336" s="639" t="s">
        <v>199</v>
      </c>
      <c r="E336" s="612">
        <v>5098</v>
      </c>
      <c r="F336" s="612">
        <v>65</v>
      </c>
      <c r="G336" s="612">
        <v>5033</v>
      </c>
      <c r="H336" s="612">
        <v>428</v>
      </c>
      <c r="I336" s="613">
        <v>0</v>
      </c>
      <c r="J336" s="613">
        <v>428</v>
      </c>
      <c r="K336" s="612">
        <v>580</v>
      </c>
      <c r="L336" s="612">
        <v>0</v>
      </c>
      <c r="M336" s="612">
        <v>580</v>
      </c>
      <c r="N336" s="612">
        <v>2955</v>
      </c>
      <c r="O336" s="612">
        <v>0</v>
      </c>
      <c r="P336" s="612">
        <v>2955</v>
      </c>
      <c r="Q336" s="640" t="s">
        <v>331</v>
      </c>
    </row>
    <row r="337" spans="1:17" s="617" customFormat="1">
      <c r="A337" s="618"/>
      <c r="B337" s="623"/>
      <c r="C337" s="650">
        <v>52</v>
      </c>
      <c r="D337" s="639" t="s">
        <v>284</v>
      </c>
      <c r="E337" s="612">
        <v>4698.9999999999991</v>
      </c>
      <c r="F337" s="612">
        <v>0</v>
      </c>
      <c r="G337" s="612">
        <v>4698.9999999999991</v>
      </c>
      <c r="H337" s="612">
        <v>723</v>
      </c>
      <c r="I337" s="613">
        <v>0</v>
      </c>
      <c r="J337" s="613">
        <v>723</v>
      </c>
      <c r="K337" s="612">
        <v>493</v>
      </c>
      <c r="L337" s="612">
        <v>0</v>
      </c>
      <c r="M337" s="612">
        <v>493</v>
      </c>
      <c r="N337" s="612">
        <v>3483</v>
      </c>
      <c r="O337" s="612">
        <v>0</v>
      </c>
      <c r="P337" s="612">
        <v>3483</v>
      </c>
      <c r="Q337" s="640" t="s">
        <v>331</v>
      </c>
    </row>
    <row r="338" spans="1:17" s="617" customFormat="1">
      <c r="A338" s="618"/>
      <c r="B338" s="623"/>
      <c r="C338" s="650">
        <v>53</v>
      </c>
      <c r="D338" s="639" t="s">
        <v>233</v>
      </c>
      <c r="E338" s="612">
        <v>5819</v>
      </c>
      <c r="F338" s="612">
        <v>0</v>
      </c>
      <c r="G338" s="612">
        <v>5819</v>
      </c>
      <c r="H338" s="612">
        <v>782</v>
      </c>
      <c r="I338" s="613">
        <v>0</v>
      </c>
      <c r="J338" s="613">
        <v>782</v>
      </c>
      <c r="K338" s="612">
        <v>533</v>
      </c>
      <c r="L338" s="612">
        <v>0</v>
      </c>
      <c r="M338" s="612">
        <v>533</v>
      </c>
      <c r="N338" s="612">
        <v>4504</v>
      </c>
      <c r="O338" s="612">
        <v>0</v>
      </c>
      <c r="P338" s="612">
        <v>4504</v>
      </c>
      <c r="Q338" s="640" t="s">
        <v>331</v>
      </c>
    </row>
    <row r="339" spans="1:17" s="617" customFormat="1">
      <c r="A339" s="618"/>
      <c r="B339" s="623"/>
      <c r="C339" s="638">
        <v>54</v>
      </c>
      <c r="D339" s="639" t="s">
        <v>97</v>
      </c>
      <c r="E339" s="612">
        <v>4465.0000000000009</v>
      </c>
      <c r="F339" s="612">
        <v>0</v>
      </c>
      <c r="G339" s="612">
        <v>4465.0000000000009</v>
      </c>
      <c r="H339" s="612">
        <v>448.00000000000006</v>
      </c>
      <c r="I339" s="613">
        <v>0</v>
      </c>
      <c r="J339" s="613">
        <v>448.00000000000006</v>
      </c>
      <c r="K339" s="612">
        <v>2107</v>
      </c>
      <c r="L339" s="612">
        <v>0</v>
      </c>
      <c r="M339" s="612">
        <v>2107</v>
      </c>
      <c r="N339" s="612">
        <v>1910.0000000000002</v>
      </c>
      <c r="O339" s="612">
        <v>0</v>
      </c>
      <c r="P339" s="612">
        <v>1910.0000000000002</v>
      </c>
      <c r="Q339" s="640" t="s">
        <v>331</v>
      </c>
    </row>
    <row r="340" spans="1:17" s="617" customFormat="1">
      <c r="A340" s="618"/>
      <c r="B340" s="623"/>
      <c r="C340" s="650">
        <v>55</v>
      </c>
      <c r="D340" s="639" t="s">
        <v>341</v>
      </c>
      <c r="E340" s="612">
        <v>2860</v>
      </c>
      <c r="F340" s="612">
        <v>65</v>
      </c>
      <c r="G340" s="612">
        <v>2795</v>
      </c>
      <c r="H340" s="612">
        <v>0</v>
      </c>
      <c r="I340" s="613">
        <v>0</v>
      </c>
      <c r="J340" s="613">
        <v>0</v>
      </c>
      <c r="K340" s="612">
        <v>1888</v>
      </c>
      <c r="L340" s="612">
        <v>0</v>
      </c>
      <c r="M340" s="612">
        <v>1888</v>
      </c>
      <c r="N340" s="612">
        <v>237</v>
      </c>
      <c r="O340" s="612">
        <v>0</v>
      </c>
      <c r="P340" s="612">
        <v>237</v>
      </c>
      <c r="Q340" s="640" t="s">
        <v>331</v>
      </c>
    </row>
    <row r="341" spans="1:17" s="617" customFormat="1">
      <c r="A341" s="618"/>
      <c r="B341" s="623"/>
      <c r="C341" s="650">
        <v>56</v>
      </c>
      <c r="D341" s="639" t="s">
        <v>96</v>
      </c>
      <c r="E341" s="612">
        <v>1889</v>
      </c>
      <c r="F341" s="612">
        <v>0</v>
      </c>
      <c r="G341" s="612">
        <v>1889</v>
      </c>
      <c r="H341" s="612">
        <v>0</v>
      </c>
      <c r="I341" s="613">
        <v>0</v>
      </c>
      <c r="J341" s="613">
        <v>0</v>
      </c>
      <c r="K341" s="612">
        <v>1668</v>
      </c>
      <c r="L341" s="612">
        <v>0</v>
      </c>
      <c r="M341" s="612">
        <v>1668</v>
      </c>
      <c r="N341" s="612">
        <v>221</v>
      </c>
      <c r="O341" s="612">
        <v>0</v>
      </c>
      <c r="P341" s="612">
        <v>221</v>
      </c>
      <c r="Q341" s="640" t="s">
        <v>331</v>
      </c>
    </row>
    <row r="342" spans="1:17" s="617" customFormat="1">
      <c r="A342" s="618"/>
      <c r="B342" s="623"/>
      <c r="C342" s="638">
        <v>57</v>
      </c>
      <c r="D342" s="639" t="s">
        <v>107</v>
      </c>
      <c r="E342" s="612">
        <v>3047</v>
      </c>
      <c r="F342" s="612">
        <v>0</v>
      </c>
      <c r="G342" s="612">
        <v>3047</v>
      </c>
      <c r="H342" s="612">
        <v>13</v>
      </c>
      <c r="I342" s="613">
        <v>0</v>
      </c>
      <c r="J342" s="613">
        <v>13</v>
      </c>
      <c r="K342" s="612">
        <v>2702</v>
      </c>
      <c r="L342" s="612">
        <v>0</v>
      </c>
      <c r="M342" s="612">
        <v>2702</v>
      </c>
      <c r="N342" s="612">
        <v>332</v>
      </c>
      <c r="O342" s="612">
        <v>0</v>
      </c>
      <c r="P342" s="612">
        <v>332</v>
      </c>
      <c r="Q342" s="640" t="s">
        <v>331</v>
      </c>
    </row>
    <row r="343" spans="1:17" s="617" customFormat="1">
      <c r="A343" s="618"/>
      <c r="B343" s="623"/>
      <c r="C343" s="650">
        <v>58</v>
      </c>
      <c r="D343" s="639" t="s">
        <v>432</v>
      </c>
      <c r="E343" s="612">
        <v>1372</v>
      </c>
      <c r="F343" s="612">
        <v>0</v>
      </c>
      <c r="G343" s="612">
        <v>1372</v>
      </c>
      <c r="H343" s="612">
        <v>0</v>
      </c>
      <c r="I343" s="613">
        <v>0</v>
      </c>
      <c r="J343" s="613">
        <v>0</v>
      </c>
      <c r="K343" s="612">
        <v>1180</v>
      </c>
      <c r="L343" s="612">
        <v>0</v>
      </c>
      <c r="M343" s="612">
        <v>1180</v>
      </c>
      <c r="N343" s="612">
        <v>192</v>
      </c>
      <c r="O343" s="612">
        <v>0</v>
      </c>
      <c r="P343" s="612">
        <v>192</v>
      </c>
      <c r="Q343" s="640" t="s">
        <v>332</v>
      </c>
    </row>
    <row r="344" spans="1:17" s="617" customFormat="1">
      <c r="A344" s="618"/>
      <c r="B344" s="623"/>
      <c r="C344" s="650">
        <v>59</v>
      </c>
      <c r="D344" s="639" t="s">
        <v>115</v>
      </c>
      <c r="E344" s="612">
        <v>204</v>
      </c>
      <c r="F344" s="612">
        <v>0</v>
      </c>
      <c r="G344" s="612">
        <v>204</v>
      </c>
      <c r="H344" s="612">
        <v>31</v>
      </c>
      <c r="I344" s="613">
        <v>0</v>
      </c>
      <c r="J344" s="613">
        <v>31</v>
      </c>
      <c r="K344" s="612">
        <v>56.999999999999993</v>
      </c>
      <c r="L344" s="612">
        <v>0</v>
      </c>
      <c r="M344" s="612">
        <v>56.999999999999993</v>
      </c>
      <c r="N344" s="612">
        <v>115.99999999999999</v>
      </c>
      <c r="O344" s="612">
        <v>0</v>
      </c>
      <c r="P344" s="612">
        <v>115.99999999999999</v>
      </c>
      <c r="Q344" s="640" t="s">
        <v>332</v>
      </c>
    </row>
    <row r="345" spans="1:17" s="617" customFormat="1">
      <c r="A345" s="618"/>
      <c r="B345" s="623"/>
      <c r="C345" s="638">
        <v>60</v>
      </c>
      <c r="D345" s="639" t="s">
        <v>135</v>
      </c>
      <c r="E345" s="612">
        <v>1677</v>
      </c>
      <c r="F345" s="612">
        <v>0</v>
      </c>
      <c r="G345" s="612">
        <v>1677</v>
      </c>
      <c r="H345" s="612">
        <v>0</v>
      </c>
      <c r="I345" s="613">
        <v>0</v>
      </c>
      <c r="J345" s="613">
        <v>0</v>
      </c>
      <c r="K345" s="612">
        <v>1434</v>
      </c>
      <c r="L345" s="612">
        <v>0</v>
      </c>
      <c r="M345" s="612">
        <v>1434</v>
      </c>
      <c r="N345" s="612">
        <v>243.00000000000003</v>
      </c>
      <c r="O345" s="612">
        <v>0</v>
      </c>
      <c r="P345" s="612">
        <v>243.00000000000003</v>
      </c>
      <c r="Q345" s="640" t="s">
        <v>332</v>
      </c>
    </row>
    <row r="346" spans="1:17" s="617" customFormat="1">
      <c r="A346" s="618"/>
      <c r="B346" s="623"/>
      <c r="C346" s="650">
        <v>61</v>
      </c>
      <c r="D346" s="639" t="s">
        <v>137</v>
      </c>
      <c r="E346" s="612">
        <v>5395</v>
      </c>
      <c r="F346" s="612">
        <v>0</v>
      </c>
      <c r="G346" s="612">
        <v>5395</v>
      </c>
      <c r="H346" s="612">
        <v>732</v>
      </c>
      <c r="I346" s="613">
        <v>0</v>
      </c>
      <c r="J346" s="613">
        <v>732</v>
      </c>
      <c r="K346" s="612">
        <v>1219</v>
      </c>
      <c r="L346" s="612">
        <v>0</v>
      </c>
      <c r="M346" s="612">
        <v>1219</v>
      </c>
      <c r="N346" s="612">
        <v>3444</v>
      </c>
      <c r="O346" s="612">
        <v>0</v>
      </c>
      <c r="P346" s="612">
        <v>3444</v>
      </c>
      <c r="Q346" s="640" t="s">
        <v>332</v>
      </c>
    </row>
    <row r="347" spans="1:17" s="617" customFormat="1">
      <c r="A347" s="618"/>
      <c r="B347" s="623"/>
      <c r="C347" s="650">
        <v>62</v>
      </c>
      <c r="D347" s="639" t="s">
        <v>433</v>
      </c>
      <c r="E347" s="612">
        <v>4389.0000000000009</v>
      </c>
      <c r="F347" s="612">
        <v>0</v>
      </c>
      <c r="G347" s="612">
        <v>4389.0000000000009</v>
      </c>
      <c r="H347" s="612">
        <v>31</v>
      </c>
      <c r="I347" s="613">
        <v>0</v>
      </c>
      <c r="J347" s="613">
        <v>31</v>
      </c>
      <c r="K347" s="612">
        <v>3888.0000000000005</v>
      </c>
      <c r="L347" s="612">
        <v>0</v>
      </c>
      <c r="M347" s="612">
        <v>3888.0000000000005</v>
      </c>
      <c r="N347" s="612">
        <v>470</v>
      </c>
      <c r="O347" s="612">
        <v>0</v>
      </c>
      <c r="P347" s="612">
        <v>470</v>
      </c>
      <c r="Q347" s="640" t="s">
        <v>332</v>
      </c>
    </row>
    <row r="348" spans="1:17" s="617" customFormat="1">
      <c r="A348" s="618"/>
      <c r="B348" s="623"/>
      <c r="C348" s="638">
        <v>63</v>
      </c>
      <c r="D348" s="639" t="s">
        <v>222</v>
      </c>
      <c r="E348" s="612">
        <v>5047</v>
      </c>
      <c r="F348" s="612">
        <v>65</v>
      </c>
      <c r="G348" s="612">
        <v>4982</v>
      </c>
      <c r="H348" s="612">
        <v>52</v>
      </c>
      <c r="I348" s="613">
        <v>0</v>
      </c>
      <c r="J348" s="613">
        <v>52</v>
      </c>
      <c r="K348" s="612">
        <v>3777.0000000000005</v>
      </c>
      <c r="L348" s="612">
        <v>0</v>
      </c>
      <c r="M348" s="612">
        <v>3777.0000000000005</v>
      </c>
      <c r="N348" s="612">
        <v>483</v>
      </c>
      <c r="O348" s="612">
        <v>0</v>
      </c>
      <c r="P348" s="612">
        <v>483</v>
      </c>
      <c r="Q348" s="640" t="s">
        <v>332</v>
      </c>
    </row>
    <row r="349" spans="1:17" s="617" customFormat="1">
      <c r="A349" s="618"/>
      <c r="B349" s="623"/>
      <c r="C349" s="650">
        <v>64</v>
      </c>
      <c r="D349" s="639" t="s">
        <v>130</v>
      </c>
      <c r="E349" s="612">
        <v>2086</v>
      </c>
      <c r="F349" s="612">
        <v>0</v>
      </c>
      <c r="G349" s="612">
        <v>2086</v>
      </c>
      <c r="H349" s="612">
        <v>0</v>
      </c>
      <c r="I349" s="613">
        <v>0</v>
      </c>
      <c r="J349" s="613">
        <v>0</v>
      </c>
      <c r="K349" s="612">
        <v>1843</v>
      </c>
      <c r="L349" s="612">
        <v>0</v>
      </c>
      <c r="M349" s="612">
        <v>1843</v>
      </c>
      <c r="N349" s="612">
        <v>243.00000000000003</v>
      </c>
      <c r="O349" s="612">
        <v>0</v>
      </c>
      <c r="P349" s="612">
        <v>243.00000000000003</v>
      </c>
      <c r="Q349" s="640" t="s">
        <v>332</v>
      </c>
    </row>
    <row r="350" spans="1:17" s="617" customFormat="1">
      <c r="A350" s="618"/>
      <c r="B350" s="623"/>
      <c r="C350" s="650">
        <v>65</v>
      </c>
      <c r="D350" s="639" t="s">
        <v>228</v>
      </c>
      <c r="E350" s="612">
        <v>6519</v>
      </c>
      <c r="F350" s="612">
        <v>0</v>
      </c>
      <c r="G350" s="612">
        <v>6519</v>
      </c>
      <c r="H350" s="612">
        <v>618</v>
      </c>
      <c r="I350" s="613">
        <v>0</v>
      </c>
      <c r="J350" s="613">
        <v>618</v>
      </c>
      <c r="K350" s="612">
        <v>931</v>
      </c>
      <c r="L350" s="612">
        <v>0</v>
      </c>
      <c r="M350" s="612">
        <v>931</v>
      </c>
      <c r="N350" s="612">
        <v>4970</v>
      </c>
      <c r="O350" s="612">
        <v>0</v>
      </c>
      <c r="P350" s="612">
        <v>4970</v>
      </c>
      <c r="Q350" s="640" t="s">
        <v>332</v>
      </c>
    </row>
    <row r="351" spans="1:17" s="617" customFormat="1">
      <c r="A351" s="618"/>
      <c r="B351" s="623"/>
      <c r="C351" s="638">
        <v>66</v>
      </c>
      <c r="D351" s="639" t="s">
        <v>230</v>
      </c>
      <c r="E351" s="612">
        <v>4280</v>
      </c>
      <c r="F351" s="612">
        <v>0</v>
      </c>
      <c r="G351" s="612">
        <v>4280</v>
      </c>
      <c r="H351" s="612">
        <v>623</v>
      </c>
      <c r="I351" s="613">
        <v>0</v>
      </c>
      <c r="J351" s="613">
        <v>623</v>
      </c>
      <c r="K351" s="612">
        <v>1059</v>
      </c>
      <c r="L351" s="612">
        <v>0</v>
      </c>
      <c r="M351" s="612">
        <v>1059</v>
      </c>
      <c r="N351" s="612">
        <v>2598</v>
      </c>
      <c r="O351" s="612">
        <v>0</v>
      </c>
      <c r="P351" s="612">
        <v>2598</v>
      </c>
      <c r="Q351" s="640" t="s">
        <v>332</v>
      </c>
    </row>
    <row r="352" spans="1:17" s="617" customFormat="1">
      <c r="A352" s="618"/>
      <c r="B352" s="623"/>
      <c r="C352" s="650">
        <v>67</v>
      </c>
      <c r="D352" s="639" t="s">
        <v>98</v>
      </c>
      <c r="E352" s="612">
        <v>4086.9999999999995</v>
      </c>
      <c r="F352" s="612">
        <v>0</v>
      </c>
      <c r="G352" s="612">
        <v>4086.9999999999995</v>
      </c>
      <c r="H352" s="612">
        <v>150</v>
      </c>
      <c r="I352" s="613">
        <v>0</v>
      </c>
      <c r="J352" s="613">
        <v>150</v>
      </c>
      <c r="K352" s="612">
        <v>3425</v>
      </c>
      <c r="L352" s="612">
        <v>0</v>
      </c>
      <c r="M352" s="612">
        <v>3425</v>
      </c>
      <c r="N352" s="612">
        <v>512</v>
      </c>
      <c r="O352" s="612">
        <v>0</v>
      </c>
      <c r="P352" s="612">
        <v>512</v>
      </c>
      <c r="Q352" s="640" t="s">
        <v>332</v>
      </c>
    </row>
    <row r="353" spans="1:17" s="617" customFormat="1">
      <c r="A353" s="618"/>
      <c r="B353" s="623"/>
      <c r="C353" s="650">
        <v>68</v>
      </c>
      <c r="D353" s="639" t="s">
        <v>434</v>
      </c>
      <c r="E353" s="612">
        <v>3204</v>
      </c>
      <c r="F353" s="612">
        <v>0</v>
      </c>
      <c r="G353" s="612">
        <v>3204</v>
      </c>
      <c r="H353" s="612">
        <v>638</v>
      </c>
      <c r="I353" s="613">
        <v>0</v>
      </c>
      <c r="J353" s="612">
        <v>638</v>
      </c>
      <c r="K353" s="612">
        <v>1877</v>
      </c>
      <c r="L353" s="612">
        <v>0</v>
      </c>
      <c r="M353" s="612">
        <v>1877</v>
      </c>
      <c r="N353" s="612">
        <v>689</v>
      </c>
      <c r="O353" s="612">
        <v>0</v>
      </c>
      <c r="P353" s="612">
        <v>689</v>
      </c>
      <c r="Q353" s="640" t="s">
        <v>332</v>
      </c>
    </row>
    <row r="354" spans="1:17" s="617" customFormat="1">
      <c r="A354" s="618"/>
      <c r="B354" s="623"/>
      <c r="C354" s="638">
        <v>69</v>
      </c>
      <c r="D354" s="639" t="s">
        <v>129</v>
      </c>
      <c r="E354" s="612">
        <v>3452.0000000000005</v>
      </c>
      <c r="F354" s="612">
        <v>0</v>
      </c>
      <c r="G354" s="612">
        <v>3452.0000000000005</v>
      </c>
      <c r="H354" s="612">
        <v>25</v>
      </c>
      <c r="I354" s="613">
        <v>0</v>
      </c>
      <c r="J354" s="613">
        <v>25</v>
      </c>
      <c r="K354" s="612">
        <v>3053</v>
      </c>
      <c r="L354" s="612">
        <v>0</v>
      </c>
      <c r="M354" s="612">
        <v>3053</v>
      </c>
      <c r="N354" s="612">
        <v>374</v>
      </c>
      <c r="O354" s="612">
        <v>0</v>
      </c>
      <c r="P354" s="612">
        <v>374</v>
      </c>
      <c r="Q354" s="640" t="s">
        <v>332</v>
      </c>
    </row>
    <row r="355" spans="1:17" s="617" customFormat="1">
      <c r="A355" s="618"/>
      <c r="B355" s="623"/>
      <c r="C355" s="650">
        <v>70</v>
      </c>
      <c r="D355" s="639" t="s">
        <v>229</v>
      </c>
      <c r="E355" s="612">
        <v>5985</v>
      </c>
      <c r="F355" s="612">
        <v>0</v>
      </c>
      <c r="G355" s="612">
        <v>5985</v>
      </c>
      <c r="H355" s="612">
        <v>1051</v>
      </c>
      <c r="I355" s="613">
        <v>0</v>
      </c>
      <c r="J355" s="613">
        <v>1051</v>
      </c>
      <c r="K355" s="612">
        <v>1266</v>
      </c>
      <c r="L355" s="612">
        <v>0</v>
      </c>
      <c r="M355" s="612">
        <v>1266</v>
      </c>
      <c r="N355" s="612">
        <v>3668</v>
      </c>
      <c r="O355" s="612">
        <v>0</v>
      </c>
      <c r="P355" s="612">
        <v>3668</v>
      </c>
      <c r="Q355" s="640" t="s">
        <v>336</v>
      </c>
    </row>
    <row r="356" spans="1:17" s="617" customFormat="1">
      <c r="A356" s="618"/>
      <c r="B356" s="677"/>
      <c r="C356" s="650">
        <v>71</v>
      </c>
      <c r="D356" s="639" t="s">
        <v>139</v>
      </c>
      <c r="E356" s="612">
        <v>6775</v>
      </c>
      <c r="F356" s="612">
        <v>0</v>
      </c>
      <c r="G356" s="612">
        <v>6775</v>
      </c>
      <c r="H356" s="612">
        <v>535</v>
      </c>
      <c r="I356" s="613">
        <v>0</v>
      </c>
      <c r="J356" s="613">
        <v>535</v>
      </c>
      <c r="K356" s="612">
        <v>3731</v>
      </c>
      <c r="L356" s="612">
        <v>0</v>
      </c>
      <c r="M356" s="612">
        <v>3731</v>
      </c>
      <c r="N356" s="612">
        <v>2509</v>
      </c>
      <c r="O356" s="612">
        <v>0</v>
      </c>
      <c r="P356" s="612">
        <v>2509</v>
      </c>
      <c r="Q356" s="640" t="s">
        <v>336</v>
      </c>
    </row>
    <row r="357" spans="1:17" s="617" customFormat="1">
      <c r="A357" s="618"/>
      <c r="B357" s="677"/>
      <c r="C357" s="638">
        <v>72</v>
      </c>
      <c r="D357" s="639" t="s">
        <v>101</v>
      </c>
      <c r="E357" s="613">
        <v>5078</v>
      </c>
      <c r="F357" s="613">
        <v>0</v>
      </c>
      <c r="G357" s="613">
        <v>5078</v>
      </c>
      <c r="H357" s="613">
        <v>188</v>
      </c>
      <c r="I357" s="613">
        <v>0</v>
      </c>
      <c r="J357" s="613">
        <v>188</v>
      </c>
      <c r="K357" s="613">
        <v>4233</v>
      </c>
      <c r="L357" s="613">
        <v>0</v>
      </c>
      <c r="M357" s="613">
        <v>4233</v>
      </c>
      <c r="N357" s="613">
        <v>657</v>
      </c>
      <c r="O357" s="613">
        <v>0</v>
      </c>
      <c r="P357" s="613">
        <v>657</v>
      </c>
      <c r="Q357" s="640" t="s">
        <v>336</v>
      </c>
    </row>
    <row r="358" spans="1:17" s="617" customFormat="1">
      <c r="A358" s="678"/>
      <c r="B358" s="669"/>
      <c r="C358" s="650">
        <v>73</v>
      </c>
      <c r="D358" s="639" t="s">
        <v>232</v>
      </c>
      <c r="E358" s="624">
        <v>5789</v>
      </c>
      <c r="F358" s="624">
        <v>0</v>
      </c>
      <c r="G358" s="624">
        <v>5789</v>
      </c>
      <c r="H358" s="624">
        <v>589</v>
      </c>
      <c r="I358" s="624">
        <v>0</v>
      </c>
      <c r="J358" s="624">
        <v>589</v>
      </c>
      <c r="K358" s="624">
        <v>403</v>
      </c>
      <c r="L358" s="624">
        <v>0</v>
      </c>
      <c r="M358" s="624">
        <v>403</v>
      </c>
      <c r="N358" s="624">
        <v>4797</v>
      </c>
      <c r="O358" s="626">
        <v>0</v>
      </c>
      <c r="P358" s="626">
        <v>4797</v>
      </c>
      <c r="Q358" s="640" t="s">
        <v>336</v>
      </c>
    </row>
    <row r="359" spans="1:17" s="617" customFormat="1">
      <c r="A359" s="672"/>
      <c r="B359" s="679"/>
      <c r="C359" s="650">
        <v>74</v>
      </c>
      <c r="D359" s="639" t="s">
        <v>282</v>
      </c>
      <c r="E359" s="624">
        <v>4250</v>
      </c>
      <c r="F359" s="624">
        <v>0</v>
      </c>
      <c r="G359" s="624">
        <v>4250</v>
      </c>
      <c r="H359" s="624">
        <v>40</v>
      </c>
      <c r="I359" s="624">
        <v>0</v>
      </c>
      <c r="J359" s="624">
        <v>40</v>
      </c>
      <c r="K359" s="624">
        <v>3740</v>
      </c>
      <c r="L359" s="624">
        <v>0</v>
      </c>
      <c r="M359" s="624">
        <v>3740</v>
      </c>
      <c r="N359" s="624">
        <v>470</v>
      </c>
      <c r="O359" s="675">
        <v>0</v>
      </c>
      <c r="P359" s="626">
        <v>470</v>
      </c>
      <c r="Q359" s="640" t="s">
        <v>336</v>
      </c>
    </row>
    <row r="360" spans="1:17" s="617" customFormat="1">
      <c r="A360" s="618"/>
      <c r="B360" s="619"/>
      <c r="C360" s="638">
        <v>75</v>
      </c>
      <c r="D360" s="651" t="s">
        <v>134</v>
      </c>
      <c r="E360" s="612">
        <v>4295</v>
      </c>
      <c r="F360" s="612">
        <v>0</v>
      </c>
      <c r="G360" s="612">
        <v>4295</v>
      </c>
      <c r="H360" s="612">
        <v>45</v>
      </c>
      <c r="I360" s="624">
        <v>0</v>
      </c>
      <c r="J360" s="612">
        <v>45</v>
      </c>
      <c r="K360" s="612">
        <v>3819</v>
      </c>
      <c r="L360" s="624">
        <v>0</v>
      </c>
      <c r="M360" s="612">
        <v>3819</v>
      </c>
      <c r="N360" s="612">
        <v>430.99999999999994</v>
      </c>
      <c r="O360" s="675">
        <v>0</v>
      </c>
      <c r="P360" s="612">
        <v>430.99999999999994</v>
      </c>
      <c r="Q360" s="640" t="s">
        <v>336</v>
      </c>
    </row>
    <row r="361" spans="1:17" s="617" customFormat="1">
      <c r="A361" s="618"/>
      <c r="B361" s="619"/>
      <c r="C361" s="650">
        <v>76</v>
      </c>
      <c r="D361" s="651" t="s">
        <v>136</v>
      </c>
      <c r="E361" s="612">
        <v>1238</v>
      </c>
      <c r="F361" s="612">
        <v>0</v>
      </c>
      <c r="G361" s="612">
        <v>1238</v>
      </c>
      <c r="H361" s="612">
        <v>0</v>
      </c>
      <c r="I361" s="624">
        <v>0</v>
      </c>
      <c r="J361" s="612">
        <v>0</v>
      </c>
      <c r="K361" s="612">
        <v>959</v>
      </c>
      <c r="L361" s="624">
        <v>0</v>
      </c>
      <c r="M361" s="612">
        <v>959</v>
      </c>
      <c r="N361" s="612">
        <v>279</v>
      </c>
      <c r="O361" s="675">
        <v>0</v>
      </c>
      <c r="P361" s="612">
        <v>279</v>
      </c>
      <c r="Q361" s="640" t="s">
        <v>336</v>
      </c>
    </row>
    <row r="362" spans="1:17" s="617" customFormat="1">
      <c r="A362" s="618"/>
      <c r="B362" s="619"/>
      <c r="C362" s="650">
        <v>77</v>
      </c>
      <c r="D362" s="651" t="s">
        <v>677</v>
      </c>
      <c r="E362" s="612">
        <v>1363</v>
      </c>
      <c r="F362" s="612">
        <v>0</v>
      </c>
      <c r="G362" s="612">
        <v>1363</v>
      </c>
      <c r="H362" s="612">
        <v>7.0000000000000009</v>
      </c>
      <c r="I362" s="624">
        <v>0</v>
      </c>
      <c r="J362" s="612">
        <v>7.0000000000000009</v>
      </c>
      <c r="K362" s="612">
        <v>206.99999999999997</v>
      </c>
      <c r="L362" s="624">
        <v>0</v>
      </c>
      <c r="M362" s="612">
        <v>206.99999999999997</v>
      </c>
      <c r="N362" s="612">
        <v>1149</v>
      </c>
      <c r="O362" s="675">
        <v>0</v>
      </c>
      <c r="P362" s="612">
        <v>1149</v>
      </c>
      <c r="Q362" s="640" t="s">
        <v>336</v>
      </c>
    </row>
    <row r="363" spans="1:17" s="617" customFormat="1">
      <c r="A363" s="618"/>
      <c r="B363" s="619"/>
      <c r="C363" s="650">
        <v>77</v>
      </c>
      <c r="D363" s="651" t="s">
        <v>681</v>
      </c>
      <c r="E363" s="612">
        <v>1655</v>
      </c>
      <c r="F363" s="612">
        <v>65</v>
      </c>
      <c r="G363" s="612">
        <v>1590</v>
      </c>
      <c r="H363" s="612">
        <v>0</v>
      </c>
      <c r="I363" s="624">
        <v>0</v>
      </c>
      <c r="J363" s="612">
        <v>0</v>
      </c>
      <c r="K363" s="612">
        <v>384</v>
      </c>
      <c r="L363" s="624">
        <v>65</v>
      </c>
      <c r="M363" s="612">
        <v>319</v>
      </c>
      <c r="N363" s="612">
        <v>1271</v>
      </c>
      <c r="O363" s="675">
        <v>0</v>
      </c>
      <c r="P363" s="612">
        <v>1271</v>
      </c>
      <c r="Q363" s="640" t="s">
        <v>336</v>
      </c>
    </row>
    <row r="364" spans="1:17" s="617" customFormat="1">
      <c r="A364" s="618"/>
      <c r="B364" s="623"/>
      <c r="C364" s="669">
        <v>78</v>
      </c>
      <c r="D364" s="680" t="s">
        <v>342</v>
      </c>
      <c r="E364" s="681">
        <f>SUM(E286:E363)</f>
        <v>330825.2</v>
      </c>
      <c r="F364" s="681">
        <f>SUM(F286:F363)</f>
        <v>29793</v>
      </c>
      <c r="G364" s="681">
        <f>SUM(G286:G363)</f>
        <v>301042.2</v>
      </c>
      <c r="H364" s="681">
        <f t="shared" ref="H364:P364" si="24">SUM(H286:H363)</f>
        <v>49804.200000000004</v>
      </c>
      <c r="I364" s="681">
        <f t="shared" si="24"/>
        <v>12285</v>
      </c>
      <c r="J364" s="681">
        <f t="shared" si="24"/>
        <v>37519.199999999997</v>
      </c>
      <c r="K364" s="681">
        <f t="shared" si="24"/>
        <v>147144.20000000001</v>
      </c>
      <c r="L364" s="681">
        <f t="shared" si="24"/>
        <v>10223</v>
      </c>
      <c r="M364" s="681">
        <f t="shared" si="24"/>
        <v>136921.20000000001</v>
      </c>
      <c r="N364" s="681">
        <f t="shared" si="24"/>
        <v>135531.79999999999</v>
      </c>
      <c r="O364" s="681">
        <f t="shared" si="24"/>
        <v>6505</v>
      </c>
      <c r="P364" s="681">
        <f t="shared" si="24"/>
        <v>129026.79999999999</v>
      </c>
      <c r="Q364" s="616"/>
    </row>
    <row r="365" spans="1:17">
      <c r="A365" s="148">
        <v>8</v>
      </c>
      <c r="B365" s="140" t="s">
        <v>78</v>
      </c>
      <c r="C365" s="42">
        <f>A365</f>
        <v>8</v>
      </c>
      <c r="D365" s="118" t="s">
        <v>436</v>
      </c>
      <c r="E365" s="97">
        <v>0</v>
      </c>
      <c r="F365" s="97">
        <v>0</v>
      </c>
      <c r="G365" s="97">
        <v>0</v>
      </c>
      <c r="H365" s="97">
        <v>0</v>
      </c>
      <c r="I365" s="97">
        <v>0</v>
      </c>
      <c r="J365" s="97">
        <v>0</v>
      </c>
      <c r="K365" s="85">
        <v>0</v>
      </c>
      <c r="L365" s="85">
        <v>0</v>
      </c>
      <c r="M365" s="85">
        <v>0</v>
      </c>
      <c r="N365" s="85">
        <v>0</v>
      </c>
      <c r="O365" s="54">
        <v>0</v>
      </c>
      <c r="P365" s="13">
        <v>0</v>
      </c>
      <c r="Q365" s="134" t="s">
        <v>376</v>
      </c>
    </row>
    <row r="366" spans="1:17">
      <c r="A366" s="110"/>
      <c r="B366" s="298"/>
      <c r="C366" s="682">
        <v>1</v>
      </c>
      <c r="D366" s="639" t="s">
        <v>286</v>
      </c>
      <c r="E366" s="613">
        <v>21066.899999999998</v>
      </c>
      <c r="F366" s="613">
        <v>868</v>
      </c>
      <c r="G366" s="613">
        <v>20198.900000000001</v>
      </c>
      <c r="H366" s="613">
        <v>7183.3</v>
      </c>
      <c r="I366" s="613">
        <v>868</v>
      </c>
      <c r="J366" s="613">
        <v>6315.3</v>
      </c>
      <c r="K366" s="613">
        <v>8752.8000000000011</v>
      </c>
      <c r="L366" s="613">
        <v>0</v>
      </c>
      <c r="M366" s="613">
        <v>8752.8000000000011</v>
      </c>
      <c r="N366" s="613">
        <v>5130.8</v>
      </c>
      <c r="O366" s="613">
        <v>0</v>
      </c>
      <c r="P366" s="615">
        <v>5130.8</v>
      </c>
      <c r="Q366" s="134" t="s">
        <v>333</v>
      </c>
    </row>
    <row r="367" spans="1:17">
      <c r="A367" s="110"/>
      <c r="B367" s="140"/>
      <c r="C367" s="610">
        <v>2</v>
      </c>
      <c r="D367" s="651" t="s">
        <v>287</v>
      </c>
      <c r="E367" s="612">
        <v>11734</v>
      </c>
      <c r="F367" s="612">
        <v>172</v>
      </c>
      <c r="G367" s="612">
        <v>11562</v>
      </c>
      <c r="H367" s="612">
        <v>4342.7</v>
      </c>
      <c r="I367" s="612">
        <v>172</v>
      </c>
      <c r="J367" s="612">
        <v>4170.7</v>
      </c>
      <c r="K367" s="612">
        <v>3747.9</v>
      </c>
      <c r="L367" s="612">
        <v>0</v>
      </c>
      <c r="M367" s="612">
        <v>3747.9</v>
      </c>
      <c r="N367" s="612">
        <v>3643.3999999999996</v>
      </c>
      <c r="O367" s="612">
        <v>0</v>
      </c>
      <c r="P367" s="627">
        <v>3643.3999999999996</v>
      </c>
      <c r="Q367" s="134" t="s">
        <v>333</v>
      </c>
    </row>
    <row r="368" spans="1:17">
      <c r="A368" s="110"/>
      <c r="B368" s="138"/>
      <c r="C368" s="610">
        <v>3</v>
      </c>
      <c r="D368" s="651" t="s">
        <v>288</v>
      </c>
      <c r="E368" s="612">
        <f>F368+G368</f>
        <v>17718.800000000003</v>
      </c>
      <c r="F368" s="612">
        <v>4185.9000000000005</v>
      </c>
      <c r="G368" s="612">
        <v>13532.900000000001</v>
      </c>
      <c r="H368" s="612">
        <v>7024.5</v>
      </c>
      <c r="I368" s="612">
        <v>1000</v>
      </c>
      <c r="J368" s="612">
        <v>6024.5</v>
      </c>
      <c r="K368" s="612">
        <v>5322.5</v>
      </c>
      <c r="L368" s="612">
        <v>500</v>
      </c>
      <c r="M368" s="612">
        <v>4822.5</v>
      </c>
      <c r="N368" s="612">
        <v>2685.9</v>
      </c>
      <c r="O368" s="612">
        <v>0</v>
      </c>
      <c r="P368" s="627">
        <v>2685.9</v>
      </c>
      <c r="Q368" s="134" t="s">
        <v>333</v>
      </c>
    </row>
    <row r="369" spans="1:17">
      <c r="A369" s="110"/>
      <c r="B369" s="138"/>
      <c r="C369" s="610">
        <v>4</v>
      </c>
      <c r="D369" s="651" t="s">
        <v>289</v>
      </c>
      <c r="E369" s="612">
        <f>F369+G369</f>
        <v>26725</v>
      </c>
      <c r="F369" s="612">
        <v>12000</v>
      </c>
      <c r="G369" s="612">
        <v>14725</v>
      </c>
      <c r="H369" s="612">
        <v>10433.199999999999</v>
      </c>
      <c r="I369" s="612">
        <v>4900</v>
      </c>
      <c r="J369" s="612">
        <v>5533.2</v>
      </c>
      <c r="K369" s="612">
        <v>8301.2000000000007</v>
      </c>
      <c r="L369" s="612">
        <v>3700</v>
      </c>
      <c r="M369" s="612">
        <v>4601.2</v>
      </c>
      <c r="N369" s="612">
        <v>7990.6</v>
      </c>
      <c r="O369" s="612">
        <v>3400</v>
      </c>
      <c r="P369" s="627">
        <v>4590.5999999999995</v>
      </c>
      <c r="Q369" s="134" t="s">
        <v>333</v>
      </c>
    </row>
    <row r="370" spans="1:17">
      <c r="A370" s="110"/>
      <c r="B370" s="138"/>
      <c r="C370" s="610">
        <v>5</v>
      </c>
      <c r="D370" s="651" t="s">
        <v>290</v>
      </c>
      <c r="E370" s="612">
        <f>F370+G370</f>
        <v>25594.799999999996</v>
      </c>
      <c r="F370" s="612">
        <v>9900</v>
      </c>
      <c r="G370" s="612">
        <v>15694.799999999997</v>
      </c>
      <c r="H370" s="612">
        <v>7918.0999999999995</v>
      </c>
      <c r="I370" s="612">
        <v>2700</v>
      </c>
      <c r="J370" s="612">
        <v>5218.0999999999995</v>
      </c>
      <c r="K370" s="612">
        <v>11784.5</v>
      </c>
      <c r="L370" s="612">
        <v>5000</v>
      </c>
      <c r="M370" s="612">
        <v>6784.5</v>
      </c>
      <c r="N370" s="612">
        <v>5892.2</v>
      </c>
      <c r="O370" s="612">
        <v>2200</v>
      </c>
      <c r="P370" s="627">
        <v>3692.2</v>
      </c>
      <c r="Q370" s="134" t="s">
        <v>333</v>
      </c>
    </row>
    <row r="371" spans="1:17">
      <c r="A371" s="110"/>
      <c r="B371" s="138"/>
      <c r="C371" s="610">
        <v>6</v>
      </c>
      <c r="D371" s="651" t="s">
        <v>291</v>
      </c>
      <c r="E371" s="612">
        <f>F371+G371</f>
        <v>16059.7</v>
      </c>
      <c r="F371" s="612">
        <v>1600</v>
      </c>
      <c r="G371" s="612">
        <v>14459.7</v>
      </c>
      <c r="H371" s="612">
        <v>5642</v>
      </c>
      <c r="I371" s="612">
        <v>1100</v>
      </c>
      <c r="J371" s="612">
        <v>4542</v>
      </c>
      <c r="K371" s="612">
        <v>7242.4000000000005</v>
      </c>
      <c r="L371" s="612">
        <v>500</v>
      </c>
      <c r="M371" s="612">
        <v>6742.4000000000005</v>
      </c>
      <c r="N371" s="612">
        <v>3175.3</v>
      </c>
      <c r="O371" s="612">
        <v>0</v>
      </c>
      <c r="P371" s="627">
        <v>3175.3</v>
      </c>
      <c r="Q371" s="134" t="s">
        <v>333</v>
      </c>
    </row>
    <row r="372" spans="1:17">
      <c r="A372" s="110"/>
      <c r="B372" s="11"/>
      <c r="C372" s="610">
        <v>7</v>
      </c>
      <c r="D372" s="651" t="s">
        <v>292</v>
      </c>
      <c r="E372" s="612">
        <f>F372+G372</f>
        <v>15549</v>
      </c>
      <c r="F372" s="612">
        <v>1900</v>
      </c>
      <c r="G372" s="612">
        <v>13649</v>
      </c>
      <c r="H372" s="612">
        <v>5440.1</v>
      </c>
      <c r="I372" s="612">
        <v>800</v>
      </c>
      <c r="J372" s="612">
        <v>4640.1000000000004</v>
      </c>
      <c r="K372" s="612">
        <v>5999.4</v>
      </c>
      <c r="L372" s="612">
        <v>1100</v>
      </c>
      <c r="M372" s="612">
        <v>4899.3999999999996</v>
      </c>
      <c r="N372" s="612">
        <v>4109.5</v>
      </c>
      <c r="O372" s="612">
        <v>0</v>
      </c>
      <c r="P372" s="627">
        <v>4109.5</v>
      </c>
      <c r="Q372" s="134" t="s">
        <v>333</v>
      </c>
    </row>
    <row r="373" spans="1:17">
      <c r="A373" s="115"/>
      <c r="B373" s="138"/>
      <c r="C373" s="11">
        <f>C372</f>
        <v>7</v>
      </c>
      <c r="D373" s="119" t="s">
        <v>124</v>
      </c>
      <c r="E373" s="57">
        <f>SUM(E366:E372)</f>
        <v>134448.20000000001</v>
      </c>
      <c r="F373" s="57">
        <f t="shared" ref="F373:P373" si="25">SUM(F366:F372)</f>
        <v>30625.9</v>
      </c>
      <c r="G373" s="57">
        <f t="shared" si="25"/>
        <v>103822.3</v>
      </c>
      <c r="H373" s="57">
        <f t="shared" si="25"/>
        <v>47983.899999999994</v>
      </c>
      <c r="I373" s="57">
        <f t="shared" si="25"/>
        <v>11540</v>
      </c>
      <c r="J373" s="57">
        <f t="shared" si="25"/>
        <v>36443.9</v>
      </c>
      <c r="K373" s="57">
        <f t="shared" si="25"/>
        <v>51150.700000000004</v>
      </c>
      <c r="L373" s="57">
        <f t="shared" si="25"/>
        <v>10800</v>
      </c>
      <c r="M373" s="57">
        <f t="shared" si="25"/>
        <v>40350.700000000004</v>
      </c>
      <c r="N373" s="57">
        <f t="shared" si="25"/>
        <v>32627.7</v>
      </c>
      <c r="O373" s="57">
        <f t="shared" si="25"/>
        <v>5600</v>
      </c>
      <c r="P373" s="57">
        <f t="shared" si="25"/>
        <v>27027.7</v>
      </c>
    </row>
    <row r="374" spans="1:17" s="469" customFormat="1">
      <c r="A374" s="470">
        <v>9</v>
      </c>
      <c r="B374" s="471" t="s">
        <v>73</v>
      </c>
      <c r="C374" s="472">
        <f>A374</f>
        <v>9</v>
      </c>
      <c r="D374" s="118" t="s">
        <v>438</v>
      </c>
      <c r="E374" s="473"/>
      <c r="F374" s="473"/>
      <c r="G374" s="473"/>
      <c r="H374" s="473"/>
      <c r="I374" s="473"/>
      <c r="J374" s="473"/>
      <c r="K374" s="474"/>
      <c r="L374" s="474">
        <v>0</v>
      </c>
      <c r="M374" s="474">
        <v>0</v>
      </c>
      <c r="N374" s="474">
        <v>0</v>
      </c>
      <c r="O374" s="475">
        <v>0</v>
      </c>
      <c r="P374" s="476">
        <v>0</v>
      </c>
      <c r="Q374" s="468" t="s">
        <v>376</v>
      </c>
    </row>
    <row r="375" spans="1:17">
      <c r="A375" s="114"/>
      <c r="B375" s="24"/>
      <c r="C375" s="610">
        <v>1</v>
      </c>
      <c r="D375" s="655" t="s">
        <v>293</v>
      </c>
      <c r="E375" s="612">
        <v>14545</v>
      </c>
      <c r="F375" s="612">
        <v>11060</v>
      </c>
      <c r="G375" s="612">
        <v>3485</v>
      </c>
      <c r="H375" s="612">
        <v>895</v>
      </c>
      <c r="I375" s="612">
        <v>0</v>
      </c>
      <c r="J375" s="613">
        <v>895</v>
      </c>
      <c r="K375" s="613">
        <v>12752</v>
      </c>
      <c r="L375" s="613">
        <v>11060</v>
      </c>
      <c r="M375" s="613">
        <v>1692</v>
      </c>
      <c r="N375" s="613">
        <v>898</v>
      </c>
      <c r="O375" s="613"/>
      <c r="P375" s="683">
        <v>898</v>
      </c>
      <c r="Q375" s="134" t="s">
        <v>333</v>
      </c>
    </row>
    <row r="376" spans="1:17">
      <c r="A376" s="110"/>
      <c r="B376" s="299"/>
      <c r="C376" s="638">
        <v>2</v>
      </c>
      <c r="D376" s="639" t="s">
        <v>171</v>
      </c>
      <c r="E376" s="612">
        <v>856</v>
      </c>
      <c r="F376" s="612">
        <v>0</v>
      </c>
      <c r="G376" s="613">
        <v>856</v>
      </c>
      <c r="H376" s="612">
        <f>I376+J376</f>
        <v>552</v>
      </c>
      <c r="I376" s="612">
        <v>0</v>
      </c>
      <c r="J376" s="613">
        <v>552</v>
      </c>
      <c r="K376" s="612">
        <v>148</v>
      </c>
      <c r="L376" s="612"/>
      <c r="M376" s="612">
        <v>148</v>
      </c>
      <c r="N376" s="620">
        <v>156</v>
      </c>
      <c r="O376" s="620"/>
      <c r="P376" s="620">
        <v>156</v>
      </c>
      <c r="Q376" s="134" t="s">
        <v>335</v>
      </c>
    </row>
    <row r="377" spans="1:17">
      <c r="A377" s="110"/>
      <c r="B377" s="153"/>
      <c r="C377" s="650">
        <v>3</v>
      </c>
      <c r="D377" s="651" t="s">
        <v>172</v>
      </c>
      <c r="E377" s="612">
        <v>856</v>
      </c>
      <c r="F377" s="612">
        <v>0</v>
      </c>
      <c r="G377" s="613">
        <v>856</v>
      </c>
      <c r="H377" s="612">
        <v>552</v>
      </c>
      <c r="I377" s="612">
        <v>0</v>
      </c>
      <c r="J377" s="613">
        <v>552</v>
      </c>
      <c r="K377" s="612">
        <v>148</v>
      </c>
      <c r="L377" s="612"/>
      <c r="M377" s="612">
        <v>148</v>
      </c>
      <c r="N377" s="612">
        <v>156</v>
      </c>
      <c r="O377" s="612"/>
      <c r="P377" s="654">
        <v>156</v>
      </c>
      <c r="Q377" s="134" t="s">
        <v>334</v>
      </c>
    </row>
    <row r="378" spans="1:17">
      <c r="A378" s="110"/>
      <c r="B378" s="153"/>
      <c r="C378" s="638">
        <v>4</v>
      </c>
      <c r="D378" s="651" t="s">
        <v>126</v>
      </c>
      <c r="E378" s="612">
        <v>800</v>
      </c>
      <c r="F378" s="612">
        <v>0</v>
      </c>
      <c r="G378" s="613">
        <v>800</v>
      </c>
      <c r="H378" s="612">
        <f t="shared" ref="H378:H413" si="26">I378+J378</f>
        <v>200</v>
      </c>
      <c r="I378" s="612">
        <v>0</v>
      </c>
      <c r="J378" s="613">
        <v>200</v>
      </c>
      <c r="K378" s="612">
        <v>400</v>
      </c>
      <c r="L378" s="612"/>
      <c r="M378" s="612">
        <v>400</v>
      </c>
      <c r="N378" s="620">
        <v>200</v>
      </c>
      <c r="O378" s="620"/>
      <c r="P378" s="620">
        <v>200</v>
      </c>
      <c r="Q378" s="134" t="s">
        <v>335</v>
      </c>
    </row>
    <row r="379" spans="1:17">
      <c r="A379" s="110"/>
      <c r="B379" s="153"/>
      <c r="C379" s="650">
        <v>5</v>
      </c>
      <c r="D379" s="651" t="s">
        <v>224</v>
      </c>
      <c r="E379" s="612">
        <v>1000</v>
      </c>
      <c r="F379" s="612">
        <v>0</v>
      </c>
      <c r="G379" s="613">
        <v>1000</v>
      </c>
      <c r="H379" s="612">
        <f t="shared" si="26"/>
        <v>113.3</v>
      </c>
      <c r="I379" s="612">
        <v>0</v>
      </c>
      <c r="J379" s="613">
        <v>113.3</v>
      </c>
      <c r="K379" s="612">
        <v>500</v>
      </c>
      <c r="L379" s="612"/>
      <c r="M379" s="612">
        <v>500</v>
      </c>
      <c r="N379" s="620">
        <v>300</v>
      </c>
      <c r="O379" s="620"/>
      <c r="P379" s="620">
        <v>300</v>
      </c>
      <c r="Q379" s="134" t="s">
        <v>335</v>
      </c>
    </row>
    <row r="380" spans="1:17">
      <c r="A380" s="110"/>
      <c r="B380" s="153"/>
      <c r="C380" s="638">
        <v>6</v>
      </c>
      <c r="D380" s="651" t="s">
        <v>223</v>
      </c>
      <c r="E380" s="612">
        <v>1300</v>
      </c>
      <c r="F380" s="612">
        <v>0</v>
      </c>
      <c r="G380" s="613">
        <v>1300</v>
      </c>
      <c r="H380" s="612">
        <f t="shared" si="26"/>
        <v>376.4</v>
      </c>
      <c r="I380" s="612">
        <v>0</v>
      </c>
      <c r="J380" s="613">
        <v>376.4</v>
      </c>
      <c r="K380" s="612">
        <v>600</v>
      </c>
      <c r="L380" s="612"/>
      <c r="M380" s="612">
        <v>600</v>
      </c>
      <c r="N380" s="620">
        <v>400</v>
      </c>
      <c r="O380" s="620"/>
      <c r="P380" s="620">
        <v>400</v>
      </c>
      <c r="Q380" s="134" t="s">
        <v>335</v>
      </c>
    </row>
    <row r="381" spans="1:17">
      <c r="A381" s="110"/>
      <c r="B381" s="153"/>
      <c r="C381" s="650">
        <v>7</v>
      </c>
      <c r="D381" s="651" t="s">
        <v>227</v>
      </c>
      <c r="E381" s="612">
        <v>2600</v>
      </c>
      <c r="F381" s="612">
        <v>0</v>
      </c>
      <c r="G381" s="613">
        <v>2600</v>
      </c>
      <c r="H381" s="612">
        <f t="shared" si="26"/>
        <v>500</v>
      </c>
      <c r="I381" s="612">
        <v>0</v>
      </c>
      <c r="J381" s="613">
        <v>500</v>
      </c>
      <c r="K381" s="612">
        <v>1200</v>
      </c>
      <c r="L381" s="612"/>
      <c r="M381" s="612">
        <v>1200</v>
      </c>
      <c r="N381" s="620">
        <v>900</v>
      </c>
      <c r="O381" s="620"/>
      <c r="P381" s="620">
        <v>900</v>
      </c>
      <c r="Q381" s="134" t="s">
        <v>335</v>
      </c>
    </row>
    <row r="382" spans="1:17">
      <c r="A382" s="110"/>
      <c r="B382" s="153"/>
      <c r="C382" s="638">
        <v>8</v>
      </c>
      <c r="D382" s="651" t="s">
        <v>127</v>
      </c>
      <c r="E382" s="612">
        <v>1200</v>
      </c>
      <c r="F382" s="612">
        <v>0</v>
      </c>
      <c r="G382" s="613">
        <v>1200</v>
      </c>
      <c r="H382" s="612">
        <f t="shared" si="26"/>
        <v>106</v>
      </c>
      <c r="I382" s="612">
        <v>0</v>
      </c>
      <c r="J382" s="613">
        <v>106</v>
      </c>
      <c r="K382" s="612">
        <v>600</v>
      </c>
      <c r="L382" s="612"/>
      <c r="M382" s="612">
        <v>600</v>
      </c>
      <c r="N382" s="620">
        <v>400</v>
      </c>
      <c r="O382" s="620"/>
      <c r="P382" s="620">
        <v>400</v>
      </c>
      <c r="Q382" s="134" t="s">
        <v>335</v>
      </c>
    </row>
    <row r="383" spans="1:17">
      <c r="A383" s="110"/>
      <c r="B383" s="153"/>
      <c r="C383" s="650">
        <v>9</v>
      </c>
      <c r="D383" s="651" t="s">
        <v>67</v>
      </c>
      <c r="E383" s="612">
        <v>800</v>
      </c>
      <c r="F383" s="612">
        <v>0</v>
      </c>
      <c r="G383" s="613">
        <v>800</v>
      </c>
      <c r="H383" s="612">
        <f t="shared" si="26"/>
        <v>140.5</v>
      </c>
      <c r="I383" s="612">
        <v>0</v>
      </c>
      <c r="J383" s="613">
        <v>140.5</v>
      </c>
      <c r="K383" s="612">
        <v>400</v>
      </c>
      <c r="L383" s="612"/>
      <c r="M383" s="612">
        <v>400</v>
      </c>
      <c r="N383" s="620">
        <v>200</v>
      </c>
      <c r="O383" s="620"/>
      <c r="P383" s="620">
        <v>200</v>
      </c>
      <c r="Q383" s="134" t="s">
        <v>335</v>
      </c>
    </row>
    <row r="384" spans="1:17">
      <c r="A384" s="110"/>
      <c r="B384" s="153"/>
      <c r="C384" s="638">
        <v>10</v>
      </c>
      <c r="D384" s="651" t="s">
        <v>294</v>
      </c>
      <c r="E384" s="612">
        <v>1500</v>
      </c>
      <c r="F384" s="612">
        <v>0</v>
      </c>
      <c r="G384" s="613">
        <v>1500</v>
      </c>
      <c r="H384" s="612">
        <f t="shared" si="26"/>
        <v>223</v>
      </c>
      <c r="I384" s="612">
        <v>0</v>
      </c>
      <c r="J384" s="613">
        <v>223</v>
      </c>
      <c r="K384" s="612">
        <v>700</v>
      </c>
      <c r="L384" s="612"/>
      <c r="M384" s="612">
        <v>700</v>
      </c>
      <c r="N384" s="620">
        <v>500</v>
      </c>
      <c r="O384" s="620"/>
      <c r="P384" s="620">
        <v>500</v>
      </c>
      <c r="Q384" s="134" t="s">
        <v>335</v>
      </c>
    </row>
    <row r="385" spans="1:17">
      <c r="A385" s="110"/>
      <c r="B385" s="153"/>
      <c r="C385" s="650">
        <v>11</v>
      </c>
      <c r="D385" s="651" t="s">
        <v>66</v>
      </c>
      <c r="E385" s="612">
        <v>1450</v>
      </c>
      <c r="F385" s="612">
        <v>0</v>
      </c>
      <c r="G385" s="613">
        <v>1450</v>
      </c>
      <c r="H385" s="612">
        <f t="shared" si="26"/>
        <v>244</v>
      </c>
      <c r="I385" s="612">
        <v>0</v>
      </c>
      <c r="J385" s="613">
        <v>244</v>
      </c>
      <c r="K385" s="612">
        <v>700</v>
      </c>
      <c r="L385" s="612"/>
      <c r="M385" s="612">
        <v>700</v>
      </c>
      <c r="N385" s="620">
        <v>500</v>
      </c>
      <c r="O385" s="620"/>
      <c r="P385" s="620">
        <v>500</v>
      </c>
      <c r="Q385" s="134" t="s">
        <v>335</v>
      </c>
    </row>
    <row r="386" spans="1:17">
      <c r="A386" s="110"/>
      <c r="B386" s="153"/>
      <c r="C386" s="638">
        <v>12</v>
      </c>
      <c r="D386" s="651" t="s">
        <v>231</v>
      </c>
      <c r="E386" s="612">
        <v>1400</v>
      </c>
      <c r="F386" s="612">
        <v>0</v>
      </c>
      <c r="G386" s="613">
        <v>1400</v>
      </c>
      <c r="H386" s="612">
        <f t="shared" si="26"/>
        <v>401.73</v>
      </c>
      <c r="I386" s="612">
        <v>0</v>
      </c>
      <c r="J386" s="613">
        <v>401.73</v>
      </c>
      <c r="K386" s="612">
        <v>700</v>
      </c>
      <c r="L386" s="612"/>
      <c r="M386" s="612">
        <v>700</v>
      </c>
      <c r="N386" s="620">
        <v>500</v>
      </c>
      <c r="O386" s="620"/>
      <c r="P386" s="620">
        <v>500</v>
      </c>
      <c r="Q386" s="134" t="s">
        <v>335</v>
      </c>
    </row>
    <row r="387" spans="1:17">
      <c r="A387" s="110"/>
      <c r="B387" s="153"/>
      <c r="C387" s="650">
        <v>13</v>
      </c>
      <c r="D387" s="651" t="s">
        <v>128</v>
      </c>
      <c r="E387" s="612">
        <v>750</v>
      </c>
      <c r="F387" s="612">
        <v>0</v>
      </c>
      <c r="G387" s="613">
        <v>750</v>
      </c>
      <c r="H387" s="612">
        <f t="shared" si="26"/>
        <v>433.2</v>
      </c>
      <c r="I387" s="612">
        <v>0</v>
      </c>
      <c r="J387" s="613">
        <v>433.2</v>
      </c>
      <c r="K387" s="612">
        <v>400</v>
      </c>
      <c r="L387" s="612"/>
      <c r="M387" s="612">
        <v>400</v>
      </c>
      <c r="N387" s="620">
        <v>200</v>
      </c>
      <c r="O387" s="620"/>
      <c r="P387" s="620">
        <v>200</v>
      </c>
      <c r="Q387" s="134" t="s">
        <v>335</v>
      </c>
    </row>
    <row r="388" spans="1:17">
      <c r="A388" s="110"/>
      <c r="B388" s="153"/>
      <c r="C388" s="638">
        <v>14</v>
      </c>
      <c r="D388" s="651" t="s">
        <v>133</v>
      </c>
      <c r="E388" s="612">
        <v>1250</v>
      </c>
      <c r="F388" s="612">
        <v>0</v>
      </c>
      <c r="G388" s="613">
        <v>1250</v>
      </c>
      <c r="H388" s="612">
        <f t="shared" si="26"/>
        <v>235</v>
      </c>
      <c r="I388" s="612">
        <v>0</v>
      </c>
      <c r="J388" s="613">
        <v>235</v>
      </c>
      <c r="K388" s="612">
        <v>600</v>
      </c>
      <c r="L388" s="612"/>
      <c r="M388" s="612">
        <v>600</v>
      </c>
      <c r="N388" s="620">
        <v>400</v>
      </c>
      <c r="O388" s="620"/>
      <c r="P388" s="620">
        <v>400</v>
      </c>
      <c r="Q388" s="134" t="s">
        <v>335</v>
      </c>
    </row>
    <row r="389" spans="1:17">
      <c r="A389" s="110"/>
      <c r="B389" s="153"/>
      <c r="C389" s="650">
        <v>15</v>
      </c>
      <c r="D389" s="651" t="s">
        <v>678</v>
      </c>
      <c r="E389" s="612">
        <v>800</v>
      </c>
      <c r="F389" s="612">
        <v>0</v>
      </c>
      <c r="G389" s="613">
        <v>800</v>
      </c>
      <c r="H389" s="612">
        <f t="shared" si="26"/>
        <v>100</v>
      </c>
      <c r="I389" s="612">
        <v>0</v>
      </c>
      <c r="J389" s="613">
        <v>100</v>
      </c>
      <c r="K389" s="612">
        <v>450</v>
      </c>
      <c r="L389" s="612"/>
      <c r="M389" s="612">
        <v>450</v>
      </c>
      <c r="N389" s="620">
        <v>250</v>
      </c>
      <c r="O389" s="620"/>
      <c r="P389" s="620">
        <v>250</v>
      </c>
      <c r="Q389" s="134" t="s">
        <v>335</v>
      </c>
    </row>
    <row r="390" spans="1:17">
      <c r="A390" s="110"/>
      <c r="B390" s="153"/>
      <c r="C390" s="650">
        <v>16</v>
      </c>
      <c r="D390" s="684" t="s">
        <v>679</v>
      </c>
      <c r="E390" s="612">
        <v>700</v>
      </c>
      <c r="F390" s="612">
        <v>0</v>
      </c>
      <c r="G390" s="613">
        <v>700</v>
      </c>
      <c r="H390" s="612">
        <f t="shared" si="26"/>
        <v>100</v>
      </c>
      <c r="I390" s="612">
        <v>0</v>
      </c>
      <c r="J390" s="613">
        <v>100</v>
      </c>
      <c r="K390" s="612">
        <v>400</v>
      </c>
      <c r="L390" s="612"/>
      <c r="M390" s="612">
        <v>400</v>
      </c>
      <c r="N390" s="620">
        <v>200</v>
      </c>
      <c r="O390" s="620"/>
      <c r="P390" s="620">
        <v>200</v>
      </c>
      <c r="Q390" s="134" t="s">
        <v>335</v>
      </c>
    </row>
    <row r="391" spans="1:17">
      <c r="A391" s="110"/>
      <c r="B391" s="153"/>
      <c r="C391" s="638">
        <v>17</v>
      </c>
      <c r="D391" s="651" t="s">
        <v>283</v>
      </c>
      <c r="E391" s="612">
        <v>800</v>
      </c>
      <c r="F391" s="612">
        <v>0</v>
      </c>
      <c r="G391" s="613">
        <v>800</v>
      </c>
      <c r="H391" s="612">
        <f t="shared" si="26"/>
        <v>104</v>
      </c>
      <c r="I391" s="612">
        <v>0</v>
      </c>
      <c r="J391" s="613">
        <v>104</v>
      </c>
      <c r="K391" s="612">
        <v>450</v>
      </c>
      <c r="L391" s="612"/>
      <c r="M391" s="612">
        <v>450</v>
      </c>
      <c r="N391" s="620">
        <v>250</v>
      </c>
      <c r="O391" s="620"/>
      <c r="P391" s="620">
        <v>250</v>
      </c>
      <c r="Q391" s="134" t="s">
        <v>335</v>
      </c>
    </row>
    <row r="392" spans="1:17">
      <c r="A392" s="110"/>
      <c r="B392" s="153"/>
      <c r="C392" s="650">
        <v>18</v>
      </c>
      <c r="D392" s="651" t="s">
        <v>680</v>
      </c>
      <c r="E392" s="612">
        <v>1600</v>
      </c>
      <c r="F392" s="612">
        <v>0</v>
      </c>
      <c r="G392" s="613">
        <v>1600</v>
      </c>
      <c r="H392" s="612">
        <f t="shared" si="26"/>
        <v>400</v>
      </c>
      <c r="I392" s="612">
        <v>0</v>
      </c>
      <c r="J392" s="613">
        <v>400</v>
      </c>
      <c r="K392" s="612">
        <v>700</v>
      </c>
      <c r="L392" s="612"/>
      <c r="M392" s="612">
        <v>700</v>
      </c>
      <c r="N392" s="620">
        <v>500</v>
      </c>
      <c r="O392" s="620"/>
      <c r="P392" s="620">
        <v>500</v>
      </c>
      <c r="Q392" s="134" t="s">
        <v>334</v>
      </c>
    </row>
    <row r="393" spans="1:17">
      <c r="A393" s="110"/>
      <c r="B393" s="153"/>
      <c r="C393" s="638">
        <v>19</v>
      </c>
      <c r="D393" s="651" t="s">
        <v>681</v>
      </c>
      <c r="E393" s="612">
        <v>1400</v>
      </c>
      <c r="F393" s="612">
        <v>0</v>
      </c>
      <c r="G393" s="613">
        <v>1400</v>
      </c>
      <c r="H393" s="612">
        <f t="shared" si="26"/>
        <v>256</v>
      </c>
      <c r="I393" s="612">
        <v>0</v>
      </c>
      <c r="J393" s="613">
        <v>256</v>
      </c>
      <c r="K393" s="612">
        <v>700</v>
      </c>
      <c r="L393" s="612"/>
      <c r="M393" s="612">
        <v>700</v>
      </c>
      <c r="N393" s="620">
        <v>500</v>
      </c>
      <c r="O393" s="620"/>
      <c r="P393" s="620">
        <v>500</v>
      </c>
      <c r="Q393" s="134" t="s">
        <v>334</v>
      </c>
    </row>
    <row r="394" spans="1:17">
      <c r="A394" s="110"/>
      <c r="B394" s="153"/>
      <c r="C394" s="650">
        <v>20</v>
      </c>
      <c r="D394" s="651" t="s">
        <v>226</v>
      </c>
      <c r="E394" s="612">
        <v>1900</v>
      </c>
      <c r="F394" s="612">
        <v>0</v>
      </c>
      <c r="G394" s="613">
        <v>1900</v>
      </c>
      <c r="H394" s="612">
        <f t="shared" si="26"/>
        <v>61</v>
      </c>
      <c r="I394" s="612">
        <v>0</v>
      </c>
      <c r="J394" s="613">
        <v>61</v>
      </c>
      <c r="K394" s="612">
        <v>950</v>
      </c>
      <c r="L394" s="612"/>
      <c r="M394" s="612">
        <v>950</v>
      </c>
      <c r="N394" s="620">
        <v>750</v>
      </c>
      <c r="O394" s="620"/>
      <c r="P394" s="620">
        <v>750</v>
      </c>
      <c r="Q394" s="134" t="s">
        <v>334</v>
      </c>
    </row>
    <row r="395" spans="1:17">
      <c r="A395" s="110"/>
      <c r="B395" s="153"/>
      <c r="C395" s="638">
        <v>21</v>
      </c>
      <c r="D395" s="651" t="s">
        <v>682</v>
      </c>
      <c r="E395" s="612">
        <v>1000</v>
      </c>
      <c r="F395" s="612">
        <v>0</v>
      </c>
      <c r="G395" s="613">
        <v>1000</v>
      </c>
      <c r="H395" s="612">
        <f t="shared" si="26"/>
        <v>160.80000000000001</v>
      </c>
      <c r="I395" s="612">
        <v>0</v>
      </c>
      <c r="J395" s="613">
        <v>160.80000000000001</v>
      </c>
      <c r="K395" s="612">
        <v>500</v>
      </c>
      <c r="L395" s="612"/>
      <c r="M395" s="612">
        <v>500</v>
      </c>
      <c r="N395" s="620">
        <v>300</v>
      </c>
      <c r="O395" s="620"/>
      <c r="P395" s="620">
        <v>300</v>
      </c>
      <c r="Q395" s="134" t="s">
        <v>334</v>
      </c>
    </row>
    <row r="396" spans="1:17">
      <c r="A396" s="110"/>
      <c r="B396" s="153"/>
      <c r="C396" s="650">
        <v>22</v>
      </c>
      <c r="D396" s="651" t="s">
        <v>683</v>
      </c>
      <c r="E396" s="612">
        <v>700</v>
      </c>
      <c r="F396" s="612">
        <v>0</v>
      </c>
      <c r="G396" s="613">
        <v>700</v>
      </c>
      <c r="H396" s="612">
        <f t="shared" si="26"/>
        <v>100</v>
      </c>
      <c r="I396" s="612">
        <v>0</v>
      </c>
      <c r="J396" s="613">
        <v>100</v>
      </c>
      <c r="K396" s="612">
        <v>400</v>
      </c>
      <c r="L396" s="612"/>
      <c r="M396" s="612">
        <v>400</v>
      </c>
      <c r="N396" s="620">
        <v>200</v>
      </c>
      <c r="O396" s="620"/>
      <c r="P396" s="620">
        <v>200</v>
      </c>
      <c r="Q396" s="134" t="s">
        <v>334</v>
      </c>
    </row>
    <row r="397" spans="1:17">
      <c r="A397" s="110"/>
      <c r="B397" s="153"/>
      <c r="C397" s="638">
        <v>23</v>
      </c>
      <c r="D397" s="651" t="s">
        <v>684</v>
      </c>
      <c r="E397" s="612">
        <v>1400</v>
      </c>
      <c r="F397" s="612">
        <v>0</v>
      </c>
      <c r="G397" s="613">
        <v>1400</v>
      </c>
      <c r="H397" s="612">
        <f t="shared" si="26"/>
        <v>203.4</v>
      </c>
      <c r="I397" s="612">
        <v>0</v>
      </c>
      <c r="J397" s="613">
        <v>203.4</v>
      </c>
      <c r="K397" s="612">
        <v>700</v>
      </c>
      <c r="L397" s="612"/>
      <c r="M397" s="612">
        <v>700</v>
      </c>
      <c r="N397" s="620">
        <v>500</v>
      </c>
      <c r="O397" s="620"/>
      <c r="P397" s="620">
        <v>500</v>
      </c>
      <c r="Q397" s="134" t="s">
        <v>334</v>
      </c>
    </row>
    <row r="398" spans="1:17">
      <c r="A398" s="110"/>
      <c r="B398" s="301"/>
      <c r="C398" s="650">
        <v>24</v>
      </c>
      <c r="D398" s="651" t="s">
        <v>685</v>
      </c>
      <c r="E398" s="612">
        <v>900</v>
      </c>
      <c r="F398" s="612">
        <v>0</v>
      </c>
      <c r="G398" s="613">
        <v>900</v>
      </c>
      <c r="H398" s="612">
        <f t="shared" si="26"/>
        <v>345</v>
      </c>
      <c r="I398" s="612">
        <v>0</v>
      </c>
      <c r="J398" s="613">
        <v>345</v>
      </c>
      <c r="K398" s="612">
        <v>450</v>
      </c>
      <c r="L398" s="612"/>
      <c r="M398" s="612">
        <v>450</v>
      </c>
      <c r="N398" s="620">
        <v>250</v>
      </c>
      <c r="O398" s="620"/>
      <c r="P398" s="620">
        <v>250</v>
      </c>
      <c r="Q398" s="134" t="s">
        <v>334</v>
      </c>
    </row>
    <row r="399" spans="1:17">
      <c r="A399" s="110"/>
      <c r="B399" s="153"/>
      <c r="C399" s="638">
        <v>25</v>
      </c>
      <c r="D399" s="651" t="s">
        <v>296</v>
      </c>
      <c r="E399" s="612">
        <v>700</v>
      </c>
      <c r="F399" s="612">
        <v>0</v>
      </c>
      <c r="G399" s="613">
        <v>700</v>
      </c>
      <c r="H399" s="612">
        <f t="shared" si="26"/>
        <v>180</v>
      </c>
      <c r="I399" s="612">
        <v>0</v>
      </c>
      <c r="J399" s="613">
        <v>180</v>
      </c>
      <c r="K399" s="612">
        <v>400</v>
      </c>
      <c r="L399" s="612"/>
      <c r="M399" s="612">
        <v>400</v>
      </c>
      <c r="N399" s="620">
        <v>200</v>
      </c>
      <c r="O399" s="620"/>
      <c r="P399" s="620">
        <v>200</v>
      </c>
      <c r="Q399" s="134" t="s">
        <v>334</v>
      </c>
    </row>
    <row r="400" spans="1:17">
      <c r="A400" s="110"/>
      <c r="B400" s="153"/>
      <c r="C400" s="650">
        <v>26</v>
      </c>
      <c r="D400" s="651" t="s">
        <v>105</v>
      </c>
      <c r="E400" s="612">
        <v>800</v>
      </c>
      <c r="F400" s="612">
        <v>0</v>
      </c>
      <c r="G400" s="613">
        <v>800</v>
      </c>
      <c r="H400" s="612">
        <f t="shared" si="26"/>
        <v>100</v>
      </c>
      <c r="I400" s="612">
        <v>0</v>
      </c>
      <c r="J400" s="613">
        <v>100</v>
      </c>
      <c r="K400" s="612">
        <v>450</v>
      </c>
      <c r="L400" s="612"/>
      <c r="M400" s="612">
        <v>450</v>
      </c>
      <c r="N400" s="620">
        <v>250</v>
      </c>
      <c r="O400" s="620"/>
      <c r="P400" s="620">
        <v>250</v>
      </c>
      <c r="Q400" s="134" t="s">
        <v>334</v>
      </c>
    </row>
    <row r="401" spans="1:17">
      <c r="A401" s="110"/>
      <c r="B401" s="153"/>
      <c r="C401" s="638">
        <v>27</v>
      </c>
      <c r="D401" s="651" t="s">
        <v>69</v>
      </c>
      <c r="E401" s="612">
        <v>900</v>
      </c>
      <c r="F401" s="612">
        <v>0</v>
      </c>
      <c r="G401" s="613">
        <v>900</v>
      </c>
      <c r="H401" s="612">
        <f t="shared" si="26"/>
        <v>200</v>
      </c>
      <c r="I401" s="612">
        <v>0</v>
      </c>
      <c r="J401" s="613">
        <v>200</v>
      </c>
      <c r="K401" s="612">
        <v>450</v>
      </c>
      <c r="L401" s="612"/>
      <c r="M401" s="612">
        <v>450</v>
      </c>
      <c r="N401" s="620">
        <v>250</v>
      </c>
      <c r="O401" s="620"/>
      <c r="P401" s="620">
        <v>250</v>
      </c>
      <c r="Q401" s="134" t="s">
        <v>334</v>
      </c>
    </row>
    <row r="402" spans="1:17">
      <c r="A402" s="110"/>
      <c r="B402" s="153"/>
      <c r="C402" s="650">
        <v>28</v>
      </c>
      <c r="D402" s="651" t="s">
        <v>285</v>
      </c>
      <c r="E402" s="612">
        <v>700</v>
      </c>
      <c r="F402" s="612">
        <v>0</v>
      </c>
      <c r="G402" s="613">
        <v>700</v>
      </c>
      <c r="H402" s="612">
        <f t="shared" si="26"/>
        <v>159.26</v>
      </c>
      <c r="I402" s="612">
        <v>0</v>
      </c>
      <c r="J402" s="613">
        <v>159.26</v>
      </c>
      <c r="K402" s="612">
        <v>400</v>
      </c>
      <c r="L402" s="612"/>
      <c r="M402" s="612">
        <v>400</v>
      </c>
      <c r="N402" s="620">
        <v>200</v>
      </c>
      <c r="O402" s="620"/>
      <c r="P402" s="620">
        <v>200</v>
      </c>
      <c r="Q402" s="134" t="s">
        <v>334</v>
      </c>
    </row>
    <row r="403" spans="1:17">
      <c r="A403" s="110"/>
      <c r="B403" s="153"/>
      <c r="C403" s="638">
        <v>29</v>
      </c>
      <c r="D403" s="651" t="s">
        <v>686</v>
      </c>
      <c r="E403" s="612">
        <v>700</v>
      </c>
      <c r="F403" s="612">
        <v>0</v>
      </c>
      <c r="G403" s="613">
        <v>700</v>
      </c>
      <c r="H403" s="612">
        <f t="shared" si="26"/>
        <v>139</v>
      </c>
      <c r="I403" s="612">
        <v>0</v>
      </c>
      <c r="J403" s="613">
        <v>139</v>
      </c>
      <c r="K403" s="612">
        <v>400</v>
      </c>
      <c r="L403" s="612"/>
      <c r="M403" s="612">
        <v>400</v>
      </c>
      <c r="N403" s="620">
        <v>200</v>
      </c>
      <c r="O403" s="620"/>
      <c r="P403" s="620">
        <v>200</v>
      </c>
      <c r="Q403" s="134" t="s">
        <v>334</v>
      </c>
    </row>
    <row r="404" spans="1:17">
      <c r="A404" s="110"/>
      <c r="B404" s="153"/>
      <c r="C404" s="650">
        <v>30</v>
      </c>
      <c r="D404" s="651" t="s">
        <v>110</v>
      </c>
      <c r="E404" s="612">
        <v>900</v>
      </c>
      <c r="F404" s="612">
        <v>0</v>
      </c>
      <c r="G404" s="613">
        <v>900</v>
      </c>
      <c r="H404" s="612">
        <f t="shared" si="26"/>
        <v>97.5</v>
      </c>
      <c r="I404" s="612">
        <v>0</v>
      </c>
      <c r="J404" s="613">
        <v>97.5</v>
      </c>
      <c r="K404" s="612">
        <v>450</v>
      </c>
      <c r="L404" s="612"/>
      <c r="M404" s="612">
        <v>450</v>
      </c>
      <c r="N404" s="620">
        <v>250</v>
      </c>
      <c r="O404" s="620"/>
      <c r="P404" s="620">
        <v>250</v>
      </c>
      <c r="Q404" s="134" t="s">
        <v>334</v>
      </c>
    </row>
    <row r="405" spans="1:17">
      <c r="A405" s="110"/>
      <c r="B405" s="153"/>
      <c r="C405" s="650">
        <v>31</v>
      </c>
      <c r="D405" s="651" t="s">
        <v>687</v>
      </c>
      <c r="E405" s="612">
        <v>900</v>
      </c>
      <c r="F405" s="612">
        <v>0</v>
      </c>
      <c r="G405" s="613">
        <v>900</v>
      </c>
      <c r="H405" s="612">
        <f t="shared" si="26"/>
        <v>200</v>
      </c>
      <c r="I405" s="612">
        <v>0</v>
      </c>
      <c r="J405" s="613">
        <v>200</v>
      </c>
      <c r="K405" s="612">
        <v>450</v>
      </c>
      <c r="L405" s="612"/>
      <c r="M405" s="612">
        <v>450</v>
      </c>
      <c r="N405" s="620">
        <v>250</v>
      </c>
      <c r="O405" s="620"/>
      <c r="P405" s="620">
        <v>250</v>
      </c>
      <c r="Q405" s="134" t="s">
        <v>334</v>
      </c>
    </row>
    <row r="406" spans="1:17">
      <c r="A406" s="110"/>
      <c r="B406" s="153"/>
      <c r="C406" s="638">
        <v>32</v>
      </c>
      <c r="D406" s="651" t="s">
        <v>688</v>
      </c>
      <c r="E406" s="612">
        <v>1900</v>
      </c>
      <c r="F406" s="612">
        <v>0</v>
      </c>
      <c r="G406" s="613">
        <v>1900</v>
      </c>
      <c r="H406" s="612">
        <f t="shared" si="26"/>
        <v>181.5</v>
      </c>
      <c r="I406" s="612">
        <v>0</v>
      </c>
      <c r="J406" s="613">
        <v>181.5</v>
      </c>
      <c r="K406" s="612">
        <v>900</v>
      </c>
      <c r="L406" s="612"/>
      <c r="M406" s="612">
        <v>900</v>
      </c>
      <c r="N406" s="620">
        <v>700</v>
      </c>
      <c r="O406" s="620"/>
      <c r="P406" s="620">
        <v>700</v>
      </c>
      <c r="Q406" s="134" t="s">
        <v>334</v>
      </c>
    </row>
    <row r="407" spans="1:17">
      <c r="A407" s="110"/>
      <c r="B407" s="153"/>
      <c r="C407" s="650">
        <v>33</v>
      </c>
      <c r="D407" s="651" t="s">
        <v>225</v>
      </c>
      <c r="E407" s="612">
        <v>2000</v>
      </c>
      <c r="F407" s="612">
        <v>0</v>
      </c>
      <c r="G407" s="613">
        <v>2000</v>
      </c>
      <c r="H407" s="612">
        <f t="shared" si="26"/>
        <v>497.05</v>
      </c>
      <c r="I407" s="612">
        <v>0</v>
      </c>
      <c r="J407" s="613">
        <v>497.05</v>
      </c>
      <c r="K407" s="612">
        <v>950</v>
      </c>
      <c r="L407" s="612"/>
      <c r="M407" s="612">
        <v>950</v>
      </c>
      <c r="N407" s="620">
        <v>750</v>
      </c>
      <c r="O407" s="620"/>
      <c r="P407" s="620">
        <v>750</v>
      </c>
      <c r="Q407" s="134" t="s">
        <v>334</v>
      </c>
    </row>
    <row r="408" spans="1:17">
      <c r="A408" s="110"/>
      <c r="B408" s="153"/>
      <c r="C408" s="638">
        <v>34</v>
      </c>
      <c r="D408" s="651" t="s">
        <v>295</v>
      </c>
      <c r="E408" s="612">
        <v>1200</v>
      </c>
      <c r="F408" s="612">
        <v>0</v>
      </c>
      <c r="G408" s="613">
        <v>1200</v>
      </c>
      <c r="H408" s="612">
        <f t="shared" si="26"/>
        <v>200</v>
      </c>
      <c r="I408" s="612">
        <v>0</v>
      </c>
      <c r="J408" s="613">
        <v>200</v>
      </c>
      <c r="K408" s="612">
        <v>600</v>
      </c>
      <c r="L408" s="612"/>
      <c r="M408" s="612">
        <v>600</v>
      </c>
      <c r="N408" s="620">
        <v>400</v>
      </c>
      <c r="O408" s="620"/>
      <c r="P408" s="620">
        <v>400</v>
      </c>
      <c r="Q408" s="134" t="s">
        <v>334</v>
      </c>
    </row>
    <row r="409" spans="1:17">
      <c r="A409" s="110"/>
      <c r="B409" s="153"/>
      <c r="C409" s="638">
        <v>35</v>
      </c>
      <c r="D409" s="651" t="s">
        <v>689</v>
      </c>
      <c r="E409" s="612">
        <v>1500</v>
      </c>
      <c r="F409" s="612">
        <v>0</v>
      </c>
      <c r="G409" s="613">
        <v>1500</v>
      </c>
      <c r="H409" s="612">
        <f t="shared" si="26"/>
        <v>629.70000000000005</v>
      </c>
      <c r="I409" s="612">
        <v>0</v>
      </c>
      <c r="J409" s="613">
        <v>629.70000000000005</v>
      </c>
      <c r="K409" s="612">
        <v>700</v>
      </c>
      <c r="L409" s="612"/>
      <c r="M409" s="612">
        <v>700</v>
      </c>
      <c r="N409" s="620">
        <v>500</v>
      </c>
      <c r="O409" s="620"/>
      <c r="P409" s="620">
        <v>500</v>
      </c>
    </row>
    <row r="410" spans="1:17">
      <c r="A410" s="110"/>
      <c r="B410" s="153"/>
      <c r="C410" s="638">
        <v>36</v>
      </c>
      <c r="D410" s="651" t="s">
        <v>181</v>
      </c>
      <c r="E410" s="612">
        <v>900</v>
      </c>
      <c r="F410" s="612">
        <v>0</v>
      </c>
      <c r="G410" s="613">
        <v>900</v>
      </c>
      <c r="H410" s="612">
        <f t="shared" si="26"/>
        <v>200</v>
      </c>
      <c r="I410" s="612">
        <v>0</v>
      </c>
      <c r="J410" s="613">
        <v>200</v>
      </c>
      <c r="K410" s="612">
        <v>450</v>
      </c>
      <c r="L410" s="612"/>
      <c r="M410" s="612">
        <v>450</v>
      </c>
      <c r="N410" s="620">
        <v>250</v>
      </c>
      <c r="O410" s="620"/>
      <c r="P410" s="620">
        <v>250</v>
      </c>
    </row>
    <row r="411" spans="1:17">
      <c r="A411" s="110"/>
      <c r="B411" s="153"/>
      <c r="C411" s="638">
        <v>37</v>
      </c>
      <c r="D411" s="651" t="s">
        <v>192</v>
      </c>
      <c r="E411" s="612">
        <v>700</v>
      </c>
      <c r="F411" s="612">
        <v>0</v>
      </c>
      <c r="G411" s="613">
        <v>700</v>
      </c>
      <c r="H411" s="612">
        <f t="shared" si="26"/>
        <v>100</v>
      </c>
      <c r="I411" s="612">
        <v>0</v>
      </c>
      <c r="J411" s="613">
        <v>100</v>
      </c>
      <c r="K411" s="612">
        <v>400</v>
      </c>
      <c r="L411" s="612"/>
      <c r="M411" s="612">
        <v>400</v>
      </c>
      <c r="N411" s="620">
        <v>200</v>
      </c>
      <c r="O411" s="620"/>
      <c r="P411" s="620">
        <v>200</v>
      </c>
    </row>
    <row r="412" spans="1:17">
      <c r="A412" s="110"/>
      <c r="B412" s="153"/>
      <c r="C412" s="638">
        <v>38</v>
      </c>
      <c r="D412" s="651" t="s">
        <v>196</v>
      </c>
      <c r="E412" s="612">
        <v>1300</v>
      </c>
      <c r="F412" s="612">
        <v>0</v>
      </c>
      <c r="G412" s="613">
        <v>1300</v>
      </c>
      <c r="H412" s="612">
        <f t="shared" si="26"/>
        <v>470</v>
      </c>
      <c r="I412" s="612">
        <v>0</v>
      </c>
      <c r="J412" s="613">
        <v>470</v>
      </c>
      <c r="K412" s="612">
        <v>600</v>
      </c>
      <c r="L412" s="612"/>
      <c r="M412" s="612">
        <v>600</v>
      </c>
      <c r="N412" s="620">
        <v>400</v>
      </c>
      <c r="O412" s="620"/>
      <c r="P412" s="620">
        <v>400</v>
      </c>
    </row>
    <row r="413" spans="1:17">
      <c r="A413" s="110"/>
      <c r="B413" s="153"/>
      <c r="C413" s="650">
        <v>39</v>
      </c>
      <c r="D413" s="651" t="s">
        <v>159</v>
      </c>
      <c r="E413" s="612">
        <v>1300</v>
      </c>
      <c r="F413" s="612">
        <v>0</v>
      </c>
      <c r="G413" s="613">
        <v>1300</v>
      </c>
      <c r="H413" s="612">
        <f t="shared" si="26"/>
        <v>300</v>
      </c>
      <c r="I413" s="612">
        <v>0</v>
      </c>
      <c r="J413" s="613">
        <v>300</v>
      </c>
      <c r="K413" s="612">
        <v>600</v>
      </c>
      <c r="L413" s="612"/>
      <c r="M413" s="612">
        <v>600</v>
      </c>
      <c r="N413" s="620">
        <v>400</v>
      </c>
      <c r="O413" s="620"/>
      <c r="P413" s="620">
        <v>400</v>
      </c>
      <c r="Q413" s="134" t="s">
        <v>334</v>
      </c>
    </row>
    <row r="414" spans="1:17" s="469" customFormat="1">
      <c r="A414" s="463"/>
      <c r="B414" s="464"/>
      <c r="C414" s="465">
        <f>C413</f>
        <v>39</v>
      </c>
      <c r="D414" s="466" t="s">
        <v>690</v>
      </c>
      <c r="E414" s="467">
        <f>SUM(E375:E413)</f>
        <v>57907</v>
      </c>
      <c r="F414" s="467">
        <f t="shared" ref="F414:P414" si="27">SUM(F375:F413)</f>
        <v>11060</v>
      </c>
      <c r="G414" s="467">
        <f t="shared" si="27"/>
        <v>46847</v>
      </c>
      <c r="H414" s="467">
        <f t="shared" si="27"/>
        <v>10456.34</v>
      </c>
      <c r="I414" s="467">
        <f t="shared" si="27"/>
        <v>0</v>
      </c>
      <c r="J414" s="467">
        <f t="shared" si="27"/>
        <v>10456.34</v>
      </c>
      <c r="K414" s="467">
        <f t="shared" si="27"/>
        <v>33748</v>
      </c>
      <c r="L414" s="467">
        <f t="shared" si="27"/>
        <v>11060</v>
      </c>
      <c r="M414" s="467">
        <f t="shared" si="27"/>
        <v>22688</v>
      </c>
      <c r="N414" s="467">
        <f t="shared" si="27"/>
        <v>14610</v>
      </c>
      <c r="O414" s="467">
        <f t="shared" si="27"/>
        <v>0</v>
      </c>
      <c r="P414" s="467">
        <f t="shared" si="27"/>
        <v>14610</v>
      </c>
      <c r="Q414" s="468"/>
    </row>
    <row r="415" spans="1:17">
      <c r="A415" s="148">
        <v>10</v>
      </c>
      <c r="B415" s="2" t="s">
        <v>70</v>
      </c>
      <c r="C415" s="14">
        <f>A415</f>
        <v>10</v>
      </c>
      <c r="D415" s="127" t="s">
        <v>458</v>
      </c>
      <c r="E415" s="85">
        <v>0</v>
      </c>
      <c r="F415" s="85">
        <v>0</v>
      </c>
      <c r="G415" s="85">
        <v>0</v>
      </c>
      <c r="H415" s="85">
        <v>0</v>
      </c>
      <c r="I415" s="85">
        <v>0</v>
      </c>
      <c r="J415" s="85">
        <v>0</v>
      </c>
      <c r="K415" s="85">
        <v>0</v>
      </c>
      <c r="L415" s="85">
        <v>0</v>
      </c>
      <c r="M415" s="85">
        <v>0</v>
      </c>
      <c r="N415" s="85">
        <v>0</v>
      </c>
      <c r="O415" s="87">
        <v>0</v>
      </c>
      <c r="P415" s="44">
        <v>0</v>
      </c>
      <c r="Q415" s="134" t="s">
        <v>376</v>
      </c>
    </row>
    <row r="416" spans="1:17">
      <c r="A416" s="110"/>
      <c r="B416" s="130"/>
      <c r="C416" s="638">
        <v>1</v>
      </c>
      <c r="D416" s="685" t="s">
        <v>337</v>
      </c>
      <c r="E416" s="613">
        <v>50318</v>
      </c>
      <c r="F416" s="613">
        <v>18794</v>
      </c>
      <c r="G416" s="613">
        <v>31524</v>
      </c>
      <c r="H416" s="613">
        <v>10755</v>
      </c>
      <c r="I416" s="613">
        <v>1400</v>
      </c>
      <c r="J416" s="613">
        <v>9355</v>
      </c>
      <c r="K416" s="613">
        <v>19011.3</v>
      </c>
      <c r="L416" s="613">
        <v>8000</v>
      </c>
      <c r="M416" s="613">
        <v>11011.3</v>
      </c>
      <c r="N416" s="613">
        <v>20551.7</v>
      </c>
      <c r="O416" s="613">
        <v>9394</v>
      </c>
      <c r="P416" s="615">
        <v>11157.7</v>
      </c>
      <c r="Q416" s="134" t="s">
        <v>333</v>
      </c>
    </row>
    <row r="417" spans="1:17">
      <c r="A417" s="110"/>
      <c r="B417" s="140"/>
      <c r="C417" s="650">
        <v>2</v>
      </c>
      <c r="D417" s="676" t="s">
        <v>297</v>
      </c>
      <c r="E417" s="613">
        <v>16066</v>
      </c>
      <c r="F417" s="612">
        <v>615</v>
      </c>
      <c r="G417" s="612">
        <v>15451</v>
      </c>
      <c r="H417" s="613">
        <v>5797.5</v>
      </c>
      <c r="I417" s="612">
        <v>615</v>
      </c>
      <c r="J417" s="612">
        <v>5182.5</v>
      </c>
      <c r="K417" s="613">
        <v>4706</v>
      </c>
      <c r="L417" s="613">
        <v>0</v>
      </c>
      <c r="M417" s="613">
        <v>4706</v>
      </c>
      <c r="N417" s="613">
        <v>5562.5</v>
      </c>
      <c r="O417" s="612">
        <v>0</v>
      </c>
      <c r="P417" s="627">
        <v>5562.5</v>
      </c>
      <c r="Q417" s="134" t="s">
        <v>333</v>
      </c>
    </row>
    <row r="418" spans="1:17">
      <c r="A418" s="110"/>
      <c r="B418" s="22"/>
      <c r="C418" s="638">
        <v>3</v>
      </c>
      <c r="D418" s="676" t="s">
        <v>338</v>
      </c>
      <c r="E418" s="613">
        <v>10099</v>
      </c>
      <c r="F418" s="612">
        <v>175</v>
      </c>
      <c r="G418" s="612">
        <v>9924</v>
      </c>
      <c r="H418" s="613">
        <v>2692</v>
      </c>
      <c r="I418" s="612">
        <v>175</v>
      </c>
      <c r="J418" s="612">
        <v>2517</v>
      </c>
      <c r="K418" s="613">
        <v>5461.5</v>
      </c>
      <c r="L418" s="613">
        <v>0</v>
      </c>
      <c r="M418" s="613">
        <v>5461.5</v>
      </c>
      <c r="N418" s="613">
        <v>1945.4999999999998</v>
      </c>
      <c r="O418" s="612">
        <v>0</v>
      </c>
      <c r="P418" s="627">
        <v>1945.4999999999998</v>
      </c>
      <c r="Q418" s="134" t="s">
        <v>333</v>
      </c>
    </row>
    <row r="419" spans="1:17">
      <c r="A419" s="110"/>
      <c r="B419" s="22"/>
      <c r="C419" s="650">
        <v>4</v>
      </c>
      <c r="D419" s="686" t="s">
        <v>339</v>
      </c>
      <c r="E419" s="613">
        <v>49567</v>
      </c>
      <c r="F419" s="612">
        <v>600</v>
      </c>
      <c r="G419" s="612">
        <v>48967</v>
      </c>
      <c r="H419" s="613">
        <v>7325.5</v>
      </c>
      <c r="I419" s="612">
        <v>600</v>
      </c>
      <c r="J419" s="612">
        <v>6725.5</v>
      </c>
      <c r="K419" s="613">
        <v>17110</v>
      </c>
      <c r="L419" s="613">
        <v>0</v>
      </c>
      <c r="M419" s="613">
        <v>17110</v>
      </c>
      <c r="N419" s="613">
        <v>25131.5</v>
      </c>
      <c r="O419" s="612">
        <v>0</v>
      </c>
      <c r="P419" s="627">
        <v>25131.5</v>
      </c>
      <c r="Q419" s="134" t="s">
        <v>333</v>
      </c>
    </row>
    <row r="420" spans="1:17">
      <c r="A420" s="115"/>
      <c r="B420" s="131"/>
      <c r="C420" s="48">
        <f>C419</f>
        <v>4</v>
      </c>
      <c r="D420" s="119" t="s">
        <v>691</v>
      </c>
      <c r="E420" s="57">
        <f>SUM(E416:E419)</f>
        <v>126050</v>
      </c>
      <c r="F420" s="57">
        <f t="shared" ref="F420:P420" si="28">SUM(F416:F419)</f>
        <v>20184</v>
      </c>
      <c r="G420" s="57">
        <f>SUM(G416:G419)</f>
        <v>105866</v>
      </c>
      <c r="H420" s="57">
        <f t="shared" si="28"/>
        <v>26570</v>
      </c>
      <c r="I420" s="57">
        <f t="shared" si="28"/>
        <v>2790</v>
      </c>
      <c r="J420" s="57">
        <f t="shared" si="28"/>
        <v>23780</v>
      </c>
      <c r="K420" s="57">
        <f t="shared" si="28"/>
        <v>46288.800000000003</v>
      </c>
      <c r="L420" s="57">
        <f t="shared" si="28"/>
        <v>8000</v>
      </c>
      <c r="M420" s="57">
        <f t="shared" si="28"/>
        <v>38288.800000000003</v>
      </c>
      <c r="N420" s="57">
        <f t="shared" si="28"/>
        <v>53191.199999999997</v>
      </c>
      <c r="O420" s="57">
        <f t="shared" si="28"/>
        <v>9394</v>
      </c>
      <c r="P420" s="57">
        <f t="shared" si="28"/>
        <v>43797.2</v>
      </c>
      <c r="Q420" s="133"/>
    </row>
    <row r="421" spans="1:17">
      <c r="A421" s="148">
        <v>11</v>
      </c>
      <c r="B421" s="140" t="s">
        <v>79</v>
      </c>
      <c r="C421" s="6">
        <f>A421</f>
        <v>11</v>
      </c>
      <c r="D421" s="118" t="s">
        <v>439</v>
      </c>
      <c r="E421" s="85"/>
      <c r="F421" s="85">
        <v>0</v>
      </c>
      <c r="G421" s="85">
        <v>0</v>
      </c>
      <c r="H421" s="85">
        <v>0</v>
      </c>
      <c r="I421" s="85">
        <v>0</v>
      </c>
      <c r="J421" s="85">
        <v>0</v>
      </c>
      <c r="K421" s="85">
        <v>0</v>
      </c>
      <c r="L421" s="85">
        <v>0</v>
      </c>
      <c r="M421" s="85">
        <v>0</v>
      </c>
      <c r="N421" s="85">
        <v>0</v>
      </c>
      <c r="O421" s="33">
        <v>0</v>
      </c>
      <c r="P421" s="33">
        <v>0</v>
      </c>
      <c r="Q421" s="134" t="s">
        <v>376</v>
      </c>
    </row>
    <row r="422" spans="1:17">
      <c r="A422" s="148"/>
      <c r="B422" s="294"/>
      <c r="C422" s="682">
        <v>1</v>
      </c>
      <c r="D422" s="687" t="s">
        <v>299</v>
      </c>
      <c r="E422" s="612">
        <v>256227</v>
      </c>
      <c r="F422" s="612">
        <v>3600</v>
      </c>
      <c r="G422" s="612">
        <v>252627</v>
      </c>
      <c r="H422" s="612">
        <v>4677</v>
      </c>
      <c r="I422" s="612">
        <v>0</v>
      </c>
      <c r="J422" s="612">
        <v>4677</v>
      </c>
      <c r="K422" s="612">
        <f>L422+M422</f>
        <v>184874</v>
      </c>
      <c r="L422" s="612">
        <v>1200</v>
      </c>
      <c r="M422" s="612">
        <v>183674</v>
      </c>
      <c r="N422" s="612">
        <v>66675.600000000006</v>
      </c>
      <c r="O422" s="612">
        <v>2400</v>
      </c>
      <c r="P422" s="612">
        <v>64275.6</v>
      </c>
      <c r="Q422" s="133" t="s">
        <v>333</v>
      </c>
    </row>
    <row r="423" spans="1:17">
      <c r="A423" s="148"/>
      <c r="B423" s="294"/>
      <c r="C423" s="682"/>
      <c r="D423" s="688" t="s">
        <v>300</v>
      </c>
      <c r="E423" s="613"/>
      <c r="F423" s="613"/>
      <c r="G423" s="613"/>
      <c r="H423" s="613"/>
      <c r="I423" s="664"/>
      <c r="J423" s="664"/>
      <c r="K423" s="664"/>
      <c r="L423" s="664"/>
      <c r="M423" s="664"/>
      <c r="N423" s="664"/>
      <c r="O423" s="613"/>
      <c r="P423" s="613"/>
      <c r="Q423" s="133"/>
    </row>
    <row r="424" spans="1:17">
      <c r="A424" s="148"/>
      <c r="B424" s="140"/>
      <c r="C424" s="610">
        <v>2</v>
      </c>
      <c r="D424" s="655" t="s">
        <v>287</v>
      </c>
      <c r="E424" s="612">
        <f>F424+G424</f>
        <v>2063</v>
      </c>
      <c r="F424" s="612">
        <v>0</v>
      </c>
      <c r="G424" s="612">
        <v>2063</v>
      </c>
      <c r="H424" s="612">
        <f>I424+J424</f>
        <v>578</v>
      </c>
      <c r="I424" s="612">
        <v>0</v>
      </c>
      <c r="J424" s="612">
        <v>578</v>
      </c>
      <c r="K424" s="612">
        <f>L424+M424</f>
        <v>915</v>
      </c>
      <c r="L424" s="612">
        <v>0</v>
      </c>
      <c r="M424" s="612">
        <v>915</v>
      </c>
      <c r="N424" s="612">
        <f t="shared" ref="N424:N455" si="29">E424-H424-K424</f>
        <v>570</v>
      </c>
      <c r="O424" s="612">
        <f t="shared" ref="O424:O455" si="30">F424-I424-L424</f>
        <v>0</v>
      </c>
      <c r="P424" s="612">
        <f t="shared" ref="P424:P455" si="31">G424-J424-M424</f>
        <v>570</v>
      </c>
      <c r="Q424" s="133" t="s">
        <v>333</v>
      </c>
    </row>
    <row r="425" spans="1:17">
      <c r="A425" s="148"/>
      <c r="B425" s="140"/>
      <c r="C425" s="610">
        <v>3</v>
      </c>
      <c r="D425" s="655" t="s">
        <v>171</v>
      </c>
      <c r="E425" s="612">
        <f t="shared" ref="E425:E488" si="32">F425+G425</f>
        <v>100</v>
      </c>
      <c r="F425" s="612">
        <v>0</v>
      </c>
      <c r="G425" s="612">
        <v>100</v>
      </c>
      <c r="H425" s="612">
        <f t="shared" ref="H425:H488" si="33">I425+J425</f>
        <v>25</v>
      </c>
      <c r="I425" s="612">
        <v>0</v>
      </c>
      <c r="J425" s="612">
        <v>25</v>
      </c>
      <c r="K425" s="612">
        <f t="shared" ref="K425:K488" si="34">L425+M425</f>
        <v>50</v>
      </c>
      <c r="L425" s="612">
        <v>0</v>
      </c>
      <c r="M425" s="612">
        <v>50</v>
      </c>
      <c r="N425" s="612">
        <f t="shared" si="29"/>
        <v>25</v>
      </c>
      <c r="O425" s="612">
        <f t="shared" si="30"/>
        <v>0</v>
      </c>
      <c r="P425" s="612">
        <f t="shared" si="31"/>
        <v>25</v>
      </c>
      <c r="Q425" s="133" t="s">
        <v>335</v>
      </c>
    </row>
    <row r="426" spans="1:17">
      <c r="A426" s="148"/>
      <c r="B426" s="140"/>
      <c r="C426" s="610">
        <v>4</v>
      </c>
      <c r="D426" s="655" t="s">
        <v>172</v>
      </c>
      <c r="E426" s="612">
        <f t="shared" si="32"/>
        <v>100</v>
      </c>
      <c r="F426" s="612">
        <v>0</v>
      </c>
      <c r="G426" s="612">
        <v>100</v>
      </c>
      <c r="H426" s="612">
        <f t="shared" si="33"/>
        <v>25</v>
      </c>
      <c r="I426" s="612">
        <v>0</v>
      </c>
      <c r="J426" s="612">
        <v>25</v>
      </c>
      <c r="K426" s="612">
        <f t="shared" si="34"/>
        <v>50</v>
      </c>
      <c r="L426" s="612">
        <v>0</v>
      </c>
      <c r="M426" s="612">
        <v>50</v>
      </c>
      <c r="N426" s="612">
        <f t="shared" si="29"/>
        <v>25</v>
      </c>
      <c r="O426" s="612">
        <f t="shared" si="30"/>
        <v>0</v>
      </c>
      <c r="P426" s="612">
        <f t="shared" si="31"/>
        <v>25</v>
      </c>
      <c r="Q426" s="133" t="s">
        <v>334</v>
      </c>
    </row>
    <row r="427" spans="1:17">
      <c r="A427" s="148"/>
      <c r="B427" s="140"/>
      <c r="C427" s="610">
        <v>5</v>
      </c>
      <c r="D427" s="655" t="s">
        <v>112</v>
      </c>
      <c r="E427" s="612">
        <f t="shared" si="32"/>
        <v>100</v>
      </c>
      <c r="F427" s="612">
        <v>0</v>
      </c>
      <c r="G427" s="612">
        <v>100</v>
      </c>
      <c r="H427" s="612">
        <f t="shared" si="33"/>
        <v>25</v>
      </c>
      <c r="I427" s="612">
        <v>0</v>
      </c>
      <c r="J427" s="612">
        <v>25</v>
      </c>
      <c r="K427" s="612">
        <f t="shared" si="34"/>
        <v>50</v>
      </c>
      <c r="L427" s="612">
        <v>0</v>
      </c>
      <c r="M427" s="612">
        <v>50</v>
      </c>
      <c r="N427" s="612">
        <f t="shared" si="29"/>
        <v>25</v>
      </c>
      <c r="O427" s="612">
        <f t="shared" si="30"/>
        <v>0</v>
      </c>
      <c r="P427" s="612">
        <f t="shared" si="31"/>
        <v>25</v>
      </c>
      <c r="Q427" s="133" t="s">
        <v>331</v>
      </c>
    </row>
    <row r="428" spans="1:17">
      <c r="A428" s="148"/>
      <c r="B428" s="140"/>
      <c r="C428" s="610">
        <v>6</v>
      </c>
      <c r="D428" s="655" t="s">
        <v>326</v>
      </c>
      <c r="E428" s="612">
        <f t="shared" si="32"/>
        <v>100</v>
      </c>
      <c r="F428" s="612">
        <v>0</v>
      </c>
      <c r="G428" s="612">
        <v>100</v>
      </c>
      <c r="H428" s="612">
        <f t="shared" si="33"/>
        <v>25</v>
      </c>
      <c r="I428" s="612">
        <v>0</v>
      </c>
      <c r="J428" s="612">
        <v>25</v>
      </c>
      <c r="K428" s="612">
        <f t="shared" si="34"/>
        <v>50</v>
      </c>
      <c r="L428" s="612">
        <v>0</v>
      </c>
      <c r="M428" s="612">
        <v>50</v>
      </c>
      <c r="N428" s="612">
        <f t="shared" si="29"/>
        <v>25</v>
      </c>
      <c r="O428" s="612">
        <f t="shared" si="30"/>
        <v>0</v>
      </c>
      <c r="P428" s="612">
        <f t="shared" si="31"/>
        <v>25</v>
      </c>
      <c r="Q428" s="133" t="s">
        <v>332</v>
      </c>
    </row>
    <row r="429" spans="1:17">
      <c r="A429" s="148"/>
      <c r="B429" s="140"/>
      <c r="C429" s="610">
        <v>7</v>
      </c>
      <c r="D429" s="655" t="s">
        <v>40</v>
      </c>
      <c r="E429" s="612">
        <f t="shared" si="32"/>
        <v>100</v>
      </c>
      <c r="F429" s="612">
        <v>0</v>
      </c>
      <c r="G429" s="612">
        <v>100</v>
      </c>
      <c r="H429" s="612">
        <f t="shared" si="33"/>
        <v>25</v>
      </c>
      <c r="I429" s="612">
        <v>0</v>
      </c>
      <c r="J429" s="612">
        <v>25</v>
      </c>
      <c r="K429" s="612">
        <f t="shared" si="34"/>
        <v>50</v>
      </c>
      <c r="L429" s="612">
        <v>0</v>
      </c>
      <c r="M429" s="612">
        <v>50</v>
      </c>
      <c r="N429" s="612">
        <f t="shared" si="29"/>
        <v>25</v>
      </c>
      <c r="O429" s="612">
        <f t="shared" si="30"/>
        <v>0</v>
      </c>
      <c r="P429" s="612">
        <f t="shared" si="31"/>
        <v>25</v>
      </c>
      <c r="Q429" s="133" t="s">
        <v>336</v>
      </c>
    </row>
    <row r="430" spans="1:17">
      <c r="A430" s="110"/>
      <c r="B430" s="140"/>
      <c r="C430" s="610">
        <v>8</v>
      </c>
      <c r="D430" s="651" t="s">
        <v>147</v>
      </c>
      <c r="E430" s="612">
        <f t="shared" si="32"/>
        <v>1854</v>
      </c>
      <c r="F430" s="612">
        <v>1800</v>
      </c>
      <c r="G430" s="612">
        <v>54</v>
      </c>
      <c r="H430" s="612">
        <f t="shared" si="33"/>
        <v>15</v>
      </c>
      <c r="I430" s="612">
        <v>0</v>
      </c>
      <c r="J430" s="612">
        <v>15</v>
      </c>
      <c r="K430" s="612">
        <f t="shared" si="34"/>
        <v>925</v>
      </c>
      <c r="L430" s="612">
        <v>900</v>
      </c>
      <c r="M430" s="612">
        <v>25</v>
      </c>
      <c r="N430" s="612">
        <f t="shared" si="29"/>
        <v>914</v>
      </c>
      <c r="O430" s="612">
        <f t="shared" si="30"/>
        <v>900</v>
      </c>
      <c r="P430" s="612">
        <f t="shared" si="31"/>
        <v>14</v>
      </c>
      <c r="Q430" s="133" t="s">
        <v>335</v>
      </c>
    </row>
    <row r="431" spans="1:17">
      <c r="A431" s="110"/>
      <c r="B431" s="140"/>
      <c r="C431" s="610">
        <v>9</v>
      </c>
      <c r="D431" s="651" t="s">
        <v>148</v>
      </c>
      <c r="E431" s="612">
        <f t="shared" si="32"/>
        <v>4194</v>
      </c>
      <c r="F431" s="612">
        <v>4140</v>
      </c>
      <c r="G431" s="612">
        <v>54</v>
      </c>
      <c r="H431" s="612">
        <f t="shared" si="33"/>
        <v>15</v>
      </c>
      <c r="I431" s="612">
        <v>0</v>
      </c>
      <c r="J431" s="612">
        <v>15</v>
      </c>
      <c r="K431" s="612">
        <f t="shared" si="34"/>
        <v>1885</v>
      </c>
      <c r="L431" s="612">
        <v>1860</v>
      </c>
      <c r="M431" s="612">
        <v>25</v>
      </c>
      <c r="N431" s="612">
        <f t="shared" si="29"/>
        <v>2294</v>
      </c>
      <c r="O431" s="612">
        <f t="shared" si="30"/>
        <v>2280</v>
      </c>
      <c r="P431" s="612">
        <f t="shared" si="31"/>
        <v>14</v>
      </c>
      <c r="Q431" s="133" t="s">
        <v>335</v>
      </c>
    </row>
    <row r="432" spans="1:17">
      <c r="A432" s="110"/>
      <c r="B432" s="138"/>
      <c r="C432" s="610">
        <v>10</v>
      </c>
      <c r="D432" s="651" t="s">
        <v>789</v>
      </c>
      <c r="E432" s="612">
        <f t="shared" si="32"/>
        <v>7164</v>
      </c>
      <c r="F432" s="612">
        <v>7110</v>
      </c>
      <c r="G432" s="612">
        <v>54</v>
      </c>
      <c r="H432" s="612">
        <f t="shared" si="33"/>
        <v>15</v>
      </c>
      <c r="I432" s="612">
        <v>0</v>
      </c>
      <c r="J432" s="612">
        <v>15</v>
      </c>
      <c r="K432" s="612">
        <f t="shared" si="34"/>
        <v>2875</v>
      </c>
      <c r="L432" s="612">
        <v>2850</v>
      </c>
      <c r="M432" s="612">
        <v>25</v>
      </c>
      <c r="N432" s="612">
        <f t="shared" si="29"/>
        <v>4274</v>
      </c>
      <c r="O432" s="612">
        <f t="shared" si="30"/>
        <v>4260</v>
      </c>
      <c r="P432" s="612">
        <f t="shared" si="31"/>
        <v>14</v>
      </c>
      <c r="Q432" s="133" t="s">
        <v>335</v>
      </c>
    </row>
    <row r="433" spans="1:17">
      <c r="A433" s="110"/>
      <c r="B433" s="138"/>
      <c r="C433" s="610">
        <v>11</v>
      </c>
      <c r="D433" s="651" t="s">
        <v>173</v>
      </c>
      <c r="E433" s="612">
        <f t="shared" si="32"/>
        <v>3954</v>
      </c>
      <c r="F433" s="612">
        <v>3900</v>
      </c>
      <c r="G433" s="612">
        <v>54</v>
      </c>
      <c r="H433" s="612">
        <f t="shared" si="33"/>
        <v>15</v>
      </c>
      <c r="I433" s="612">
        <v>0</v>
      </c>
      <c r="J433" s="612">
        <v>15</v>
      </c>
      <c r="K433" s="612">
        <f t="shared" si="34"/>
        <v>1975</v>
      </c>
      <c r="L433" s="612">
        <v>1950</v>
      </c>
      <c r="M433" s="612">
        <v>25</v>
      </c>
      <c r="N433" s="612">
        <f t="shared" si="29"/>
        <v>1964</v>
      </c>
      <c r="O433" s="612">
        <f t="shared" si="30"/>
        <v>1950</v>
      </c>
      <c r="P433" s="612">
        <f t="shared" si="31"/>
        <v>14</v>
      </c>
      <c r="Q433" s="133" t="s">
        <v>335</v>
      </c>
    </row>
    <row r="434" spans="1:17">
      <c r="A434" s="110"/>
      <c r="B434" s="138"/>
      <c r="C434" s="610">
        <v>12</v>
      </c>
      <c r="D434" s="651" t="s">
        <v>151</v>
      </c>
      <c r="E434" s="612">
        <f t="shared" si="32"/>
        <v>1854</v>
      </c>
      <c r="F434" s="612">
        <v>1800</v>
      </c>
      <c r="G434" s="612">
        <v>54</v>
      </c>
      <c r="H434" s="612">
        <f t="shared" si="33"/>
        <v>15</v>
      </c>
      <c r="I434" s="612">
        <v>0</v>
      </c>
      <c r="J434" s="612">
        <v>15</v>
      </c>
      <c r="K434" s="612">
        <f t="shared" si="34"/>
        <v>925</v>
      </c>
      <c r="L434" s="612">
        <v>900</v>
      </c>
      <c r="M434" s="612">
        <v>25</v>
      </c>
      <c r="N434" s="612">
        <f t="shared" si="29"/>
        <v>914</v>
      </c>
      <c r="O434" s="612">
        <f t="shared" si="30"/>
        <v>900</v>
      </c>
      <c r="P434" s="612">
        <f t="shared" si="31"/>
        <v>14</v>
      </c>
      <c r="Q434" s="133" t="s">
        <v>335</v>
      </c>
    </row>
    <row r="435" spans="1:17">
      <c r="A435" s="110"/>
      <c r="B435" s="138"/>
      <c r="C435" s="610">
        <v>13</v>
      </c>
      <c r="D435" s="651" t="s">
        <v>149</v>
      </c>
      <c r="E435" s="612">
        <f t="shared" si="32"/>
        <v>4854</v>
      </c>
      <c r="F435" s="612">
        <v>4800</v>
      </c>
      <c r="G435" s="612">
        <v>54</v>
      </c>
      <c r="H435" s="612">
        <f t="shared" si="33"/>
        <v>15</v>
      </c>
      <c r="I435" s="612">
        <v>0</v>
      </c>
      <c r="J435" s="612">
        <v>15</v>
      </c>
      <c r="K435" s="612">
        <f t="shared" si="34"/>
        <v>2425</v>
      </c>
      <c r="L435" s="612">
        <v>2400</v>
      </c>
      <c r="M435" s="612">
        <v>25</v>
      </c>
      <c r="N435" s="612">
        <f t="shared" si="29"/>
        <v>2414</v>
      </c>
      <c r="O435" s="612">
        <f t="shared" si="30"/>
        <v>2400</v>
      </c>
      <c r="P435" s="612">
        <f t="shared" si="31"/>
        <v>14</v>
      </c>
      <c r="Q435" s="133" t="s">
        <v>335</v>
      </c>
    </row>
    <row r="436" spans="1:17">
      <c r="A436" s="110"/>
      <c r="B436" s="138"/>
      <c r="C436" s="610">
        <v>14</v>
      </c>
      <c r="D436" s="651" t="s">
        <v>152</v>
      </c>
      <c r="E436" s="612">
        <f t="shared" si="32"/>
        <v>13920</v>
      </c>
      <c r="F436" s="612">
        <v>4860</v>
      </c>
      <c r="G436" s="612">
        <v>9060</v>
      </c>
      <c r="H436" s="612">
        <f t="shared" si="33"/>
        <v>3617.4</v>
      </c>
      <c r="I436" s="612">
        <v>0</v>
      </c>
      <c r="J436" s="612">
        <v>3617.4</v>
      </c>
      <c r="K436" s="612">
        <f t="shared" si="34"/>
        <v>5126.8</v>
      </c>
      <c r="L436" s="612">
        <v>2400</v>
      </c>
      <c r="M436" s="612">
        <v>2726.8</v>
      </c>
      <c r="N436" s="612">
        <f t="shared" si="29"/>
        <v>5175.8</v>
      </c>
      <c r="O436" s="612">
        <f t="shared" si="30"/>
        <v>2460</v>
      </c>
      <c r="P436" s="612">
        <f t="shared" si="31"/>
        <v>2715.8</v>
      </c>
      <c r="Q436" s="133" t="s">
        <v>335</v>
      </c>
    </row>
    <row r="437" spans="1:17">
      <c r="A437" s="110"/>
      <c r="B437" s="138"/>
      <c r="C437" s="610">
        <v>15</v>
      </c>
      <c r="D437" s="651" t="s">
        <v>153</v>
      </c>
      <c r="E437" s="612">
        <f t="shared" si="32"/>
        <v>4914</v>
      </c>
      <c r="F437" s="612">
        <v>4860</v>
      </c>
      <c r="G437" s="612">
        <v>54</v>
      </c>
      <c r="H437" s="612">
        <f t="shared" si="33"/>
        <v>15</v>
      </c>
      <c r="I437" s="612">
        <v>0</v>
      </c>
      <c r="J437" s="612">
        <v>15</v>
      </c>
      <c r="K437" s="612">
        <f t="shared" si="34"/>
        <v>2425</v>
      </c>
      <c r="L437" s="612">
        <v>2400</v>
      </c>
      <c r="M437" s="612">
        <v>25</v>
      </c>
      <c r="N437" s="612">
        <f t="shared" si="29"/>
        <v>2474</v>
      </c>
      <c r="O437" s="612">
        <f t="shared" si="30"/>
        <v>2460</v>
      </c>
      <c r="P437" s="612">
        <f t="shared" si="31"/>
        <v>14</v>
      </c>
      <c r="Q437" s="133" t="s">
        <v>335</v>
      </c>
    </row>
    <row r="438" spans="1:17">
      <c r="A438" s="110"/>
      <c r="B438" s="138"/>
      <c r="C438" s="610">
        <v>16</v>
      </c>
      <c r="D438" s="651" t="s">
        <v>174</v>
      </c>
      <c r="E438" s="612">
        <f t="shared" si="32"/>
        <v>3954</v>
      </c>
      <c r="F438" s="612">
        <v>3900</v>
      </c>
      <c r="G438" s="612">
        <v>54</v>
      </c>
      <c r="H438" s="612">
        <f t="shared" si="33"/>
        <v>15</v>
      </c>
      <c r="I438" s="612">
        <v>0</v>
      </c>
      <c r="J438" s="612">
        <v>15</v>
      </c>
      <c r="K438" s="612">
        <f t="shared" si="34"/>
        <v>1975</v>
      </c>
      <c r="L438" s="612">
        <v>1950</v>
      </c>
      <c r="M438" s="612">
        <v>25</v>
      </c>
      <c r="N438" s="612">
        <f t="shared" si="29"/>
        <v>1964</v>
      </c>
      <c r="O438" s="612">
        <f t="shared" si="30"/>
        <v>1950</v>
      </c>
      <c r="P438" s="612">
        <f t="shared" si="31"/>
        <v>14</v>
      </c>
      <c r="Q438" s="133" t="s">
        <v>335</v>
      </c>
    </row>
    <row r="439" spans="1:17">
      <c r="A439" s="110"/>
      <c r="B439" s="138"/>
      <c r="C439" s="610">
        <v>17</v>
      </c>
      <c r="D439" s="651" t="s">
        <v>175</v>
      </c>
      <c r="E439" s="612">
        <f t="shared" si="32"/>
        <v>3954</v>
      </c>
      <c r="F439" s="612">
        <v>3900</v>
      </c>
      <c r="G439" s="612">
        <v>54</v>
      </c>
      <c r="H439" s="612">
        <f t="shared" si="33"/>
        <v>15</v>
      </c>
      <c r="I439" s="612">
        <v>0</v>
      </c>
      <c r="J439" s="612">
        <v>15</v>
      </c>
      <c r="K439" s="612">
        <f t="shared" si="34"/>
        <v>1975</v>
      </c>
      <c r="L439" s="612">
        <v>1950</v>
      </c>
      <c r="M439" s="612">
        <v>25</v>
      </c>
      <c r="N439" s="612">
        <f t="shared" si="29"/>
        <v>1964</v>
      </c>
      <c r="O439" s="612">
        <f t="shared" si="30"/>
        <v>1950</v>
      </c>
      <c r="P439" s="612">
        <f t="shared" si="31"/>
        <v>14</v>
      </c>
      <c r="Q439" s="133" t="s">
        <v>335</v>
      </c>
    </row>
    <row r="440" spans="1:17">
      <c r="A440" s="110"/>
      <c r="B440" s="138"/>
      <c r="C440" s="610">
        <v>18</v>
      </c>
      <c r="D440" s="651" t="s">
        <v>176</v>
      </c>
      <c r="E440" s="612">
        <f t="shared" si="32"/>
        <v>1854</v>
      </c>
      <c r="F440" s="612">
        <v>1800</v>
      </c>
      <c r="G440" s="612">
        <v>54</v>
      </c>
      <c r="H440" s="612">
        <f t="shared" si="33"/>
        <v>15</v>
      </c>
      <c r="I440" s="612">
        <v>0</v>
      </c>
      <c r="J440" s="612">
        <v>15</v>
      </c>
      <c r="K440" s="612">
        <f t="shared" si="34"/>
        <v>925</v>
      </c>
      <c r="L440" s="612">
        <v>900</v>
      </c>
      <c r="M440" s="612">
        <v>25</v>
      </c>
      <c r="N440" s="612">
        <f t="shared" si="29"/>
        <v>914</v>
      </c>
      <c r="O440" s="612">
        <f t="shared" si="30"/>
        <v>900</v>
      </c>
      <c r="P440" s="612">
        <f t="shared" si="31"/>
        <v>14</v>
      </c>
      <c r="Q440" s="133" t="s">
        <v>335</v>
      </c>
    </row>
    <row r="441" spans="1:17">
      <c r="A441" s="155"/>
      <c r="B441" s="294"/>
      <c r="C441" s="610">
        <v>19</v>
      </c>
      <c r="D441" s="651" t="s">
        <v>177</v>
      </c>
      <c r="E441" s="612">
        <f t="shared" si="32"/>
        <v>4854</v>
      </c>
      <c r="F441" s="612">
        <v>4800</v>
      </c>
      <c r="G441" s="612">
        <v>54</v>
      </c>
      <c r="H441" s="612">
        <f t="shared" si="33"/>
        <v>15</v>
      </c>
      <c r="I441" s="612">
        <v>0</v>
      </c>
      <c r="J441" s="612">
        <v>15</v>
      </c>
      <c r="K441" s="612">
        <f t="shared" si="34"/>
        <v>2450</v>
      </c>
      <c r="L441" s="612">
        <v>2425</v>
      </c>
      <c r="M441" s="612">
        <v>25</v>
      </c>
      <c r="N441" s="612">
        <f t="shared" si="29"/>
        <v>2389</v>
      </c>
      <c r="O441" s="612">
        <f t="shared" si="30"/>
        <v>2375</v>
      </c>
      <c r="P441" s="612">
        <f t="shared" si="31"/>
        <v>14</v>
      </c>
      <c r="Q441" s="133" t="s">
        <v>335</v>
      </c>
    </row>
    <row r="442" spans="1:17">
      <c r="A442" s="155"/>
      <c r="B442" s="294"/>
      <c r="C442" s="610">
        <v>20</v>
      </c>
      <c r="D442" s="651" t="s">
        <v>178</v>
      </c>
      <c r="E442" s="612">
        <f t="shared" si="32"/>
        <v>32954</v>
      </c>
      <c r="F442" s="612">
        <v>7500</v>
      </c>
      <c r="G442" s="612">
        <v>25454</v>
      </c>
      <c r="H442" s="612">
        <f t="shared" si="33"/>
        <v>10175</v>
      </c>
      <c r="I442" s="612">
        <v>0</v>
      </c>
      <c r="J442" s="612">
        <v>10175</v>
      </c>
      <c r="K442" s="612">
        <f t="shared" si="34"/>
        <v>11545</v>
      </c>
      <c r="L442" s="612">
        <v>3900</v>
      </c>
      <c r="M442" s="612">
        <v>7645</v>
      </c>
      <c r="N442" s="612">
        <f t="shared" si="29"/>
        <v>11234</v>
      </c>
      <c r="O442" s="612">
        <f t="shared" si="30"/>
        <v>3600</v>
      </c>
      <c r="P442" s="612">
        <f t="shared" si="31"/>
        <v>7634</v>
      </c>
      <c r="Q442" s="133" t="s">
        <v>335</v>
      </c>
    </row>
    <row r="443" spans="1:17">
      <c r="A443" s="155"/>
      <c r="B443" s="294"/>
      <c r="C443" s="610">
        <v>21</v>
      </c>
      <c r="D443" s="651" t="s">
        <v>179</v>
      </c>
      <c r="E443" s="612">
        <f t="shared" si="32"/>
        <v>4914</v>
      </c>
      <c r="F443" s="612">
        <v>4860</v>
      </c>
      <c r="G443" s="612">
        <v>54</v>
      </c>
      <c r="H443" s="612">
        <f t="shared" si="33"/>
        <v>15</v>
      </c>
      <c r="I443" s="612">
        <v>0</v>
      </c>
      <c r="J443" s="612">
        <v>15</v>
      </c>
      <c r="K443" s="612">
        <f t="shared" si="34"/>
        <v>2575</v>
      </c>
      <c r="L443" s="612">
        <v>2550</v>
      </c>
      <c r="M443" s="612">
        <v>25</v>
      </c>
      <c r="N443" s="612">
        <f t="shared" si="29"/>
        <v>2324</v>
      </c>
      <c r="O443" s="612">
        <f t="shared" si="30"/>
        <v>2310</v>
      </c>
      <c r="P443" s="612">
        <f t="shared" si="31"/>
        <v>14</v>
      </c>
      <c r="Q443" s="133" t="s">
        <v>335</v>
      </c>
    </row>
    <row r="444" spans="1:17">
      <c r="A444" s="155"/>
      <c r="B444" s="294"/>
      <c r="C444" s="610">
        <v>22</v>
      </c>
      <c r="D444" s="651" t="s">
        <v>180</v>
      </c>
      <c r="E444" s="612">
        <f t="shared" si="32"/>
        <v>3954</v>
      </c>
      <c r="F444" s="612">
        <v>3900</v>
      </c>
      <c r="G444" s="612">
        <v>54</v>
      </c>
      <c r="H444" s="612">
        <f t="shared" si="33"/>
        <v>15</v>
      </c>
      <c r="I444" s="612">
        <v>0</v>
      </c>
      <c r="J444" s="612">
        <v>15</v>
      </c>
      <c r="K444" s="612">
        <f t="shared" si="34"/>
        <v>1930</v>
      </c>
      <c r="L444" s="612">
        <v>1905</v>
      </c>
      <c r="M444" s="612">
        <v>25</v>
      </c>
      <c r="N444" s="612">
        <f t="shared" si="29"/>
        <v>2009</v>
      </c>
      <c r="O444" s="612">
        <f t="shared" si="30"/>
        <v>1995</v>
      </c>
      <c r="P444" s="612">
        <f t="shared" si="31"/>
        <v>14</v>
      </c>
      <c r="Q444" s="133" t="s">
        <v>335</v>
      </c>
    </row>
    <row r="445" spans="1:17">
      <c r="A445" s="155"/>
      <c r="B445" s="294"/>
      <c r="C445" s="610">
        <v>23</v>
      </c>
      <c r="D445" s="651" t="s">
        <v>181</v>
      </c>
      <c r="E445" s="612">
        <f t="shared" si="32"/>
        <v>4104</v>
      </c>
      <c r="F445" s="612">
        <v>4050</v>
      </c>
      <c r="G445" s="612">
        <v>54</v>
      </c>
      <c r="H445" s="612">
        <f t="shared" si="33"/>
        <v>15</v>
      </c>
      <c r="I445" s="612">
        <v>0</v>
      </c>
      <c r="J445" s="612">
        <v>15</v>
      </c>
      <c r="K445" s="612">
        <f t="shared" si="34"/>
        <v>1975</v>
      </c>
      <c r="L445" s="612">
        <v>1950</v>
      </c>
      <c r="M445" s="612">
        <v>25</v>
      </c>
      <c r="N445" s="612">
        <f t="shared" si="29"/>
        <v>2114</v>
      </c>
      <c r="O445" s="612">
        <f t="shared" si="30"/>
        <v>2100</v>
      </c>
      <c r="P445" s="612">
        <f t="shared" si="31"/>
        <v>14</v>
      </c>
      <c r="Q445" s="133" t="s">
        <v>335</v>
      </c>
    </row>
    <row r="446" spans="1:17">
      <c r="A446" s="155"/>
      <c r="B446" s="294"/>
      <c r="C446" s="610">
        <v>24</v>
      </c>
      <c r="D446" s="651" t="s">
        <v>182</v>
      </c>
      <c r="E446" s="612">
        <f t="shared" si="32"/>
        <v>4914</v>
      </c>
      <c r="F446" s="612">
        <v>4860</v>
      </c>
      <c r="G446" s="612">
        <v>54</v>
      </c>
      <c r="H446" s="612">
        <f t="shared" si="33"/>
        <v>15</v>
      </c>
      <c r="I446" s="612">
        <v>0</v>
      </c>
      <c r="J446" s="612">
        <v>15</v>
      </c>
      <c r="K446" s="612">
        <f t="shared" si="34"/>
        <v>2725</v>
      </c>
      <c r="L446" s="612">
        <v>2700</v>
      </c>
      <c r="M446" s="612">
        <v>25</v>
      </c>
      <c r="N446" s="612">
        <f t="shared" si="29"/>
        <v>2174</v>
      </c>
      <c r="O446" s="612">
        <f t="shared" si="30"/>
        <v>2160</v>
      </c>
      <c r="P446" s="612">
        <f t="shared" si="31"/>
        <v>14</v>
      </c>
      <c r="Q446" s="133" t="s">
        <v>334</v>
      </c>
    </row>
    <row r="447" spans="1:17">
      <c r="A447" s="155"/>
      <c r="B447" s="294"/>
      <c r="C447" s="610">
        <v>25</v>
      </c>
      <c r="D447" s="651" t="s">
        <v>183</v>
      </c>
      <c r="E447" s="612">
        <f t="shared" si="32"/>
        <v>8304</v>
      </c>
      <c r="F447" s="612">
        <v>8250</v>
      </c>
      <c r="G447" s="612">
        <v>54</v>
      </c>
      <c r="H447" s="612">
        <f t="shared" si="33"/>
        <v>15</v>
      </c>
      <c r="I447" s="612">
        <v>0</v>
      </c>
      <c r="J447" s="612">
        <v>15</v>
      </c>
      <c r="K447" s="612">
        <f t="shared" si="34"/>
        <v>4225</v>
      </c>
      <c r="L447" s="612">
        <v>4200</v>
      </c>
      <c r="M447" s="612">
        <v>25</v>
      </c>
      <c r="N447" s="612">
        <f t="shared" si="29"/>
        <v>4064</v>
      </c>
      <c r="O447" s="612">
        <f t="shared" si="30"/>
        <v>4050</v>
      </c>
      <c r="P447" s="612">
        <f t="shared" si="31"/>
        <v>14</v>
      </c>
      <c r="Q447" s="133" t="s">
        <v>334</v>
      </c>
    </row>
    <row r="448" spans="1:17">
      <c r="A448" s="155"/>
      <c r="B448" s="294"/>
      <c r="C448" s="610">
        <v>26</v>
      </c>
      <c r="D448" s="651" t="s">
        <v>184</v>
      </c>
      <c r="E448" s="612">
        <f t="shared" si="32"/>
        <v>7374</v>
      </c>
      <c r="F448" s="612">
        <v>7320</v>
      </c>
      <c r="G448" s="612">
        <v>54</v>
      </c>
      <c r="H448" s="612">
        <f t="shared" si="33"/>
        <v>15</v>
      </c>
      <c r="I448" s="612">
        <v>0</v>
      </c>
      <c r="J448" s="612">
        <v>15</v>
      </c>
      <c r="K448" s="612">
        <f t="shared" si="34"/>
        <v>3175</v>
      </c>
      <c r="L448" s="612">
        <v>3150</v>
      </c>
      <c r="M448" s="612">
        <v>25</v>
      </c>
      <c r="N448" s="612">
        <f t="shared" si="29"/>
        <v>4184</v>
      </c>
      <c r="O448" s="612">
        <f t="shared" si="30"/>
        <v>4170</v>
      </c>
      <c r="P448" s="612">
        <f t="shared" si="31"/>
        <v>14</v>
      </c>
      <c r="Q448" s="133" t="s">
        <v>334</v>
      </c>
    </row>
    <row r="449" spans="1:17">
      <c r="A449" s="155"/>
      <c r="B449" s="294"/>
      <c r="C449" s="610">
        <v>27</v>
      </c>
      <c r="D449" s="651" t="s">
        <v>185</v>
      </c>
      <c r="E449" s="612">
        <f t="shared" si="32"/>
        <v>3954</v>
      </c>
      <c r="F449" s="612">
        <v>3900</v>
      </c>
      <c r="G449" s="612">
        <v>54</v>
      </c>
      <c r="H449" s="612">
        <f t="shared" si="33"/>
        <v>15</v>
      </c>
      <c r="I449" s="612">
        <v>0</v>
      </c>
      <c r="J449" s="612">
        <v>15</v>
      </c>
      <c r="K449" s="612">
        <f t="shared" si="34"/>
        <v>1975</v>
      </c>
      <c r="L449" s="612">
        <v>1950</v>
      </c>
      <c r="M449" s="612">
        <v>25</v>
      </c>
      <c r="N449" s="612">
        <f t="shared" si="29"/>
        <v>1964</v>
      </c>
      <c r="O449" s="612">
        <f t="shared" si="30"/>
        <v>1950</v>
      </c>
      <c r="P449" s="612">
        <f t="shared" si="31"/>
        <v>14</v>
      </c>
      <c r="Q449" s="133" t="s">
        <v>334</v>
      </c>
    </row>
    <row r="450" spans="1:17">
      <c r="A450" s="155"/>
      <c r="B450" s="294"/>
      <c r="C450" s="610">
        <v>28</v>
      </c>
      <c r="D450" s="651" t="s">
        <v>154</v>
      </c>
      <c r="E450" s="612">
        <f t="shared" si="32"/>
        <v>3954</v>
      </c>
      <c r="F450" s="612">
        <v>3900</v>
      </c>
      <c r="G450" s="612">
        <v>54</v>
      </c>
      <c r="H450" s="612">
        <f t="shared" si="33"/>
        <v>15</v>
      </c>
      <c r="I450" s="612">
        <v>0</v>
      </c>
      <c r="J450" s="612">
        <v>15</v>
      </c>
      <c r="K450" s="612">
        <f t="shared" si="34"/>
        <v>1975</v>
      </c>
      <c r="L450" s="612">
        <v>1950</v>
      </c>
      <c r="M450" s="612">
        <v>25</v>
      </c>
      <c r="N450" s="612">
        <f t="shared" si="29"/>
        <v>1964</v>
      </c>
      <c r="O450" s="612">
        <f t="shared" si="30"/>
        <v>1950</v>
      </c>
      <c r="P450" s="612">
        <f t="shared" si="31"/>
        <v>14</v>
      </c>
      <c r="Q450" s="133" t="s">
        <v>334</v>
      </c>
    </row>
    <row r="451" spans="1:17">
      <c r="A451" s="155"/>
      <c r="B451" s="294"/>
      <c r="C451" s="610">
        <v>29</v>
      </c>
      <c r="D451" s="651" t="s">
        <v>186</v>
      </c>
      <c r="E451" s="612">
        <f t="shared" si="32"/>
        <v>3954</v>
      </c>
      <c r="F451" s="612">
        <v>3900</v>
      </c>
      <c r="G451" s="612">
        <v>54</v>
      </c>
      <c r="H451" s="612">
        <f t="shared" si="33"/>
        <v>15</v>
      </c>
      <c r="I451" s="612">
        <v>0</v>
      </c>
      <c r="J451" s="612">
        <v>15</v>
      </c>
      <c r="K451" s="612">
        <f t="shared" si="34"/>
        <v>1975</v>
      </c>
      <c r="L451" s="612">
        <v>1950</v>
      </c>
      <c r="M451" s="612">
        <v>25</v>
      </c>
      <c r="N451" s="612">
        <f t="shared" si="29"/>
        <v>1964</v>
      </c>
      <c r="O451" s="612">
        <f t="shared" si="30"/>
        <v>1950</v>
      </c>
      <c r="P451" s="612">
        <f t="shared" si="31"/>
        <v>14</v>
      </c>
      <c r="Q451" s="133" t="s">
        <v>334</v>
      </c>
    </row>
    <row r="452" spans="1:17">
      <c r="A452" s="155"/>
      <c r="B452" s="294"/>
      <c r="C452" s="610">
        <v>30</v>
      </c>
      <c r="D452" s="651" t="s">
        <v>187</v>
      </c>
      <c r="E452" s="612">
        <f t="shared" si="32"/>
        <v>3954</v>
      </c>
      <c r="F452" s="612">
        <v>3900</v>
      </c>
      <c r="G452" s="612">
        <v>54</v>
      </c>
      <c r="H452" s="612">
        <f t="shared" si="33"/>
        <v>15</v>
      </c>
      <c r="I452" s="612">
        <v>0</v>
      </c>
      <c r="J452" s="612">
        <v>15</v>
      </c>
      <c r="K452" s="612">
        <f t="shared" si="34"/>
        <v>1965</v>
      </c>
      <c r="L452" s="612">
        <v>1950</v>
      </c>
      <c r="M452" s="612">
        <v>15</v>
      </c>
      <c r="N452" s="612">
        <f t="shared" si="29"/>
        <v>1974</v>
      </c>
      <c r="O452" s="612">
        <f t="shared" si="30"/>
        <v>1950</v>
      </c>
      <c r="P452" s="612">
        <f t="shared" si="31"/>
        <v>24</v>
      </c>
      <c r="Q452" s="133" t="s">
        <v>334</v>
      </c>
    </row>
    <row r="453" spans="1:17">
      <c r="A453" s="110"/>
      <c r="B453" s="101"/>
      <c r="C453" s="610">
        <v>31</v>
      </c>
      <c r="D453" s="651" t="s">
        <v>328</v>
      </c>
      <c r="E453" s="612">
        <f t="shared" si="32"/>
        <v>3954</v>
      </c>
      <c r="F453" s="612">
        <v>3900</v>
      </c>
      <c r="G453" s="612">
        <v>54</v>
      </c>
      <c r="H453" s="612">
        <f t="shared" si="33"/>
        <v>15</v>
      </c>
      <c r="I453" s="612">
        <v>0</v>
      </c>
      <c r="J453" s="612">
        <v>15</v>
      </c>
      <c r="K453" s="612">
        <f t="shared" si="34"/>
        <v>1975</v>
      </c>
      <c r="L453" s="612">
        <v>1950</v>
      </c>
      <c r="M453" s="612">
        <v>25</v>
      </c>
      <c r="N453" s="612">
        <f t="shared" si="29"/>
        <v>1964</v>
      </c>
      <c r="O453" s="612">
        <f t="shared" si="30"/>
        <v>1950</v>
      </c>
      <c r="P453" s="612">
        <f t="shared" si="31"/>
        <v>14</v>
      </c>
      <c r="Q453" s="133" t="s">
        <v>334</v>
      </c>
    </row>
    <row r="454" spans="1:17">
      <c r="A454" s="110"/>
      <c r="B454" s="138"/>
      <c r="C454" s="610">
        <v>32</v>
      </c>
      <c r="D454" s="651" t="s">
        <v>784</v>
      </c>
      <c r="E454" s="612">
        <f t="shared" si="32"/>
        <v>3954</v>
      </c>
      <c r="F454" s="612">
        <v>3900</v>
      </c>
      <c r="G454" s="612">
        <v>54</v>
      </c>
      <c r="H454" s="612">
        <f t="shared" si="33"/>
        <v>15</v>
      </c>
      <c r="I454" s="612">
        <v>0</v>
      </c>
      <c r="J454" s="612">
        <v>15</v>
      </c>
      <c r="K454" s="612">
        <f t="shared" si="34"/>
        <v>1975</v>
      </c>
      <c r="L454" s="612">
        <v>1950</v>
      </c>
      <c r="M454" s="612">
        <v>25</v>
      </c>
      <c r="N454" s="612">
        <f t="shared" si="29"/>
        <v>1964</v>
      </c>
      <c r="O454" s="612">
        <f t="shared" si="30"/>
        <v>1950</v>
      </c>
      <c r="P454" s="612">
        <f t="shared" si="31"/>
        <v>14</v>
      </c>
      <c r="Q454" s="133" t="s">
        <v>334</v>
      </c>
    </row>
    <row r="455" spans="1:17">
      <c r="A455" s="110"/>
      <c r="B455" s="138"/>
      <c r="C455" s="610">
        <v>33</v>
      </c>
      <c r="D455" s="651" t="s">
        <v>155</v>
      </c>
      <c r="E455" s="612">
        <f t="shared" si="32"/>
        <v>7914</v>
      </c>
      <c r="F455" s="612">
        <v>7860</v>
      </c>
      <c r="G455" s="612">
        <v>54</v>
      </c>
      <c r="H455" s="612">
        <f t="shared" si="33"/>
        <v>15</v>
      </c>
      <c r="I455" s="612">
        <v>0</v>
      </c>
      <c r="J455" s="612">
        <v>15</v>
      </c>
      <c r="K455" s="612">
        <f t="shared" si="34"/>
        <v>2425</v>
      </c>
      <c r="L455" s="612">
        <v>2400</v>
      </c>
      <c r="M455" s="612">
        <v>25</v>
      </c>
      <c r="N455" s="612">
        <f t="shared" si="29"/>
        <v>5474</v>
      </c>
      <c r="O455" s="612">
        <f t="shared" si="30"/>
        <v>5460</v>
      </c>
      <c r="P455" s="612">
        <f t="shared" si="31"/>
        <v>14</v>
      </c>
      <c r="Q455" s="133" t="s">
        <v>334</v>
      </c>
    </row>
    <row r="456" spans="1:17">
      <c r="A456" s="110"/>
      <c r="B456" s="138"/>
      <c r="C456" s="610">
        <v>34</v>
      </c>
      <c r="D456" s="651" t="s">
        <v>188</v>
      </c>
      <c r="E456" s="612">
        <f t="shared" si="32"/>
        <v>3954</v>
      </c>
      <c r="F456" s="612">
        <v>3900</v>
      </c>
      <c r="G456" s="612">
        <v>54</v>
      </c>
      <c r="H456" s="612">
        <f t="shared" si="33"/>
        <v>15</v>
      </c>
      <c r="I456" s="612">
        <v>0</v>
      </c>
      <c r="J456" s="612">
        <v>15</v>
      </c>
      <c r="K456" s="612">
        <f t="shared" si="34"/>
        <v>1975</v>
      </c>
      <c r="L456" s="612">
        <v>1950</v>
      </c>
      <c r="M456" s="612">
        <v>25</v>
      </c>
      <c r="N456" s="612">
        <f t="shared" ref="N456:N487" si="35">E456-H456-K456</f>
        <v>1964</v>
      </c>
      <c r="O456" s="612">
        <f t="shared" ref="O456:O487" si="36">F456-I456-L456</f>
        <v>1950</v>
      </c>
      <c r="P456" s="612">
        <f t="shared" ref="P456:P487" si="37">G456-J456-M456</f>
        <v>14</v>
      </c>
      <c r="Q456" s="133" t="s">
        <v>334</v>
      </c>
    </row>
    <row r="457" spans="1:17">
      <c r="A457" s="110"/>
      <c r="B457" s="138"/>
      <c r="C457" s="610">
        <v>35</v>
      </c>
      <c r="D457" s="651" t="s">
        <v>189</v>
      </c>
      <c r="E457" s="612">
        <f t="shared" si="32"/>
        <v>1854</v>
      </c>
      <c r="F457" s="612">
        <v>1800</v>
      </c>
      <c r="G457" s="612">
        <v>54</v>
      </c>
      <c r="H457" s="612">
        <f t="shared" si="33"/>
        <v>15</v>
      </c>
      <c r="I457" s="612">
        <v>0</v>
      </c>
      <c r="J457" s="612">
        <v>15</v>
      </c>
      <c r="K457" s="612">
        <f t="shared" si="34"/>
        <v>950</v>
      </c>
      <c r="L457" s="612">
        <v>925</v>
      </c>
      <c r="M457" s="612">
        <v>25</v>
      </c>
      <c r="N457" s="612">
        <f t="shared" si="35"/>
        <v>889</v>
      </c>
      <c r="O457" s="612">
        <f t="shared" si="36"/>
        <v>875</v>
      </c>
      <c r="P457" s="612">
        <f t="shared" si="37"/>
        <v>14</v>
      </c>
      <c r="Q457" s="133" t="s">
        <v>334</v>
      </c>
    </row>
    <row r="458" spans="1:17">
      <c r="A458" s="110"/>
      <c r="B458" s="138"/>
      <c r="C458" s="610">
        <v>36</v>
      </c>
      <c r="D458" s="651" t="s">
        <v>156</v>
      </c>
      <c r="E458" s="612">
        <f t="shared" si="32"/>
        <v>6204</v>
      </c>
      <c r="F458" s="612">
        <v>6150</v>
      </c>
      <c r="G458" s="612">
        <v>54</v>
      </c>
      <c r="H458" s="612">
        <f t="shared" si="33"/>
        <v>15</v>
      </c>
      <c r="I458" s="612">
        <v>0</v>
      </c>
      <c r="J458" s="612">
        <v>15</v>
      </c>
      <c r="K458" s="612">
        <f t="shared" si="34"/>
        <v>2425</v>
      </c>
      <c r="L458" s="612">
        <v>2400</v>
      </c>
      <c r="M458" s="612">
        <v>25</v>
      </c>
      <c r="N458" s="612">
        <f t="shared" si="35"/>
        <v>3764</v>
      </c>
      <c r="O458" s="612">
        <f t="shared" si="36"/>
        <v>3750</v>
      </c>
      <c r="P458" s="612">
        <f t="shared" si="37"/>
        <v>14</v>
      </c>
      <c r="Q458" s="133" t="s">
        <v>334</v>
      </c>
    </row>
    <row r="459" spans="1:17">
      <c r="A459" s="110"/>
      <c r="B459" s="138"/>
      <c r="C459" s="610">
        <v>37</v>
      </c>
      <c r="D459" s="651" t="s">
        <v>122</v>
      </c>
      <c r="E459" s="612">
        <f t="shared" si="32"/>
        <v>6204</v>
      </c>
      <c r="F459" s="612">
        <v>6150</v>
      </c>
      <c r="G459" s="612">
        <v>54</v>
      </c>
      <c r="H459" s="612">
        <f t="shared" si="33"/>
        <v>15</v>
      </c>
      <c r="I459" s="612">
        <v>0</v>
      </c>
      <c r="J459" s="612">
        <v>15</v>
      </c>
      <c r="K459" s="612">
        <f t="shared" si="34"/>
        <v>3175</v>
      </c>
      <c r="L459" s="612">
        <v>3150</v>
      </c>
      <c r="M459" s="612">
        <v>25</v>
      </c>
      <c r="N459" s="612">
        <f t="shared" si="35"/>
        <v>3014</v>
      </c>
      <c r="O459" s="612">
        <f t="shared" si="36"/>
        <v>3000</v>
      </c>
      <c r="P459" s="612">
        <f t="shared" si="37"/>
        <v>14</v>
      </c>
      <c r="Q459" s="133" t="s">
        <v>334</v>
      </c>
    </row>
    <row r="460" spans="1:17">
      <c r="A460" s="110"/>
      <c r="B460" s="138"/>
      <c r="C460" s="610">
        <v>38</v>
      </c>
      <c r="D460" s="651" t="s">
        <v>157</v>
      </c>
      <c r="E460" s="612">
        <f t="shared" si="32"/>
        <v>9774</v>
      </c>
      <c r="F460" s="612">
        <v>9720</v>
      </c>
      <c r="G460" s="612">
        <v>54</v>
      </c>
      <c r="H460" s="612">
        <f t="shared" si="33"/>
        <v>15</v>
      </c>
      <c r="I460" s="612">
        <v>0</v>
      </c>
      <c r="J460" s="612">
        <v>15</v>
      </c>
      <c r="K460" s="612">
        <f t="shared" si="34"/>
        <v>1675</v>
      </c>
      <c r="L460" s="612">
        <v>1650</v>
      </c>
      <c r="M460" s="612">
        <v>25</v>
      </c>
      <c r="N460" s="612">
        <f t="shared" si="35"/>
        <v>8084</v>
      </c>
      <c r="O460" s="612">
        <f t="shared" si="36"/>
        <v>8070</v>
      </c>
      <c r="P460" s="612">
        <f t="shared" si="37"/>
        <v>14</v>
      </c>
      <c r="Q460" s="133" t="s">
        <v>334</v>
      </c>
    </row>
    <row r="461" spans="1:17">
      <c r="A461" s="110"/>
      <c r="B461" s="138"/>
      <c r="C461" s="610">
        <v>39</v>
      </c>
      <c r="D461" s="651" t="s">
        <v>190</v>
      </c>
      <c r="E461" s="612">
        <f t="shared" si="32"/>
        <v>4914</v>
      </c>
      <c r="F461" s="612">
        <v>4860</v>
      </c>
      <c r="G461" s="612">
        <v>54</v>
      </c>
      <c r="H461" s="612">
        <f t="shared" si="33"/>
        <v>15</v>
      </c>
      <c r="I461" s="612">
        <v>0</v>
      </c>
      <c r="J461" s="612">
        <v>15</v>
      </c>
      <c r="K461" s="612">
        <f t="shared" si="34"/>
        <v>2425</v>
      </c>
      <c r="L461" s="612">
        <v>2400</v>
      </c>
      <c r="M461" s="612">
        <v>25</v>
      </c>
      <c r="N461" s="612">
        <f t="shared" si="35"/>
        <v>2474</v>
      </c>
      <c r="O461" s="612">
        <f t="shared" si="36"/>
        <v>2460</v>
      </c>
      <c r="P461" s="612">
        <f t="shared" si="37"/>
        <v>14</v>
      </c>
      <c r="Q461" s="133" t="s">
        <v>334</v>
      </c>
    </row>
    <row r="462" spans="1:17">
      <c r="A462" s="110"/>
      <c r="B462" s="138"/>
      <c r="C462" s="610">
        <v>40</v>
      </c>
      <c r="D462" s="651" t="s">
        <v>191</v>
      </c>
      <c r="E462" s="612">
        <f t="shared" si="32"/>
        <v>4014</v>
      </c>
      <c r="F462" s="612">
        <v>3960</v>
      </c>
      <c r="G462" s="612">
        <v>54</v>
      </c>
      <c r="H462" s="612">
        <f t="shared" si="33"/>
        <v>15</v>
      </c>
      <c r="I462" s="612">
        <v>0</v>
      </c>
      <c r="J462" s="612">
        <v>15</v>
      </c>
      <c r="K462" s="612">
        <f t="shared" si="34"/>
        <v>1975</v>
      </c>
      <c r="L462" s="612">
        <v>1950</v>
      </c>
      <c r="M462" s="612">
        <v>25</v>
      </c>
      <c r="N462" s="612">
        <f t="shared" si="35"/>
        <v>2024</v>
      </c>
      <c r="O462" s="612">
        <f t="shared" si="36"/>
        <v>2010</v>
      </c>
      <c r="P462" s="612">
        <f t="shared" si="37"/>
        <v>14</v>
      </c>
      <c r="Q462" s="133" t="s">
        <v>334</v>
      </c>
    </row>
    <row r="463" spans="1:17">
      <c r="A463" s="110"/>
      <c r="B463" s="138"/>
      <c r="C463" s="610">
        <v>41</v>
      </c>
      <c r="D463" s="651" t="s">
        <v>158</v>
      </c>
      <c r="E463" s="612">
        <f t="shared" si="32"/>
        <v>4014</v>
      </c>
      <c r="F463" s="612">
        <v>3960</v>
      </c>
      <c r="G463" s="612">
        <v>54</v>
      </c>
      <c r="H463" s="612">
        <f t="shared" si="33"/>
        <v>15</v>
      </c>
      <c r="I463" s="612">
        <v>0</v>
      </c>
      <c r="J463" s="612">
        <v>15</v>
      </c>
      <c r="K463" s="612">
        <f t="shared" si="34"/>
        <v>1975</v>
      </c>
      <c r="L463" s="612">
        <v>1950</v>
      </c>
      <c r="M463" s="612">
        <v>25</v>
      </c>
      <c r="N463" s="612">
        <f t="shared" si="35"/>
        <v>2024</v>
      </c>
      <c r="O463" s="612">
        <f t="shared" si="36"/>
        <v>2010</v>
      </c>
      <c r="P463" s="612">
        <f t="shared" si="37"/>
        <v>14</v>
      </c>
      <c r="Q463" s="133" t="s">
        <v>334</v>
      </c>
    </row>
    <row r="464" spans="1:17">
      <c r="A464" s="110"/>
      <c r="B464" s="138"/>
      <c r="C464" s="610">
        <v>42</v>
      </c>
      <c r="D464" s="651" t="s">
        <v>192</v>
      </c>
      <c r="E464" s="612">
        <f t="shared" si="32"/>
        <v>2664</v>
      </c>
      <c r="F464" s="612">
        <v>2610</v>
      </c>
      <c r="G464" s="612">
        <v>54</v>
      </c>
      <c r="H464" s="612">
        <f t="shared" si="33"/>
        <v>15</v>
      </c>
      <c r="I464" s="612">
        <v>0</v>
      </c>
      <c r="J464" s="612">
        <v>15</v>
      </c>
      <c r="K464" s="612">
        <f t="shared" si="34"/>
        <v>1225</v>
      </c>
      <c r="L464" s="612">
        <v>1200</v>
      </c>
      <c r="M464" s="612">
        <v>25</v>
      </c>
      <c r="N464" s="612">
        <f t="shared" si="35"/>
        <v>1424</v>
      </c>
      <c r="O464" s="612">
        <f t="shared" si="36"/>
        <v>1410</v>
      </c>
      <c r="P464" s="612">
        <f t="shared" si="37"/>
        <v>14</v>
      </c>
      <c r="Q464" s="133" t="s">
        <v>334</v>
      </c>
    </row>
    <row r="465" spans="1:17">
      <c r="A465" s="110"/>
      <c r="B465" s="138"/>
      <c r="C465" s="610">
        <v>43</v>
      </c>
      <c r="D465" s="651" t="s">
        <v>160</v>
      </c>
      <c r="E465" s="612">
        <f t="shared" si="32"/>
        <v>4104</v>
      </c>
      <c r="F465" s="612">
        <v>4050</v>
      </c>
      <c r="G465" s="612">
        <v>54</v>
      </c>
      <c r="H465" s="612">
        <f t="shared" si="33"/>
        <v>15</v>
      </c>
      <c r="I465" s="612">
        <v>0</v>
      </c>
      <c r="J465" s="612">
        <v>15</v>
      </c>
      <c r="K465" s="612">
        <f t="shared" si="34"/>
        <v>2125</v>
      </c>
      <c r="L465" s="612">
        <v>2100</v>
      </c>
      <c r="M465" s="612">
        <v>25</v>
      </c>
      <c r="N465" s="612">
        <f t="shared" si="35"/>
        <v>1964</v>
      </c>
      <c r="O465" s="612">
        <f t="shared" si="36"/>
        <v>1950</v>
      </c>
      <c r="P465" s="612">
        <f t="shared" si="37"/>
        <v>14</v>
      </c>
      <c r="Q465" s="133" t="s">
        <v>331</v>
      </c>
    </row>
    <row r="466" spans="1:17">
      <c r="A466" s="110"/>
      <c r="B466" s="138"/>
      <c r="C466" s="610">
        <v>44</v>
      </c>
      <c r="D466" s="651" t="s">
        <v>193</v>
      </c>
      <c r="E466" s="612">
        <f t="shared" si="32"/>
        <v>4314</v>
      </c>
      <c r="F466" s="612">
        <v>4260</v>
      </c>
      <c r="G466" s="612">
        <v>54</v>
      </c>
      <c r="H466" s="612">
        <f t="shared" si="33"/>
        <v>15</v>
      </c>
      <c r="I466" s="612">
        <v>0</v>
      </c>
      <c r="J466" s="612">
        <v>15</v>
      </c>
      <c r="K466" s="612">
        <f t="shared" si="34"/>
        <v>2125</v>
      </c>
      <c r="L466" s="612">
        <v>2100</v>
      </c>
      <c r="M466" s="612">
        <v>25</v>
      </c>
      <c r="N466" s="612">
        <f t="shared" si="35"/>
        <v>2174</v>
      </c>
      <c r="O466" s="612">
        <f t="shared" si="36"/>
        <v>2160</v>
      </c>
      <c r="P466" s="612">
        <f t="shared" si="37"/>
        <v>14</v>
      </c>
      <c r="Q466" s="133" t="s">
        <v>331</v>
      </c>
    </row>
    <row r="467" spans="1:17">
      <c r="A467" s="110"/>
      <c r="B467" s="138"/>
      <c r="C467" s="610">
        <v>45</v>
      </c>
      <c r="D467" s="651" t="s">
        <v>194</v>
      </c>
      <c r="E467" s="612">
        <f t="shared" si="32"/>
        <v>2120</v>
      </c>
      <c r="F467" s="612">
        <v>1650</v>
      </c>
      <c r="G467" s="612">
        <v>470</v>
      </c>
      <c r="H467" s="612">
        <f t="shared" si="33"/>
        <v>181.4</v>
      </c>
      <c r="I467" s="612">
        <v>0</v>
      </c>
      <c r="J467" s="612">
        <v>181.4</v>
      </c>
      <c r="K467" s="612">
        <f t="shared" si="34"/>
        <v>974.8</v>
      </c>
      <c r="L467" s="612">
        <v>825</v>
      </c>
      <c r="M467" s="612">
        <v>149.80000000000001</v>
      </c>
      <c r="N467" s="612">
        <f t="shared" si="35"/>
        <v>963.8</v>
      </c>
      <c r="O467" s="612">
        <f t="shared" si="36"/>
        <v>825</v>
      </c>
      <c r="P467" s="612">
        <f t="shared" si="37"/>
        <v>138.80000000000001</v>
      </c>
      <c r="Q467" s="133" t="s">
        <v>331</v>
      </c>
    </row>
    <row r="468" spans="1:17">
      <c r="A468" s="110"/>
      <c r="B468" s="138"/>
      <c r="C468" s="610">
        <v>46</v>
      </c>
      <c r="D468" s="651" t="s">
        <v>195</v>
      </c>
      <c r="E468" s="612">
        <f t="shared" si="32"/>
        <v>4314</v>
      </c>
      <c r="F468" s="612">
        <v>4260</v>
      </c>
      <c r="G468" s="612">
        <v>54</v>
      </c>
      <c r="H468" s="612">
        <f t="shared" si="33"/>
        <v>15</v>
      </c>
      <c r="I468" s="612">
        <v>0</v>
      </c>
      <c r="J468" s="612">
        <v>15</v>
      </c>
      <c r="K468" s="612">
        <f t="shared" si="34"/>
        <v>2125</v>
      </c>
      <c r="L468" s="612">
        <v>2100</v>
      </c>
      <c r="M468" s="612">
        <v>25</v>
      </c>
      <c r="N468" s="612">
        <f t="shared" si="35"/>
        <v>2174</v>
      </c>
      <c r="O468" s="612">
        <f t="shared" si="36"/>
        <v>2160</v>
      </c>
      <c r="P468" s="612">
        <f t="shared" si="37"/>
        <v>14</v>
      </c>
      <c r="Q468" s="133" t="s">
        <v>331</v>
      </c>
    </row>
    <row r="469" spans="1:17">
      <c r="A469" s="110"/>
      <c r="B469" s="138"/>
      <c r="C469" s="610">
        <v>47</v>
      </c>
      <c r="D469" s="651" t="s">
        <v>196</v>
      </c>
      <c r="E469" s="612">
        <f t="shared" si="32"/>
        <v>4914</v>
      </c>
      <c r="F469" s="612">
        <v>4860</v>
      </c>
      <c r="G469" s="612">
        <v>54</v>
      </c>
      <c r="H469" s="612">
        <f t="shared" si="33"/>
        <v>15</v>
      </c>
      <c r="I469" s="612">
        <v>0</v>
      </c>
      <c r="J469" s="612">
        <v>15</v>
      </c>
      <c r="K469" s="612">
        <f t="shared" si="34"/>
        <v>2425</v>
      </c>
      <c r="L469" s="612">
        <v>2400</v>
      </c>
      <c r="M469" s="612">
        <v>25</v>
      </c>
      <c r="N469" s="612">
        <f t="shared" si="35"/>
        <v>2474</v>
      </c>
      <c r="O469" s="612">
        <f t="shared" si="36"/>
        <v>2460</v>
      </c>
      <c r="P469" s="612">
        <f t="shared" si="37"/>
        <v>14</v>
      </c>
      <c r="Q469" s="133" t="s">
        <v>331</v>
      </c>
    </row>
    <row r="470" spans="1:17">
      <c r="A470" s="110"/>
      <c r="B470" s="138"/>
      <c r="C470" s="610">
        <v>48</v>
      </c>
      <c r="D470" s="651" t="s">
        <v>159</v>
      </c>
      <c r="E470" s="612">
        <f t="shared" si="32"/>
        <v>6564</v>
      </c>
      <c r="F470" s="612">
        <v>6510</v>
      </c>
      <c r="G470" s="612">
        <v>54</v>
      </c>
      <c r="H470" s="612">
        <f t="shared" si="33"/>
        <v>15</v>
      </c>
      <c r="I470" s="612">
        <v>0</v>
      </c>
      <c r="J470" s="612">
        <v>15</v>
      </c>
      <c r="K470" s="612">
        <f t="shared" si="34"/>
        <v>2125</v>
      </c>
      <c r="L470" s="612">
        <v>2100</v>
      </c>
      <c r="M470" s="612">
        <v>25</v>
      </c>
      <c r="N470" s="612">
        <f t="shared" si="35"/>
        <v>4424</v>
      </c>
      <c r="O470" s="612">
        <f t="shared" si="36"/>
        <v>4410</v>
      </c>
      <c r="P470" s="612">
        <f t="shared" si="37"/>
        <v>14</v>
      </c>
      <c r="Q470" s="133" t="s">
        <v>331</v>
      </c>
    </row>
    <row r="471" spans="1:17">
      <c r="A471" s="110"/>
      <c r="B471" s="138"/>
      <c r="C471" s="610">
        <v>49</v>
      </c>
      <c r="D471" s="651" t="s">
        <v>197</v>
      </c>
      <c r="E471" s="612">
        <f t="shared" si="32"/>
        <v>6114</v>
      </c>
      <c r="F471" s="612">
        <v>6060</v>
      </c>
      <c r="G471" s="612">
        <v>54</v>
      </c>
      <c r="H471" s="612">
        <f t="shared" si="33"/>
        <v>15</v>
      </c>
      <c r="I471" s="612">
        <v>0</v>
      </c>
      <c r="J471" s="612">
        <v>15</v>
      </c>
      <c r="K471" s="612">
        <f t="shared" si="34"/>
        <v>2275</v>
      </c>
      <c r="L471" s="612">
        <v>2250</v>
      </c>
      <c r="M471" s="612">
        <v>25</v>
      </c>
      <c r="N471" s="612">
        <f t="shared" si="35"/>
        <v>3824</v>
      </c>
      <c r="O471" s="612">
        <f t="shared" si="36"/>
        <v>3810</v>
      </c>
      <c r="P471" s="612">
        <f t="shared" si="37"/>
        <v>14</v>
      </c>
      <c r="Q471" s="133" t="s">
        <v>331</v>
      </c>
    </row>
    <row r="472" spans="1:17">
      <c r="A472" s="110"/>
      <c r="B472" s="138"/>
      <c r="C472" s="610">
        <v>50</v>
      </c>
      <c r="D472" s="651" t="s">
        <v>198</v>
      </c>
      <c r="E472" s="612">
        <f t="shared" si="32"/>
        <v>3954</v>
      </c>
      <c r="F472" s="612">
        <v>3900</v>
      </c>
      <c r="G472" s="612">
        <v>54</v>
      </c>
      <c r="H472" s="612">
        <f t="shared" si="33"/>
        <v>15</v>
      </c>
      <c r="I472" s="612">
        <v>0</v>
      </c>
      <c r="J472" s="612">
        <v>15</v>
      </c>
      <c r="K472" s="612">
        <f t="shared" si="34"/>
        <v>1975</v>
      </c>
      <c r="L472" s="612">
        <v>1950</v>
      </c>
      <c r="M472" s="612">
        <v>25</v>
      </c>
      <c r="N472" s="612">
        <f t="shared" si="35"/>
        <v>1964</v>
      </c>
      <c r="O472" s="612">
        <f t="shared" si="36"/>
        <v>1950</v>
      </c>
      <c r="P472" s="612">
        <f t="shared" si="37"/>
        <v>14</v>
      </c>
      <c r="Q472" s="133" t="s">
        <v>331</v>
      </c>
    </row>
    <row r="473" spans="1:17">
      <c r="A473" s="110"/>
      <c r="B473" s="138"/>
      <c r="C473" s="610">
        <v>51</v>
      </c>
      <c r="D473" s="651" t="s">
        <v>199</v>
      </c>
      <c r="E473" s="612">
        <f t="shared" si="32"/>
        <v>5154</v>
      </c>
      <c r="F473" s="612">
        <v>5100</v>
      </c>
      <c r="G473" s="612">
        <v>54</v>
      </c>
      <c r="H473" s="612">
        <f t="shared" si="33"/>
        <v>15</v>
      </c>
      <c r="I473" s="612">
        <v>0</v>
      </c>
      <c r="J473" s="612">
        <v>15</v>
      </c>
      <c r="K473" s="612">
        <f t="shared" si="34"/>
        <v>1975</v>
      </c>
      <c r="L473" s="612">
        <v>1950</v>
      </c>
      <c r="M473" s="612">
        <v>25</v>
      </c>
      <c r="N473" s="612">
        <f t="shared" si="35"/>
        <v>3164</v>
      </c>
      <c r="O473" s="612">
        <f t="shared" si="36"/>
        <v>3150</v>
      </c>
      <c r="P473" s="612">
        <f t="shared" si="37"/>
        <v>14</v>
      </c>
      <c r="Q473" s="133" t="s">
        <v>331</v>
      </c>
    </row>
    <row r="474" spans="1:17">
      <c r="A474" s="110"/>
      <c r="B474" s="138"/>
      <c r="C474" s="610">
        <v>52</v>
      </c>
      <c r="D474" s="651" t="s">
        <v>200</v>
      </c>
      <c r="E474" s="612">
        <f t="shared" si="32"/>
        <v>8904</v>
      </c>
      <c r="F474" s="612">
        <v>8850</v>
      </c>
      <c r="G474" s="612">
        <v>54</v>
      </c>
      <c r="H474" s="612">
        <f t="shared" si="33"/>
        <v>15</v>
      </c>
      <c r="I474" s="612">
        <v>0</v>
      </c>
      <c r="J474" s="612">
        <v>15</v>
      </c>
      <c r="K474" s="612">
        <f t="shared" si="34"/>
        <v>3775</v>
      </c>
      <c r="L474" s="612">
        <v>3750</v>
      </c>
      <c r="M474" s="612">
        <v>25</v>
      </c>
      <c r="N474" s="612">
        <f t="shared" si="35"/>
        <v>5114</v>
      </c>
      <c r="O474" s="612">
        <f t="shared" si="36"/>
        <v>5100</v>
      </c>
      <c r="P474" s="612">
        <f t="shared" si="37"/>
        <v>14</v>
      </c>
      <c r="Q474" s="133" t="s">
        <v>331</v>
      </c>
    </row>
    <row r="475" spans="1:17">
      <c r="A475" s="110"/>
      <c r="B475" s="138"/>
      <c r="C475" s="610">
        <v>53</v>
      </c>
      <c r="D475" s="651" t="s">
        <v>201</v>
      </c>
      <c r="E475" s="612">
        <f t="shared" si="32"/>
        <v>3954</v>
      </c>
      <c r="F475" s="612">
        <v>3900</v>
      </c>
      <c r="G475" s="612">
        <v>54</v>
      </c>
      <c r="H475" s="612">
        <f t="shared" si="33"/>
        <v>15</v>
      </c>
      <c r="I475" s="612">
        <v>0</v>
      </c>
      <c r="J475" s="612">
        <v>15</v>
      </c>
      <c r="K475" s="612">
        <f t="shared" si="34"/>
        <v>1975</v>
      </c>
      <c r="L475" s="612">
        <v>1950</v>
      </c>
      <c r="M475" s="612">
        <v>25</v>
      </c>
      <c r="N475" s="612">
        <f t="shared" si="35"/>
        <v>1964</v>
      </c>
      <c r="O475" s="612">
        <f t="shared" si="36"/>
        <v>1950</v>
      </c>
      <c r="P475" s="612">
        <f t="shared" si="37"/>
        <v>14</v>
      </c>
      <c r="Q475" s="133" t="s">
        <v>331</v>
      </c>
    </row>
    <row r="476" spans="1:17">
      <c r="A476" s="110"/>
      <c r="B476" s="138"/>
      <c r="C476" s="610">
        <v>54</v>
      </c>
      <c r="D476" s="651" t="s">
        <v>329</v>
      </c>
      <c r="E476" s="612">
        <f t="shared" si="32"/>
        <v>5514</v>
      </c>
      <c r="F476" s="612">
        <v>5460</v>
      </c>
      <c r="G476" s="612">
        <v>54</v>
      </c>
      <c r="H476" s="612">
        <f t="shared" si="33"/>
        <v>15</v>
      </c>
      <c r="I476" s="612">
        <v>0</v>
      </c>
      <c r="J476" s="612">
        <v>15</v>
      </c>
      <c r="K476" s="612">
        <f t="shared" si="34"/>
        <v>2125</v>
      </c>
      <c r="L476" s="612">
        <v>2100</v>
      </c>
      <c r="M476" s="612">
        <v>25</v>
      </c>
      <c r="N476" s="612">
        <f t="shared" si="35"/>
        <v>3374</v>
      </c>
      <c r="O476" s="612">
        <f t="shared" si="36"/>
        <v>3360</v>
      </c>
      <c r="P476" s="612">
        <f t="shared" si="37"/>
        <v>14</v>
      </c>
      <c r="Q476" s="133" t="s">
        <v>331</v>
      </c>
    </row>
    <row r="477" spans="1:17">
      <c r="A477" s="110"/>
      <c r="B477" s="138"/>
      <c r="C477" s="610">
        <v>55</v>
      </c>
      <c r="D477" s="651" t="s">
        <v>202</v>
      </c>
      <c r="E477" s="612">
        <f t="shared" si="32"/>
        <v>2499</v>
      </c>
      <c r="F477" s="612">
        <v>1950</v>
      </c>
      <c r="G477" s="612">
        <v>549</v>
      </c>
      <c r="H477" s="612">
        <f t="shared" si="33"/>
        <v>213</v>
      </c>
      <c r="I477" s="612">
        <v>0</v>
      </c>
      <c r="J477" s="612">
        <v>213</v>
      </c>
      <c r="K477" s="612">
        <f t="shared" si="34"/>
        <v>1149</v>
      </c>
      <c r="L477" s="612">
        <v>975</v>
      </c>
      <c r="M477" s="612">
        <v>174</v>
      </c>
      <c r="N477" s="612">
        <f t="shared" si="35"/>
        <v>1137</v>
      </c>
      <c r="O477" s="612">
        <f t="shared" si="36"/>
        <v>975</v>
      </c>
      <c r="P477" s="612">
        <f t="shared" si="37"/>
        <v>162</v>
      </c>
      <c r="Q477" s="133" t="s">
        <v>331</v>
      </c>
    </row>
    <row r="478" spans="1:17">
      <c r="A478" s="110"/>
      <c r="B478" s="138"/>
      <c r="C478" s="610">
        <v>56</v>
      </c>
      <c r="D478" s="651" t="s">
        <v>203</v>
      </c>
      <c r="E478" s="612">
        <f t="shared" si="32"/>
        <v>4614</v>
      </c>
      <c r="F478" s="612">
        <v>4560</v>
      </c>
      <c r="G478" s="612">
        <v>54</v>
      </c>
      <c r="H478" s="612">
        <f t="shared" si="33"/>
        <v>15</v>
      </c>
      <c r="I478" s="612">
        <v>0</v>
      </c>
      <c r="J478" s="612">
        <v>15</v>
      </c>
      <c r="K478" s="612">
        <f t="shared" si="34"/>
        <v>2125</v>
      </c>
      <c r="L478" s="612">
        <v>2100</v>
      </c>
      <c r="M478" s="612">
        <v>25</v>
      </c>
      <c r="N478" s="612">
        <f t="shared" si="35"/>
        <v>2474</v>
      </c>
      <c r="O478" s="612">
        <f t="shared" si="36"/>
        <v>2460</v>
      </c>
      <c r="P478" s="612">
        <f t="shared" si="37"/>
        <v>14</v>
      </c>
      <c r="Q478" s="133" t="s">
        <v>331</v>
      </c>
    </row>
    <row r="479" spans="1:17">
      <c r="A479" s="110"/>
      <c r="B479" s="138"/>
      <c r="C479" s="610">
        <v>57</v>
      </c>
      <c r="D479" s="651" t="s">
        <v>204</v>
      </c>
      <c r="E479" s="612">
        <f t="shared" si="32"/>
        <v>5454</v>
      </c>
      <c r="F479" s="612">
        <v>5400</v>
      </c>
      <c r="G479" s="612">
        <v>54</v>
      </c>
      <c r="H479" s="612">
        <f t="shared" si="33"/>
        <v>15</v>
      </c>
      <c r="I479" s="612">
        <v>0</v>
      </c>
      <c r="J479" s="612">
        <v>15</v>
      </c>
      <c r="K479" s="612">
        <f t="shared" si="34"/>
        <v>2875</v>
      </c>
      <c r="L479" s="612">
        <v>2850</v>
      </c>
      <c r="M479" s="612">
        <v>25</v>
      </c>
      <c r="N479" s="612">
        <f t="shared" si="35"/>
        <v>2564</v>
      </c>
      <c r="O479" s="612">
        <f t="shared" si="36"/>
        <v>2550</v>
      </c>
      <c r="P479" s="612">
        <f t="shared" si="37"/>
        <v>14</v>
      </c>
      <c r="Q479" s="133" t="s">
        <v>331</v>
      </c>
    </row>
    <row r="480" spans="1:17">
      <c r="A480" s="110"/>
      <c r="B480" s="138"/>
      <c r="C480" s="610">
        <v>58</v>
      </c>
      <c r="D480" s="651" t="s">
        <v>205</v>
      </c>
      <c r="E480" s="612">
        <f t="shared" si="32"/>
        <v>6204</v>
      </c>
      <c r="F480" s="612">
        <v>6150</v>
      </c>
      <c r="G480" s="612">
        <v>54</v>
      </c>
      <c r="H480" s="612">
        <f t="shared" si="33"/>
        <v>15</v>
      </c>
      <c r="I480" s="612">
        <v>0</v>
      </c>
      <c r="J480" s="612">
        <v>15</v>
      </c>
      <c r="K480" s="612">
        <f t="shared" si="34"/>
        <v>3175</v>
      </c>
      <c r="L480" s="612">
        <v>3150</v>
      </c>
      <c r="M480" s="612">
        <v>25</v>
      </c>
      <c r="N480" s="612">
        <f t="shared" si="35"/>
        <v>3014</v>
      </c>
      <c r="O480" s="612">
        <f t="shared" si="36"/>
        <v>3000</v>
      </c>
      <c r="P480" s="612">
        <f t="shared" si="37"/>
        <v>14</v>
      </c>
      <c r="Q480" s="133" t="s">
        <v>331</v>
      </c>
    </row>
    <row r="481" spans="1:17">
      <c r="A481" s="110"/>
      <c r="B481" s="138"/>
      <c r="C481" s="610">
        <v>59</v>
      </c>
      <c r="D481" s="651" t="s">
        <v>206</v>
      </c>
      <c r="E481" s="612">
        <f t="shared" si="32"/>
        <v>4914</v>
      </c>
      <c r="F481" s="612">
        <v>4860</v>
      </c>
      <c r="G481" s="612">
        <v>54</v>
      </c>
      <c r="H481" s="612">
        <f t="shared" si="33"/>
        <v>15</v>
      </c>
      <c r="I481" s="612">
        <v>0</v>
      </c>
      <c r="J481" s="612">
        <v>15</v>
      </c>
      <c r="K481" s="612">
        <f t="shared" si="34"/>
        <v>2425</v>
      </c>
      <c r="L481" s="612">
        <v>2400</v>
      </c>
      <c r="M481" s="612">
        <v>25</v>
      </c>
      <c r="N481" s="612">
        <f t="shared" si="35"/>
        <v>2474</v>
      </c>
      <c r="O481" s="612">
        <f t="shared" si="36"/>
        <v>2460</v>
      </c>
      <c r="P481" s="612">
        <f t="shared" si="37"/>
        <v>14</v>
      </c>
      <c r="Q481" s="133" t="s">
        <v>332</v>
      </c>
    </row>
    <row r="482" spans="1:17">
      <c r="A482" s="110"/>
      <c r="B482" s="138"/>
      <c r="C482" s="610">
        <v>60</v>
      </c>
      <c r="D482" s="651" t="s">
        <v>207</v>
      </c>
      <c r="E482" s="612">
        <f t="shared" si="32"/>
        <v>4614</v>
      </c>
      <c r="F482" s="612">
        <v>4560</v>
      </c>
      <c r="G482" s="612">
        <v>54</v>
      </c>
      <c r="H482" s="612">
        <f t="shared" si="33"/>
        <v>15</v>
      </c>
      <c r="I482" s="612">
        <v>0</v>
      </c>
      <c r="J482" s="612">
        <v>15</v>
      </c>
      <c r="K482" s="612">
        <f t="shared" si="34"/>
        <v>2275</v>
      </c>
      <c r="L482" s="612">
        <v>2250</v>
      </c>
      <c r="M482" s="612">
        <v>25</v>
      </c>
      <c r="N482" s="612">
        <f t="shared" si="35"/>
        <v>2324</v>
      </c>
      <c r="O482" s="612">
        <f t="shared" si="36"/>
        <v>2310</v>
      </c>
      <c r="P482" s="612">
        <f t="shared" si="37"/>
        <v>14</v>
      </c>
      <c r="Q482" s="133" t="s">
        <v>332</v>
      </c>
    </row>
    <row r="483" spans="1:17">
      <c r="A483" s="110"/>
      <c r="B483" s="138"/>
      <c r="C483" s="610">
        <v>61</v>
      </c>
      <c r="D483" s="651" t="s">
        <v>790</v>
      </c>
      <c r="E483" s="612">
        <f t="shared" si="32"/>
        <v>5454</v>
      </c>
      <c r="F483" s="612">
        <v>5400</v>
      </c>
      <c r="G483" s="612">
        <v>54</v>
      </c>
      <c r="H483" s="612">
        <f t="shared" si="33"/>
        <v>15</v>
      </c>
      <c r="I483" s="612">
        <v>0</v>
      </c>
      <c r="J483" s="612">
        <v>15</v>
      </c>
      <c r="K483" s="612">
        <f t="shared" si="34"/>
        <v>1975</v>
      </c>
      <c r="L483" s="612">
        <v>1950</v>
      </c>
      <c r="M483" s="612">
        <v>25</v>
      </c>
      <c r="N483" s="612">
        <f t="shared" si="35"/>
        <v>3464</v>
      </c>
      <c r="O483" s="612">
        <f t="shared" si="36"/>
        <v>3450</v>
      </c>
      <c r="P483" s="612">
        <f t="shared" si="37"/>
        <v>14</v>
      </c>
      <c r="Q483" s="133" t="s">
        <v>332</v>
      </c>
    </row>
    <row r="484" spans="1:17">
      <c r="A484" s="110"/>
      <c r="B484" s="138"/>
      <c r="C484" s="610">
        <v>62</v>
      </c>
      <c r="D484" s="651" t="s">
        <v>208</v>
      </c>
      <c r="E484" s="612">
        <f t="shared" si="32"/>
        <v>4704</v>
      </c>
      <c r="F484" s="612">
        <v>4650</v>
      </c>
      <c r="G484" s="612">
        <v>54</v>
      </c>
      <c r="H484" s="612">
        <f t="shared" si="33"/>
        <v>15</v>
      </c>
      <c r="I484" s="612">
        <v>0</v>
      </c>
      <c r="J484" s="612">
        <v>15</v>
      </c>
      <c r="K484" s="612">
        <f t="shared" si="34"/>
        <v>1675</v>
      </c>
      <c r="L484" s="612">
        <v>1650</v>
      </c>
      <c r="M484" s="612">
        <v>25</v>
      </c>
      <c r="N484" s="612">
        <f t="shared" si="35"/>
        <v>3014</v>
      </c>
      <c r="O484" s="612">
        <f t="shared" si="36"/>
        <v>3000</v>
      </c>
      <c r="P484" s="612">
        <f t="shared" si="37"/>
        <v>14</v>
      </c>
      <c r="Q484" s="133" t="s">
        <v>332</v>
      </c>
    </row>
    <row r="485" spans="1:17">
      <c r="A485" s="110"/>
      <c r="B485" s="138"/>
      <c r="C485" s="610">
        <v>63</v>
      </c>
      <c r="D485" s="651" t="s">
        <v>209</v>
      </c>
      <c r="E485" s="612">
        <f t="shared" si="32"/>
        <v>4914</v>
      </c>
      <c r="F485" s="612">
        <v>4860</v>
      </c>
      <c r="G485" s="612">
        <v>54</v>
      </c>
      <c r="H485" s="612">
        <f t="shared" si="33"/>
        <v>15</v>
      </c>
      <c r="I485" s="612">
        <v>0</v>
      </c>
      <c r="J485" s="612">
        <v>15</v>
      </c>
      <c r="K485" s="612">
        <f t="shared" si="34"/>
        <v>2425</v>
      </c>
      <c r="L485" s="612">
        <v>2400</v>
      </c>
      <c r="M485" s="612">
        <v>25</v>
      </c>
      <c r="N485" s="612">
        <f t="shared" si="35"/>
        <v>2474</v>
      </c>
      <c r="O485" s="612">
        <f t="shared" si="36"/>
        <v>2460</v>
      </c>
      <c r="P485" s="612">
        <f t="shared" si="37"/>
        <v>14</v>
      </c>
      <c r="Q485" s="133" t="s">
        <v>332</v>
      </c>
    </row>
    <row r="486" spans="1:17">
      <c r="A486" s="110"/>
      <c r="B486" s="101"/>
      <c r="C486" s="610">
        <v>64</v>
      </c>
      <c r="D486" s="651" t="s">
        <v>210</v>
      </c>
      <c r="E486" s="612">
        <f t="shared" si="32"/>
        <v>8079</v>
      </c>
      <c r="F486" s="612">
        <v>2925</v>
      </c>
      <c r="G486" s="612">
        <v>5154</v>
      </c>
      <c r="H486" s="612">
        <f t="shared" si="33"/>
        <v>2115</v>
      </c>
      <c r="I486" s="612">
        <v>0</v>
      </c>
      <c r="J486" s="612">
        <v>2115</v>
      </c>
      <c r="K486" s="612">
        <f t="shared" si="34"/>
        <v>3042</v>
      </c>
      <c r="L486" s="612">
        <v>1857</v>
      </c>
      <c r="M486" s="612">
        <v>1185</v>
      </c>
      <c r="N486" s="612">
        <f t="shared" si="35"/>
        <v>2922</v>
      </c>
      <c r="O486" s="612">
        <f t="shared" si="36"/>
        <v>1068</v>
      </c>
      <c r="P486" s="612">
        <f t="shared" si="37"/>
        <v>1854</v>
      </c>
      <c r="Q486" s="133" t="s">
        <v>332</v>
      </c>
    </row>
    <row r="487" spans="1:17">
      <c r="A487" s="110"/>
      <c r="B487" s="138"/>
      <c r="C487" s="610">
        <v>65</v>
      </c>
      <c r="D487" s="651" t="s">
        <v>211</v>
      </c>
      <c r="E487" s="612">
        <f t="shared" si="32"/>
        <v>3229</v>
      </c>
      <c r="F487" s="612">
        <v>2550</v>
      </c>
      <c r="G487" s="612">
        <v>679</v>
      </c>
      <c r="H487" s="612">
        <f t="shared" si="33"/>
        <v>265</v>
      </c>
      <c r="I487" s="612">
        <v>0</v>
      </c>
      <c r="J487" s="612">
        <v>265</v>
      </c>
      <c r="K487" s="612">
        <f t="shared" si="34"/>
        <v>1472.5</v>
      </c>
      <c r="L487" s="612">
        <v>1260</v>
      </c>
      <c r="M487" s="612">
        <v>212.5</v>
      </c>
      <c r="N487" s="612">
        <f t="shared" si="35"/>
        <v>1491.5</v>
      </c>
      <c r="O487" s="612">
        <f t="shared" si="36"/>
        <v>1290</v>
      </c>
      <c r="P487" s="612">
        <f t="shared" si="37"/>
        <v>201.5</v>
      </c>
      <c r="Q487" s="133" t="s">
        <v>332</v>
      </c>
    </row>
    <row r="488" spans="1:17">
      <c r="A488" s="110"/>
      <c r="B488" s="138"/>
      <c r="C488" s="610">
        <v>66</v>
      </c>
      <c r="D488" s="651" t="s">
        <v>212</v>
      </c>
      <c r="E488" s="612">
        <f t="shared" si="32"/>
        <v>6114</v>
      </c>
      <c r="F488" s="612">
        <v>6060</v>
      </c>
      <c r="G488" s="612">
        <v>54</v>
      </c>
      <c r="H488" s="612">
        <f t="shared" si="33"/>
        <v>15</v>
      </c>
      <c r="I488" s="612">
        <v>0</v>
      </c>
      <c r="J488" s="612">
        <v>15</v>
      </c>
      <c r="K488" s="612">
        <f t="shared" si="34"/>
        <v>2425</v>
      </c>
      <c r="L488" s="612">
        <v>2400</v>
      </c>
      <c r="M488" s="612">
        <v>25</v>
      </c>
      <c r="N488" s="612">
        <f t="shared" ref="N488:N504" si="38">E488-H488-K488</f>
        <v>3674</v>
      </c>
      <c r="O488" s="612">
        <f t="shared" ref="O488:O504" si="39">F488-I488-L488</f>
        <v>3660</v>
      </c>
      <c r="P488" s="612">
        <f t="shared" ref="P488:P504" si="40">G488-J488-M488</f>
        <v>14</v>
      </c>
      <c r="Q488" s="133" t="s">
        <v>332</v>
      </c>
    </row>
    <row r="489" spans="1:17">
      <c r="A489" s="110"/>
      <c r="B489" s="138"/>
      <c r="C489" s="610">
        <v>67</v>
      </c>
      <c r="D489" s="651" t="s">
        <v>213</v>
      </c>
      <c r="E489" s="612">
        <f t="shared" ref="E489:E504" si="41">F489+G489</f>
        <v>4104</v>
      </c>
      <c r="F489" s="612">
        <v>4050</v>
      </c>
      <c r="G489" s="612">
        <v>54</v>
      </c>
      <c r="H489" s="612">
        <f t="shared" ref="H489:H504" si="42">I489+J489</f>
        <v>15</v>
      </c>
      <c r="I489" s="612">
        <v>0</v>
      </c>
      <c r="J489" s="612">
        <v>15</v>
      </c>
      <c r="K489" s="612">
        <f t="shared" ref="K489:K504" si="43">L489+M489</f>
        <v>1315</v>
      </c>
      <c r="L489" s="612">
        <v>1290</v>
      </c>
      <c r="M489" s="612">
        <v>25</v>
      </c>
      <c r="N489" s="612">
        <f t="shared" si="38"/>
        <v>2774</v>
      </c>
      <c r="O489" s="612">
        <f t="shared" si="39"/>
        <v>2760</v>
      </c>
      <c r="P489" s="612">
        <f t="shared" si="40"/>
        <v>14</v>
      </c>
      <c r="Q489" s="133" t="s">
        <v>332</v>
      </c>
    </row>
    <row r="490" spans="1:17">
      <c r="A490" s="110"/>
      <c r="B490" s="138"/>
      <c r="C490" s="610">
        <v>68</v>
      </c>
      <c r="D490" s="651" t="s">
        <v>214</v>
      </c>
      <c r="E490" s="612">
        <f t="shared" si="41"/>
        <v>9104</v>
      </c>
      <c r="F490" s="612">
        <v>2925</v>
      </c>
      <c r="G490" s="612">
        <v>6179</v>
      </c>
      <c r="H490" s="612">
        <f t="shared" si="42"/>
        <v>2465</v>
      </c>
      <c r="I490" s="612">
        <v>0</v>
      </c>
      <c r="J490" s="612">
        <v>2465</v>
      </c>
      <c r="K490" s="612">
        <f t="shared" si="43"/>
        <v>3362.5</v>
      </c>
      <c r="L490" s="612">
        <v>1862.5</v>
      </c>
      <c r="M490" s="612">
        <v>1500</v>
      </c>
      <c r="N490" s="612">
        <f t="shared" si="38"/>
        <v>3276.5</v>
      </c>
      <c r="O490" s="612">
        <f t="shared" si="39"/>
        <v>1062.5</v>
      </c>
      <c r="P490" s="612">
        <f t="shared" si="40"/>
        <v>2214</v>
      </c>
      <c r="Q490" s="133" t="s">
        <v>332</v>
      </c>
    </row>
    <row r="491" spans="1:17">
      <c r="A491" s="110"/>
      <c r="B491" s="138"/>
      <c r="C491" s="610">
        <v>69</v>
      </c>
      <c r="D491" s="651" t="s">
        <v>45</v>
      </c>
      <c r="E491" s="612">
        <f t="shared" si="41"/>
        <v>3954</v>
      </c>
      <c r="F491" s="612">
        <v>3900</v>
      </c>
      <c r="G491" s="612">
        <v>54</v>
      </c>
      <c r="H491" s="612">
        <f t="shared" si="42"/>
        <v>15</v>
      </c>
      <c r="I491" s="612">
        <v>0</v>
      </c>
      <c r="J491" s="612">
        <v>15</v>
      </c>
      <c r="K491" s="612">
        <f t="shared" si="43"/>
        <v>1975</v>
      </c>
      <c r="L491" s="612">
        <v>1950</v>
      </c>
      <c r="M491" s="612">
        <v>25</v>
      </c>
      <c r="N491" s="612">
        <f t="shared" si="38"/>
        <v>1964</v>
      </c>
      <c r="O491" s="612">
        <f t="shared" si="39"/>
        <v>1950</v>
      </c>
      <c r="P491" s="612">
        <f t="shared" si="40"/>
        <v>14</v>
      </c>
      <c r="Q491" s="133" t="s">
        <v>332</v>
      </c>
    </row>
    <row r="492" spans="1:17">
      <c r="A492" s="110"/>
      <c r="B492" s="138"/>
      <c r="C492" s="610">
        <v>70</v>
      </c>
      <c r="D492" s="651" t="s">
        <v>44</v>
      </c>
      <c r="E492" s="612">
        <f t="shared" si="41"/>
        <v>3954</v>
      </c>
      <c r="F492" s="612">
        <v>3900</v>
      </c>
      <c r="G492" s="612">
        <v>54</v>
      </c>
      <c r="H492" s="612">
        <f t="shared" si="42"/>
        <v>15</v>
      </c>
      <c r="I492" s="612">
        <v>0</v>
      </c>
      <c r="J492" s="612">
        <v>15</v>
      </c>
      <c r="K492" s="612">
        <f t="shared" si="43"/>
        <v>1975</v>
      </c>
      <c r="L492" s="612">
        <v>1950</v>
      </c>
      <c r="M492" s="612">
        <v>25</v>
      </c>
      <c r="N492" s="612">
        <f t="shared" si="38"/>
        <v>1964</v>
      </c>
      <c r="O492" s="612">
        <f t="shared" si="39"/>
        <v>1950</v>
      </c>
      <c r="P492" s="612">
        <f t="shared" si="40"/>
        <v>14</v>
      </c>
      <c r="Q492" s="133" t="s">
        <v>332</v>
      </c>
    </row>
    <row r="493" spans="1:17">
      <c r="A493" s="155"/>
      <c r="B493" s="294"/>
      <c r="C493" s="610">
        <v>71</v>
      </c>
      <c r="D493" s="651" t="s">
        <v>42</v>
      </c>
      <c r="E493" s="612">
        <f t="shared" si="41"/>
        <v>4764</v>
      </c>
      <c r="F493" s="612">
        <v>4710</v>
      </c>
      <c r="G493" s="612">
        <v>54</v>
      </c>
      <c r="H493" s="612">
        <f t="shared" si="42"/>
        <v>15</v>
      </c>
      <c r="I493" s="612">
        <v>0</v>
      </c>
      <c r="J493" s="612">
        <v>15</v>
      </c>
      <c r="K493" s="612">
        <f t="shared" si="43"/>
        <v>2275</v>
      </c>
      <c r="L493" s="612">
        <v>2250</v>
      </c>
      <c r="M493" s="612">
        <v>25</v>
      </c>
      <c r="N493" s="612">
        <f t="shared" si="38"/>
        <v>2474</v>
      </c>
      <c r="O493" s="612">
        <f t="shared" si="39"/>
        <v>2460</v>
      </c>
      <c r="P493" s="612">
        <f t="shared" si="40"/>
        <v>14</v>
      </c>
      <c r="Q493" s="133" t="s">
        <v>332</v>
      </c>
    </row>
    <row r="494" spans="1:17">
      <c r="A494" s="155"/>
      <c r="B494" s="294"/>
      <c r="C494" s="610">
        <v>72</v>
      </c>
      <c r="D494" s="651" t="s">
        <v>43</v>
      </c>
      <c r="E494" s="612">
        <f t="shared" si="41"/>
        <v>4614</v>
      </c>
      <c r="F494" s="612">
        <v>4560</v>
      </c>
      <c r="G494" s="612">
        <v>54</v>
      </c>
      <c r="H494" s="612">
        <f t="shared" si="42"/>
        <v>15</v>
      </c>
      <c r="I494" s="612">
        <v>0</v>
      </c>
      <c r="J494" s="612">
        <v>15</v>
      </c>
      <c r="K494" s="612">
        <f t="shared" si="43"/>
        <v>2275</v>
      </c>
      <c r="L494" s="612">
        <v>2250</v>
      </c>
      <c r="M494" s="612">
        <v>25</v>
      </c>
      <c r="N494" s="612">
        <f t="shared" si="38"/>
        <v>2324</v>
      </c>
      <c r="O494" s="612">
        <f t="shared" si="39"/>
        <v>2310</v>
      </c>
      <c r="P494" s="612">
        <f t="shared" si="40"/>
        <v>14</v>
      </c>
      <c r="Q494" s="133" t="s">
        <v>332</v>
      </c>
    </row>
    <row r="495" spans="1:17">
      <c r="A495" s="155"/>
      <c r="B495" s="294"/>
      <c r="C495" s="610">
        <v>73</v>
      </c>
      <c r="D495" s="651" t="s">
        <v>215</v>
      </c>
      <c r="E495" s="612">
        <f t="shared" si="41"/>
        <v>2454</v>
      </c>
      <c r="F495" s="612">
        <v>2400</v>
      </c>
      <c r="G495" s="612">
        <v>54</v>
      </c>
      <c r="H495" s="612">
        <f t="shared" si="42"/>
        <v>15</v>
      </c>
      <c r="I495" s="612">
        <v>0</v>
      </c>
      <c r="J495" s="612">
        <v>15</v>
      </c>
      <c r="K495" s="612">
        <f t="shared" si="43"/>
        <v>925</v>
      </c>
      <c r="L495" s="612">
        <v>900</v>
      </c>
      <c r="M495" s="612">
        <v>25</v>
      </c>
      <c r="N495" s="612">
        <f t="shared" si="38"/>
        <v>1514</v>
      </c>
      <c r="O495" s="612">
        <f t="shared" si="39"/>
        <v>1500</v>
      </c>
      <c r="P495" s="612">
        <f t="shared" si="40"/>
        <v>14</v>
      </c>
      <c r="Q495" s="133" t="s">
        <v>332</v>
      </c>
    </row>
    <row r="496" spans="1:17">
      <c r="A496" s="155"/>
      <c r="B496" s="294"/>
      <c r="C496" s="610">
        <v>74</v>
      </c>
      <c r="D496" s="651" t="s">
        <v>216</v>
      </c>
      <c r="E496" s="612">
        <f t="shared" si="41"/>
        <v>2094</v>
      </c>
      <c r="F496" s="612">
        <v>2040</v>
      </c>
      <c r="G496" s="612">
        <v>54</v>
      </c>
      <c r="H496" s="612">
        <f t="shared" si="42"/>
        <v>15</v>
      </c>
      <c r="I496" s="612">
        <v>0</v>
      </c>
      <c r="J496" s="612">
        <v>15</v>
      </c>
      <c r="K496" s="612">
        <f t="shared" si="43"/>
        <v>925</v>
      </c>
      <c r="L496" s="612">
        <v>900</v>
      </c>
      <c r="M496" s="612">
        <v>25</v>
      </c>
      <c r="N496" s="612">
        <f t="shared" si="38"/>
        <v>1154</v>
      </c>
      <c r="O496" s="612">
        <f t="shared" si="39"/>
        <v>1140</v>
      </c>
      <c r="P496" s="612">
        <f t="shared" si="40"/>
        <v>14</v>
      </c>
      <c r="Q496" s="133" t="s">
        <v>336</v>
      </c>
    </row>
    <row r="497" spans="1:17">
      <c r="A497" s="155"/>
      <c r="B497" s="294"/>
      <c r="C497" s="610">
        <v>75</v>
      </c>
      <c r="D497" s="651" t="s">
        <v>217</v>
      </c>
      <c r="E497" s="612">
        <f t="shared" si="41"/>
        <v>8494</v>
      </c>
      <c r="F497" s="612">
        <v>3960</v>
      </c>
      <c r="G497" s="612">
        <v>4534</v>
      </c>
      <c r="H497" s="612">
        <f t="shared" si="42"/>
        <v>1807</v>
      </c>
      <c r="I497" s="612">
        <v>0</v>
      </c>
      <c r="J497" s="612">
        <v>1807</v>
      </c>
      <c r="K497" s="612">
        <f t="shared" si="43"/>
        <v>2629</v>
      </c>
      <c r="L497" s="612">
        <v>1260</v>
      </c>
      <c r="M497" s="612">
        <v>1369</v>
      </c>
      <c r="N497" s="612">
        <f t="shared" si="38"/>
        <v>4058</v>
      </c>
      <c r="O497" s="612">
        <f t="shared" si="39"/>
        <v>2700</v>
      </c>
      <c r="P497" s="612">
        <f t="shared" si="40"/>
        <v>1358</v>
      </c>
      <c r="Q497" s="133" t="s">
        <v>336</v>
      </c>
    </row>
    <row r="498" spans="1:17">
      <c r="A498" s="155"/>
      <c r="B498" s="294"/>
      <c r="C498" s="610">
        <v>76</v>
      </c>
      <c r="D498" s="651" t="s">
        <v>791</v>
      </c>
      <c r="E498" s="612">
        <f t="shared" si="41"/>
        <v>8364</v>
      </c>
      <c r="F498" s="612">
        <v>8310</v>
      </c>
      <c r="G498" s="612">
        <v>54</v>
      </c>
      <c r="H498" s="612">
        <f t="shared" si="42"/>
        <v>15</v>
      </c>
      <c r="I498" s="612">
        <v>0</v>
      </c>
      <c r="J498" s="612">
        <v>15</v>
      </c>
      <c r="K498" s="612">
        <f t="shared" si="43"/>
        <v>2575</v>
      </c>
      <c r="L498" s="612">
        <v>2550</v>
      </c>
      <c r="M498" s="612">
        <v>25</v>
      </c>
      <c r="N498" s="612">
        <f t="shared" si="38"/>
        <v>5774</v>
      </c>
      <c r="O498" s="612">
        <f t="shared" si="39"/>
        <v>5760</v>
      </c>
      <c r="P498" s="612">
        <f t="shared" si="40"/>
        <v>14</v>
      </c>
      <c r="Q498" s="133" t="s">
        <v>336</v>
      </c>
    </row>
    <row r="499" spans="1:17">
      <c r="A499" s="155"/>
      <c r="B499" s="294"/>
      <c r="C499" s="610">
        <v>77</v>
      </c>
      <c r="D499" s="651" t="s">
        <v>218</v>
      </c>
      <c r="E499" s="612">
        <f t="shared" si="41"/>
        <v>6714</v>
      </c>
      <c r="F499" s="612">
        <v>6660</v>
      </c>
      <c r="G499" s="612">
        <v>54</v>
      </c>
      <c r="H499" s="612">
        <f t="shared" si="42"/>
        <v>15</v>
      </c>
      <c r="I499" s="612">
        <v>0</v>
      </c>
      <c r="J499" s="612">
        <v>15</v>
      </c>
      <c r="K499" s="612">
        <f t="shared" si="43"/>
        <v>2275</v>
      </c>
      <c r="L499" s="612">
        <v>2250</v>
      </c>
      <c r="M499" s="612">
        <v>25</v>
      </c>
      <c r="N499" s="612">
        <f t="shared" si="38"/>
        <v>4424</v>
      </c>
      <c r="O499" s="612">
        <f t="shared" si="39"/>
        <v>4410</v>
      </c>
      <c r="P499" s="612">
        <f t="shared" si="40"/>
        <v>14</v>
      </c>
      <c r="Q499" s="133" t="s">
        <v>336</v>
      </c>
    </row>
    <row r="500" spans="1:17">
      <c r="A500" s="155"/>
      <c r="B500" s="294"/>
      <c r="C500" s="610">
        <v>78</v>
      </c>
      <c r="D500" s="651" t="s">
        <v>46</v>
      </c>
      <c r="E500" s="612">
        <f t="shared" si="41"/>
        <v>5454</v>
      </c>
      <c r="F500" s="612">
        <v>5400</v>
      </c>
      <c r="G500" s="612">
        <v>54</v>
      </c>
      <c r="H500" s="612">
        <f t="shared" si="42"/>
        <v>15</v>
      </c>
      <c r="I500" s="612">
        <v>0</v>
      </c>
      <c r="J500" s="612">
        <v>15</v>
      </c>
      <c r="K500" s="612">
        <f t="shared" si="43"/>
        <v>1975</v>
      </c>
      <c r="L500" s="612">
        <v>1950</v>
      </c>
      <c r="M500" s="612">
        <v>25</v>
      </c>
      <c r="N500" s="612">
        <f t="shared" si="38"/>
        <v>3464</v>
      </c>
      <c r="O500" s="612">
        <f t="shared" si="39"/>
        <v>3450</v>
      </c>
      <c r="P500" s="612">
        <f t="shared" si="40"/>
        <v>14</v>
      </c>
      <c r="Q500" s="133" t="s">
        <v>336</v>
      </c>
    </row>
    <row r="501" spans="1:17">
      <c r="A501" s="155"/>
      <c r="B501" s="294"/>
      <c r="C501" s="610">
        <v>79</v>
      </c>
      <c r="D501" s="651" t="s">
        <v>50</v>
      </c>
      <c r="E501" s="612">
        <f t="shared" si="41"/>
        <v>1854</v>
      </c>
      <c r="F501" s="612">
        <v>1800</v>
      </c>
      <c r="G501" s="612">
        <v>54</v>
      </c>
      <c r="H501" s="612">
        <f t="shared" si="42"/>
        <v>15</v>
      </c>
      <c r="I501" s="612">
        <v>0</v>
      </c>
      <c r="J501" s="612">
        <v>15</v>
      </c>
      <c r="K501" s="612">
        <f t="shared" si="43"/>
        <v>925</v>
      </c>
      <c r="L501" s="612">
        <v>900</v>
      </c>
      <c r="M501" s="612">
        <v>25</v>
      </c>
      <c r="N501" s="612">
        <f t="shared" si="38"/>
        <v>914</v>
      </c>
      <c r="O501" s="612">
        <f t="shared" si="39"/>
        <v>900</v>
      </c>
      <c r="P501" s="612">
        <f t="shared" si="40"/>
        <v>14</v>
      </c>
      <c r="Q501" s="133" t="s">
        <v>336</v>
      </c>
    </row>
    <row r="502" spans="1:17">
      <c r="A502" s="155"/>
      <c r="B502" s="294"/>
      <c r="C502" s="610">
        <v>80</v>
      </c>
      <c r="D502" s="651" t="s">
        <v>49</v>
      </c>
      <c r="E502" s="612">
        <f t="shared" si="41"/>
        <v>4614</v>
      </c>
      <c r="F502" s="612">
        <v>4560</v>
      </c>
      <c r="G502" s="612">
        <v>54</v>
      </c>
      <c r="H502" s="612">
        <f t="shared" si="42"/>
        <v>15</v>
      </c>
      <c r="I502" s="612">
        <v>0</v>
      </c>
      <c r="J502" s="612">
        <v>15</v>
      </c>
      <c r="K502" s="612">
        <f t="shared" si="43"/>
        <v>2275</v>
      </c>
      <c r="L502" s="612">
        <v>2250</v>
      </c>
      <c r="M502" s="612">
        <v>25</v>
      </c>
      <c r="N502" s="612">
        <f t="shared" si="38"/>
        <v>2324</v>
      </c>
      <c r="O502" s="612">
        <f t="shared" si="39"/>
        <v>2310</v>
      </c>
      <c r="P502" s="612">
        <f t="shared" si="40"/>
        <v>14</v>
      </c>
      <c r="Q502" s="133" t="s">
        <v>336</v>
      </c>
    </row>
    <row r="503" spans="1:17">
      <c r="A503" s="155"/>
      <c r="B503" s="294"/>
      <c r="C503" s="610">
        <v>81</v>
      </c>
      <c r="D503" s="651" t="s">
        <v>47</v>
      </c>
      <c r="E503" s="612">
        <f t="shared" si="41"/>
        <v>4614</v>
      </c>
      <c r="F503" s="612">
        <v>4560</v>
      </c>
      <c r="G503" s="612">
        <v>54</v>
      </c>
      <c r="H503" s="612">
        <f t="shared" si="42"/>
        <v>15</v>
      </c>
      <c r="I503" s="612">
        <v>0</v>
      </c>
      <c r="J503" s="612">
        <v>15</v>
      </c>
      <c r="K503" s="612">
        <f t="shared" si="43"/>
        <v>2225</v>
      </c>
      <c r="L503" s="612">
        <v>2200</v>
      </c>
      <c r="M503" s="612">
        <v>25</v>
      </c>
      <c r="N503" s="612">
        <f t="shared" si="38"/>
        <v>2374</v>
      </c>
      <c r="O503" s="612">
        <f t="shared" si="39"/>
        <v>2360</v>
      </c>
      <c r="P503" s="612">
        <f t="shared" si="40"/>
        <v>14</v>
      </c>
      <c r="Q503" s="133" t="s">
        <v>336</v>
      </c>
    </row>
    <row r="504" spans="1:17">
      <c r="A504" s="155"/>
      <c r="B504" s="294"/>
      <c r="C504" s="610">
        <v>82</v>
      </c>
      <c r="D504" s="651" t="s">
        <v>219</v>
      </c>
      <c r="E504" s="612">
        <f t="shared" si="41"/>
        <v>3954</v>
      </c>
      <c r="F504" s="612">
        <v>3900</v>
      </c>
      <c r="G504" s="612">
        <v>54</v>
      </c>
      <c r="H504" s="612">
        <f t="shared" si="42"/>
        <v>15</v>
      </c>
      <c r="I504" s="612">
        <v>0</v>
      </c>
      <c r="J504" s="612">
        <v>15</v>
      </c>
      <c r="K504" s="612">
        <f t="shared" si="43"/>
        <v>1975</v>
      </c>
      <c r="L504" s="612">
        <v>1950</v>
      </c>
      <c r="M504" s="612">
        <v>25</v>
      </c>
      <c r="N504" s="612">
        <f t="shared" si="38"/>
        <v>1964</v>
      </c>
      <c r="O504" s="612">
        <f t="shared" si="39"/>
        <v>1950</v>
      </c>
      <c r="P504" s="612">
        <f t="shared" si="40"/>
        <v>14</v>
      </c>
      <c r="Q504" s="133"/>
    </row>
    <row r="505" spans="1:17">
      <c r="A505" s="156"/>
      <c r="B505" s="302"/>
      <c r="C505" s="303"/>
      <c r="D505" s="122" t="s">
        <v>301</v>
      </c>
      <c r="E505" s="57">
        <f t="shared" ref="E505:P505" si="44">SUM(E422:E504)</f>
        <v>657687</v>
      </c>
      <c r="F505" s="57">
        <f t="shared" si="44"/>
        <v>346800</v>
      </c>
      <c r="G505" s="57">
        <f t="shared" si="44"/>
        <v>310887</v>
      </c>
      <c r="H505" s="57">
        <f t="shared" si="44"/>
        <v>27223.800000000003</v>
      </c>
      <c r="I505" s="57">
        <f t="shared" si="44"/>
        <v>0</v>
      </c>
      <c r="J505" s="57">
        <f t="shared" si="44"/>
        <v>27223.800000000003</v>
      </c>
      <c r="K505" s="57">
        <f t="shared" si="44"/>
        <v>357060.6</v>
      </c>
      <c r="L505" s="57">
        <f t="shared" si="44"/>
        <v>155594.5</v>
      </c>
      <c r="M505" s="57">
        <f t="shared" si="44"/>
        <v>201466.09999999998</v>
      </c>
      <c r="N505" s="57">
        <f t="shared" si="44"/>
        <v>273402.2</v>
      </c>
      <c r="O505" s="57">
        <f t="shared" si="44"/>
        <v>191205.5</v>
      </c>
      <c r="P505" s="57">
        <f t="shared" si="44"/>
        <v>82196.7</v>
      </c>
      <c r="Q505" s="133"/>
    </row>
    <row r="506" spans="1:17">
      <c r="A506" s="148">
        <v>12</v>
      </c>
      <c r="B506" s="778">
        <v>301801</v>
      </c>
      <c r="C506" s="682"/>
      <c r="D506" s="688" t="s">
        <v>793</v>
      </c>
      <c r="E506" s="613"/>
      <c r="F506" s="613"/>
      <c r="G506" s="613"/>
      <c r="H506" s="613"/>
      <c r="I506" s="664"/>
      <c r="J506" s="664"/>
      <c r="K506" s="664"/>
      <c r="L506" s="664"/>
      <c r="M506" s="664"/>
      <c r="N506" s="664"/>
      <c r="O506" s="613"/>
      <c r="P506" s="613"/>
      <c r="Q506" s="133"/>
    </row>
    <row r="507" spans="1:17">
      <c r="A507" s="148"/>
      <c r="B507" s="140"/>
      <c r="C507" s="610">
        <v>1</v>
      </c>
      <c r="D507" s="655" t="s">
        <v>38</v>
      </c>
      <c r="E507" s="612">
        <f t="shared" ref="E507:E570" si="45">F507+G507</f>
        <v>1859</v>
      </c>
      <c r="F507" s="612">
        <v>0</v>
      </c>
      <c r="G507" s="612">
        <v>1859</v>
      </c>
      <c r="H507" s="612">
        <f>I507+J507</f>
        <v>564</v>
      </c>
      <c r="I507" s="612">
        <v>0</v>
      </c>
      <c r="J507" s="612">
        <v>564</v>
      </c>
      <c r="K507" s="612">
        <f t="shared" ref="K507:K528" si="46">L507+M507</f>
        <v>654</v>
      </c>
      <c r="L507" s="612">
        <v>0</v>
      </c>
      <c r="M507" s="612">
        <v>654</v>
      </c>
      <c r="N507" s="612"/>
      <c r="O507" s="612"/>
      <c r="P507" s="612"/>
      <c r="Q507" s="133" t="s">
        <v>333</v>
      </c>
    </row>
    <row r="508" spans="1:17">
      <c r="A508" s="148"/>
      <c r="B508" s="140"/>
      <c r="C508" s="610">
        <v>2</v>
      </c>
      <c r="D508" s="655" t="s">
        <v>171</v>
      </c>
      <c r="E508" s="612">
        <f t="shared" si="45"/>
        <v>1859</v>
      </c>
      <c r="F508" s="612">
        <v>0</v>
      </c>
      <c r="G508" s="612">
        <v>1859</v>
      </c>
      <c r="H508" s="612">
        <f>I508+J508</f>
        <v>564</v>
      </c>
      <c r="I508" s="612">
        <v>0</v>
      </c>
      <c r="J508" s="612">
        <v>564</v>
      </c>
      <c r="K508" s="612">
        <f t="shared" si="46"/>
        <v>654</v>
      </c>
      <c r="L508" s="612">
        <v>0</v>
      </c>
      <c r="M508" s="612">
        <v>654</v>
      </c>
      <c r="N508" s="612"/>
      <c r="O508" s="612"/>
      <c r="P508" s="612"/>
      <c r="Q508" s="133" t="s">
        <v>335</v>
      </c>
    </row>
    <row r="509" spans="1:17">
      <c r="A509" s="148"/>
      <c r="B509" s="140"/>
      <c r="C509" s="610">
        <v>3</v>
      </c>
      <c r="D509" s="655" t="s">
        <v>172</v>
      </c>
      <c r="E509" s="612">
        <f t="shared" si="45"/>
        <v>1859</v>
      </c>
      <c r="F509" s="612">
        <v>0</v>
      </c>
      <c r="G509" s="612">
        <v>1859</v>
      </c>
      <c r="H509" s="612">
        <f t="shared" ref="H509:H571" si="47">I509+J509</f>
        <v>564</v>
      </c>
      <c r="I509" s="612">
        <v>0</v>
      </c>
      <c r="J509" s="612">
        <v>564</v>
      </c>
      <c r="K509" s="612">
        <f t="shared" si="46"/>
        <v>654</v>
      </c>
      <c r="L509" s="612">
        <v>0</v>
      </c>
      <c r="M509" s="612">
        <v>654</v>
      </c>
      <c r="N509" s="612"/>
      <c r="O509" s="612"/>
      <c r="P509" s="612"/>
      <c r="Q509" s="133" t="s">
        <v>334</v>
      </c>
    </row>
    <row r="510" spans="1:17">
      <c r="A510" s="148"/>
      <c r="B510" s="140"/>
      <c r="C510" s="610">
        <v>4</v>
      </c>
      <c r="D510" s="655" t="s">
        <v>112</v>
      </c>
      <c r="E510" s="612">
        <f t="shared" si="45"/>
        <v>1859</v>
      </c>
      <c r="F510" s="612">
        <v>0</v>
      </c>
      <c r="G510" s="612">
        <v>1859</v>
      </c>
      <c r="H510" s="612">
        <f t="shared" si="47"/>
        <v>564</v>
      </c>
      <c r="I510" s="612">
        <v>0</v>
      </c>
      <c r="J510" s="612">
        <v>564</v>
      </c>
      <c r="K510" s="612">
        <f t="shared" si="46"/>
        <v>654</v>
      </c>
      <c r="L510" s="612">
        <v>0</v>
      </c>
      <c r="M510" s="612">
        <v>654</v>
      </c>
      <c r="N510" s="612"/>
      <c r="O510" s="612"/>
      <c r="P510" s="612"/>
      <c r="Q510" s="133" t="s">
        <v>331</v>
      </c>
    </row>
    <row r="511" spans="1:17">
      <c r="A511" s="148"/>
      <c r="B511" s="140"/>
      <c r="C511" s="610">
        <v>5</v>
      </c>
      <c r="D511" s="655" t="s">
        <v>326</v>
      </c>
      <c r="E511" s="612">
        <f t="shared" si="45"/>
        <v>1859</v>
      </c>
      <c r="F511" s="612">
        <v>0</v>
      </c>
      <c r="G511" s="612">
        <v>1859</v>
      </c>
      <c r="H511" s="612">
        <f t="shared" si="47"/>
        <v>564</v>
      </c>
      <c r="I511" s="612">
        <v>0</v>
      </c>
      <c r="J511" s="612">
        <v>564</v>
      </c>
      <c r="K511" s="612">
        <f t="shared" si="46"/>
        <v>654</v>
      </c>
      <c r="L511" s="612">
        <v>0</v>
      </c>
      <c r="M511" s="612">
        <v>654</v>
      </c>
      <c r="N511" s="612"/>
      <c r="O511" s="612"/>
      <c r="P511" s="612"/>
      <c r="Q511" s="133" t="s">
        <v>332</v>
      </c>
    </row>
    <row r="512" spans="1:17">
      <c r="A512" s="148"/>
      <c r="B512" s="140"/>
      <c r="C512" s="610">
        <v>6</v>
      </c>
      <c r="D512" s="655" t="s">
        <v>40</v>
      </c>
      <c r="E512" s="612">
        <f t="shared" si="45"/>
        <v>1859</v>
      </c>
      <c r="F512" s="612">
        <v>0</v>
      </c>
      <c r="G512" s="612">
        <v>1859</v>
      </c>
      <c r="H512" s="612">
        <f t="shared" si="47"/>
        <v>564</v>
      </c>
      <c r="I512" s="612">
        <v>0</v>
      </c>
      <c r="J512" s="612">
        <v>564</v>
      </c>
      <c r="K512" s="612">
        <f t="shared" si="46"/>
        <v>654</v>
      </c>
      <c r="L512" s="612">
        <v>0</v>
      </c>
      <c r="M512" s="612">
        <v>654</v>
      </c>
      <c r="N512" s="612"/>
      <c r="O512" s="612"/>
      <c r="P512" s="612"/>
      <c r="Q512" s="133" t="s">
        <v>336</v>
      </c>
    </row>
    <row r="513" spans="1:17">
      <c r="A513" s="110"/>
      <c r="B513" s="140"/>
      <c r="C513" s="610">
        <v>7</v>
      </c>
      <c r="D513" s="651" t="s">
        <v>147</v>
      </c>
      <c r="E513" s="612">
        <f t="shared" si="45"/>
        <v>19658</v>
      </c>
      <c r="F513" s="612">
        <v>0</v>
      </c>
      <c r="G513" s="612">
        <v>19658</v>
      </c>
      <c r="H513" s="612">
        <f t="shared" si="47"/>
        <v>0</v>
      </c>
      <c r="I513" s="612">
        <v>0</v>
      </c>
      <c r="J513" s="612">
        <v>0</v>
      </c>
      <c r="K513" s="612">
        <f t="shared" si="46"/>
        <v>6537</v>
      </c>
      <c r="L513" s="612">
        <v>0</v>
      </c>
      <c r="M513" s="612">
        <v>6537</v>
      </c>
      <c r="N513" s="612"/>
      <c r="O513" s="612"/>
      <c r="P513" s="612"/>
      <c r="Q513" s="133" t="s">
        <v>335</v>
      </c>
    </row>
    <row r="514" spans="1:17">
      <c r="A514" s="110"/>
      <c r="B514" s="140"/>
      <c r="C514" s="610">
        <v>8</v>
      </c>
      <c r="D514" s="651" t="s">
        <v>148</v>
      </c>
      <c r="E514" s="612">
        <f t="shared" si="45"/>
        <v>20478</v>
      </c>
      <c r="F514" s="612">
        <v>0</v>
      </c>
      <c r="G514" s="612">
        <v>20478</v>
      </c>
      <c r="H514" s="612">
        <f t="shared" si="47"/>
        <v>0</v>
      </c>
      <c r="I514" s="612">
        <v>0</v>
      </c>
      <c r="J514" s="612">
        <v>0</v>
      </c>
      <c r="K514" s="612">
        <f t="shared" si="46"/>
        <v>7587</v>
      </c>
      <c r="L514" s="612">
        <v>0</v>
      </c>
      <c r="M514" s="612">
        <v>7587</v>
      </c>
      <c r="N514" s="612"/>
      <c r="O514" s="612"/>
      <c r="P514" s="612"/>
      <c r="Q514" s="133" t="s">
        <v>335</v>
      </c>
    </row>
    <row r="515" spans="1:17">
      <c r="A515" s="110"/>
      <c r="B515" s="138"/>
      <c r="C515" s="610">
        <v>9</v>
      </c>
      <c r="D515" s="651" t="s">
        <v>789</v>
      </c>
      <c r="E515" s="612">
        <f t="shared" si="45"/>
        <v>22098</v>
      </c>
      <c r="F515" s="612">
        <v>0</v>
      </c>
      <c r="G515" s="612">
        <v>22098</v>
      </c>
      <c r="H515" s="612">
        <f t="shared" si="47"/>
        <v>3014</v>
      </c>
      <c r="I515" s="612">
        <v>0</v>
      </c>
      <c r="J515" s="612">
        <v>3014</v>
      </c>
      <c r="K515" s="612">
        <f t="shared" si="46"/>
        <v>8573</v>
      </c>
      <c r="L515" s="612">
        <v>0</v>
      </c>
      <c r="M515" s="612">
        <v>8573</v>
      </c>
      <c r="N515" s="612"/>
      <c r="O515" s="612"/>
      <c r="P515" s="612"/>
      <c r="Q515" s="133" t="s">
        <v>335</v>
      </c>
    </row>
    <row r="516" spans="1:17">
      <c r="A516" s="110"/>
      <c r="B516" s="138"/>
      <c r="C516" s="610">
        <v>10</v>
      </c>
      <c r="D516" s="651" t="s">
        <v>173</v>
      </c>
      <c r="E516" s="612">
        <f t="shared" si="45"/>
        <v>68728</v>
      </c>
      <c r="F516" s="612">
        <v>0</v>
      </c>
      <c r="G516" s="612">
        <v>68728</v>
      </c>
      <c r="H516" s="612">
        <f t="shared" si="47"/>
        <v>0</v>
      </c>
      <c r="I516" s="612">
        <v>0</v>
      </c>
      <c r="J516" s="612">
        <v>0</v>
      </c>
      <c r="K516" s="612">
        <f t="shared" si="46"/>
        <v>37047</v>
      </c>
      <c r="L516" s="612">
        <v>0</v>
      </c>
      <c r="M516" s="612">
        <v>37047</v>
      </c>
      <c r="N516" s="612"/>
      <c r="O516" s="612"/>
      <c r="P516" s="612"/>
      <c r="Q516" s="133" t="s">
        <v>335</v>
      </c>
    </row>
    <row r="517" spans="1:17">
      <c r="A517" s="110"/>
      <c r="B517" s="138"/>
      <c r="C517" s="610">
        <v>11</v>
      </c>
      <c r="D517" s="651" t="s">
        <v>151</v>
      </c>
      <c r="E517" s="612">
        <f t="shared" si="45"/>
        <v>18188</v>
      </c>
      <c r="F517" s="612">
        <v>0</v>
      </c>
      <c r="G517" s="612">
        <v>18188</v>
      </c>
      <c r="H517" s="612">
        <f t="shared" si="47"/>
        <v>0</v>
      </c>
      <c r="I517" s="612">
        <v>0</v>
      </c>
      <c r="J517" s="612">
        <v>0</v>
      </c>
      <c r="K517" s="612">
        <f t="shared" si="46"/>
        <v>6077</v>
      </c>
      <c r="L517" s="612">
        <v>0</v>
      </c>
      <c r="M517" s="612">
        <v>6077</v>
      </c>
      <c r="N517" s="612"/>
      <c r="O517" s="612"/>
      <c r="P517" s="612"/>
      <c r="Q517" s="133" t="s">
        <v>335</v>
      </c>
    </row>
    <row r="518" spans="1:17">
      <c r="A518" s="110"/>
      <c r="B518" s="138"/>
      <c r="C518" s="610">
        <v>12</v>
      </c>
      <c r="D518" s="651" t="s">
        <v>152</v>
      </c>
      <c r="E518" s="612">
        <f t="shared" si="45"/>
        <v>19968</v>
      </c>
      <c r="F518" s="612">
        <v>0</v>
      </c>
      <c r="G518" s="612">
        <v>19968</v>
      </c>
      <c r="H518" s="612">
        <f t="shared" si="47"/>
        <v>0</v>
      </c>
      <c r="I518" s="612">
        <v>0</v>
      </c>
      <c r="J518" s="612">
        <v>0</v>
      </c>
      <c r="K518" s="612">
        <f t="shared" si="46"/>
        <v>6667</v>
      </c>
      <c r="L518" s="612">
        <v>0</v>
      </c>
      <c r="M518" s="612">
        <v>6667</v>
      </c>
      <c r="N518" s="612"/>
      <c r="O518" s="612"/>
      <c r="P518" s="612"/>
      <c r="Q518" s="133" t="s">
        <v>335</v>
      </c>
    </row>
    <row r="519" spans="1:17">
      <c r="A519" s="110"/>
      <c r="B519" s="138"/>
      <c r="C519" s="610">
        <v>13</v>
      </c>
      <c r="D519" s="651" t="s">
        <v>149</v>
      </c>
      <c r="E519" s="612">
        <f t="shared" si="45"/>
        <v>21128</v>
      </c>
      <c r="F519" s="612">
        <v>14240</v>
      </c>
      <c r="G519" s="612">
        <v>6888</v>
      </c>
      <c r="H519" s="612">
        <f t="shared" si="47"/>
        <v>0</v>
      </c>
      <c r="I519" s="612">
        <v>0</v>
      </c>
      <c r="J519" s="612">
        <v>0</v>
      </c>
      <c r="K519" s="612">
        <f t="shared" si="46"/>
        <v>7387</v>
      </c>
      <c r="L519" s="612">
        <v>5700</v>
      </c>
      <c r="M519" s="612">
        <v>1687</v>
      </c>
      <c r="N519" s="612"/>
      <c r="O519" s="612"/>
      <c r="P519" s="612"/>
      <c r="Q519" s="133" t="s">
        <v>335</v>
      </c>
    </row>
    <row r="520" spans="1:17">
      <c r="A520" s="110"/>
      <c r="B520" s="138"/>
      <c r="C520" s="610">
        <v>14</v>
      </c>
      <c r="D520" s="651" t="s">
        <v>153</v>
      </c>
      <c r="E520" s="612">
        <f t="shared" si="45"/>
        <v>19648</v>
      </c>
      <c r="F520" s="612">
        <v>15400</v>
      </c>
      <c r="G520" s="612">
        <v>4248</v>
      </c>
      <c r="H520" s="612">
        <f t="shared" si="47"/>
        <v>4764</v>
      </c>
      <c r="I520" s="612">
        <v>3645</v>
      </c>
      <c r="J520" s="612">
        <v>1119</v>
      </c>
      <c r="K520" s="612">
        <f t="shared" si="46"/>
        <v>8867</v>
      </c>
      <c r="L520" s="612">
        <v>6975</v>
      </c>
      <c r="M520" s="612">
        <v>1892</v>
      </c>
      <c r="N520" s="612"/>
      <c r="O520" s="612"/>
      <c r="P520" s="612"/>
      <c r="Q520" s="133" t="s">
        <v>335</v>
      </c>
    </row>
    <row r="521" spans="1:17">
      <c r="A521" s="110"/>
      <c r="B521" s="138"/>
      <c r="C521" s="610">
        <v>15</v>
      </c>
      <c r="D521" s="651" t="s">
        <v>174</v>
      </c>
      <c r="E521" s="612">
        <f t="shared" si="45"/>
        <v>58848</v>
      </c>
      <c r="F521" s="612">
        <v>0</v>
      </c>
      <c r="G521" s="612">
        <v>58848</v>
      </c>
      <c r="H521" s="612">
        <f t="shared" si="47"/>
        <v>0</v>
      </c>
      <c r="I521" s="612">
        <v>0</v>
      </c>
      <c r="J521" s="612">
        <v>0</v>
      </c>
      <c r="K521" s="612">
        <f t="shared" si="46"/>
        <v>28317</v>
      </c>
      <c r="L521" s="612">
        <v>0</v>
      </c>
      <c r="M521" s="612">
        <v>28317</v>
      </c>
      <c r="N521" s="612"/>
      <c r="O521" s="612"/>
      <c r="P521" s="612"/>
      <c r="Q521" s="133" t="s">
        <v>335</v>
      </c>
    </row>
    <row r="522" spans="1:17">
      <c r="A522" s="110"/>
      <c r="B522" s="138"/>
      <c r="C522" s="610">
        <v>16</v>
      </c>
      <c r="D522" s="651" t="s">
        <v>175</v>
      </c>
      <c r="E522" s="612">
        <f t="shared" si="45"/>
        <v>30908</v>
      </c>
      <c r="F522" s="612">
        <v>0</v>
      </c>
      <c r="G522" s="612">
        <v>30908</v>
      </c>
      <c r="H522" s="612">
        <f t="shared" si="47"/>
        <v>0</v>
      </c>
      <c r="I522" s="612">
        <v>0</v>
      </c>
      <c r="J522" s="612">
        <v>0</v>
      </c>
      <c r="K522" s="612">
        <f t="shared" si="46"/>
        <v>0</v>
      </c>
      <c r="L522" s="612">
        <v>0</v>
      </c>
      <c r="M522" s="612">
        <v>0</v>
      </c>
      <c r="N522" s="612"/>
      <c r="O522" s="612"/>
      <c r="P522" s="612"/>
      <c r="Q522" s="133" t="s">
        <v>335</v>
      </c>
    </row>
    <row r="523" spans="1:17">
      <c r="A523" s="110"/>
      <c r="B523" s="138"/>
      <c r="C523" s="610">
        <v>17</v>
      </c>
      <c r="D523" s="651" t="s">
        <v>178</v>
      </c>
      <c r="E523" s="612">
        <f t="shared" si="45"/>
        <v>22148</v>
      </c>
      <c r="F523" s="612">
        <v>0</v>
      </c>
      <c r="G523" s="612">
        <v>22148</v>
      </c>
      <c r="H523" s="612">
        <f t="shared" si="47"/>
        <v>0</v>
      </c>
      <c r="I523" s="612">
        <v>0</v>
      </c>
      <c r="J523" s="612">
        <v>0</v>
      </c>
      <c r="K523" s="612">
        <f t="shared" si="46"/>
        <v>8317</v>
      </c>
      <c r="L523" s="612">
        <v>0</v>
      </c>
      <c r="M523" s="612">
        <v>8317</v>
      </c>
      <c r="N523" s="612"/>
      <c r="O523" s="612"/>
      <c r="P523" s="612"/>
      <c r="Q523" s="133" t="s">
        <v>335</v>
      </c>
    </row>
    <row r="524" spans="1:17">
      <c r="A524" s="155"/>
      <c r="B524" s="294"/>
      <c r="C524" s="610">
        <v>18</v>
      </c>
      <c r="D524" s="651" t="s">
        <v>176</v>
      </c>
      <c r="E524" s="612">
        <f t="shared" si="45"/>
        <v>19178</v>
      </c>
      <c r="F524" s="612">
        <v>0</v>
      </c>
      <c r="G524" s="612">
        <v>19178</v>
      </c>
      <c r="H524" s="612">
        <f t="shared" si="47"/>
        <v>0</v>
      </c>
      <c r="I524" s="612">
        <v>0</v>
      </c>
      <c r="J524" s="612">
        <v>0</v>
      </c>
      <c r="K524" s="612">
        <f t="shared" si="46"/>
        <v>7807</v>
      </c>
      <c r="L524" s="612">
        <v>0</v>
      </c>
      <c r="M524" s="612">
        <v>7807</v>
      </c>
      <c r="N524" s="612"/>
      <c r="O524" s="612"/>
      <c r="P524" s="612"/>
      <c r="Q524" s="133" t="s">
        <v>335</v>
      </c>
    </row>
    <row r="525" spans="1:17">
      <c r="A525" s="155"/>
      <c r="B525" s="294"/>
      <c r="C525" s="610">
        <v>19</v>
      </c>
      <c r="D525" s="651" t="s">
        <v>177</v>
      </c>
      <c r="E525" s="612">
        <f t="shared" si="45"/>
        <v>18832</v>
      </c>
      <c r="F525" s="612">
        <v>0</v>
      </c>
      <c r="G525" s="612">
        <v>18832</v>
      </c>
      <c r="H525" s="612">
        <f t="shared" si="47"/>
        <v>4404</v>
      </c>
      <c r="I525" s="612">
        <v>0</v>
      </c>
      <c r="J525" s="612">
        <v>4404</v>
      </c>
      <c r="K525" s="612">
        <f t="shared" si="46"/>
        <v>7507</v>
      </c>
      <c r="L525" s="612">
        <v>0</v>
      </c>
      <c r="M525" s="612">
        <v>7507</v>
      </c>
      <c r="N525" s="612"/>
      <c r="O525" s="612"/>
      <c r="P525" s="612"/>
      <c r="Q525" s="133" t="s">
        <v>335</v>
      </c>
    </row>
    <row r="526" spans="1:17">
      <c r="A526" s="155"/>
      <c r="B526" s="294"/>
      <c r="C526" s="610">
        <v>20</v>
      </c>
      <c r="D526" s="651" t="s">
        <v>179</v>
      </c>
      <c r="E526" s="612">
        <f t="shared" si="45"/>
        <v>18578</v>
      </c>
      <c r="F526" s="612">
        <v>0</v>
      </c>
      <c r="G526" s="612">
        <v>18578</v>
      </c>
      <c r="H526" s="612">
        <f t="shared" si="47"/>
        <v>4354</v>
      </c>
      <c r="I526" s="612">
        <v>0</v>
      </c>
      <c r="J526" s="612">
        <v>4354</v>
      </c>
      <c r="K526" s="612">
        <f t="shared" si="46"/>
        <v>7607</v>
      </c>
      <c r="L526" s="612">
        <v>0</v>
      </c>
      <c r="M526" s="612">
        <v>7607</v>
      </c>
      <c r="N526" s="612"/>
      <c r="O526" s="612"/>
      <c r="P526" s="612"/>
      <c r="Q526" s="133" t="s">
        <v>335</v>
      </c>
    </row>
    <row r="527" spans="1:17">
      <c r="A527" s="155"/>
      <c r="B527" s="294"/>
      <c r="C527" s="610">
        <v>21</v>
      </c>
      <c r="D527" s="651" t="s">
        <v>180</v>
      </c>
      <c r="E527" s="612">
        <f t="shared" si="45"/>
        <v>60522</v>
      </c>
      <c r="F527" s="612">
        <v>54260</v>
      </c>
      <c r="G527" s="612">
        <v>6262</v>
      </c>
      <c r="H527" s="612">
        <f t="shared" si="47"/>
        <v>0</v>
      </c>
      <c r="I527" s="612">
        <v>0</v>
      </c>
      <c r="J527" s="612">
        <v>0</v>
      </c>
      <c r="K527" s="612">
        <f t="shared" si="46"/>
        <v>31060.33</v>
      </c>
      <c r="L527" s="612">
        <v>28408.66</v>
      </c>
      <c r="M527" s="612">
        <v>2651.67</v>
      </c>
      <c r="N527" s="612"/>
      <c r="O527" s="612"/>
      <c r="P527" s="612"/>
      <c r="Q527" s="133" t="s">
        <v>335</v>
      </c>
    </row>
    <row r="528" spans="1:17">
      <c r="A528" s="155"/>
      <c r="B528" s="294"/>
      <c r="C528" s="610">
        <v>22</v>
      </c>
      <c r="D528" s="651" t="s">
        <v>181</v>
      </c>
      <c r="E528" s="612">
        <f t="shared" si="45"/>
        <v>27968</v>
      </c>
      <c r="F528" s="612">
        <v>0</v>
      </c>
      <c r="G528" s="612">
        <v>27968</v>
      </c>
      <c r="H528" s="612">
        <f t="shared" si="47"/>
        <v>0</v>
      </c>
      <c r="I528" s="612">
        <v>0</v>
      </c>
      <c r="J528" s="612">
        <v>0</v>
      </c>
      <c r="K528" s="612">
        <f t="shared" si="46"/>
        <v>12247</v>
      </c>
      <c r="L528" s="612">
        <v>0</v>
      </c>
      <c r="M528" s="612">
        <v>12247</v>
      </c>
      <c r="N528" s="612"/>
      <c r="O528" s="612"/>
      <c r="P528" s="612"/>
      <c r="Q528" s="133" t="s">
        <v>335</v>
      </c>
    </row>
    <row r="529" spans="1:17">
      <c r="A529" s="155"/>
      <c r="B529" s="294"/>
      <c r="C529" s="610">
        <v>23</v>
      </c>
      <c r="D529" s="651" t="s">
        <v>185</v>
      </c>
      <c r="E529" s="612">
        <f t="shared" si="45"/>
        <v>60522</v>
      </c>
      <c r="F529" s="612">
        <v>54260</v>
      </c>
      <c r="G529" s="612">
        <v>6262</v>
      </c>
      <c r="H529" s="612">
        <f t="shared" si="47"/>
        <v>13494</v>
      </c>
      <c r="I529" s="612">
        <v>11300</v>
      </c>
      <c r="J529" s="612">
        <v>2194</v>
      </c>
      <c r="K529" s="612">
        <f>L529+M529</f>
        <v>28782</v>
      </c>
      <c r="L529" s="612">
        <v>26335</v>
      </c>
      <c r="M529" s="612">
        <v>2447</v>
      </c>
      <c r="N529" s="612"/>
      <c r="O529" s="612"/>
      <c r="P529" s="612"/>
      <c r="Q529" s="133" t="s">
        <v>334</v>
      </c>
    </row>
    <row r="530" spans="1:17">
      <c r="A530" s="155"/>
      <c r="B530" s="294"/>
      <c r="C530" s="610">
        <v>24</v>
      </c>
      <c r="D530" s="651" t="s">
        <v>154</v>
      </c>
      <c r="E530" s="612">
        <f t="shared" si="45"/>
        <v>42276</v>
      </c>
      <c r="F530" s="612">
        <v>0</v>
      </c>
      <c r="G530" s="612">
        <v>42276</v>
      </c>
      <c r="H530" s="612">
        <f t="shared" si="47"/>
        <v>13494</v>
      </c>
      <c r="I530" s="612">
        <v>0</v>
      </c>
      <c r="J530" s="612">
        <v>13494</v>
      </c>
      <c r="K530" s="612">
        <f t="shared" ref="K530:K587" si="48">L530+M530</f>
        <v>28782</v>
      </c>
      <c r="L530" s="612">
        <v>0</v>
      </c>
      <c r="M530" s="612">
        <v>28782</v>
      </c>
      <c r="N530" s="612"/>
      <c r="O530" s="612"/>
      <c r="P530" s="612"/>
      <c r="Q530" s="133" t="s">
        <v>334</v>
      </c>
    </row>
    <row r="531" spans="1:17">
      <c r="A531" s="155"/>
      <c r="B531" s="294"/>
      <c r="C531" s="610">
        <v>25</v>
      </c>
      <c r="D531" s="651" t="s">
        <v>186</v>
      </c>
      <c r="E531" s="612">
        <f t="shared" si="45"/>
        <v>27518</v>
      </c>
      <c r="F531" s="612">
        <v>0</v>
      </c>
      <c r="G531" s="612">
        <v>27518</v>
      </c>
      <c r="H531" s="612">
        <f t="shared" si="47"/>
        <v>14659</v>
      </c>
      <c r="I531" s="612">
        <v>0</v>
      </c>
      <c r="J531" s="612">
        <v>14659</v>
      </c>
      <c r="K531" s="612">
        <f t="shared" si="48"/>
        <v>12859</v>
      </c>
      <c r="L531" s="612">
        <v>0</v>
      </c>
      <c r="M531" s="612">
        <v>12859</v>
      </c>
      <c r="N531" s="612"/>
      <c r="O531" s="612"/>
      <c r="P531" s="612"/>
      <c r="Q531" s="133" t="s">
        <v>334</v>
      </c>
    </row>
    <row r="532" spans="1:17">
      <c r="A532" s="155"/>
      <c r="B532" s="294"/>
      <c r="C532" s="610">
        <v>26</v>
      </c>
      <c r="D532" s="651" t="s">
        <v>184</v>
      </c>
      <c r="E532" s="612">
        <f t="shared" si="45"/>
        <v>18548</v>
      </c>
      <c r="F532" s="612">
        <v>0</v>
      </c>
      <c r="G532" s="612">
        <v>18548</v>
      </c>
      <c r="H532" s="612">
        <f t="shared" si="47"/>
        <v>5314</v>
      </c>
      <c r="I532" s="612">
        <v>0</v>
      </c>
      <c r="J532" s="612">
        <v>5314</v>
      </c>
      <c r="K532" s="612">
        <f t="shared" si="48"/>
        <v>8117</v>
      </c>
      <c r="L532" s="612">
        <v>0</v>
      </c>
      <c r="M532" s="612">
        <v>8117</v>
      </c>
      <c r="N532" s="612"/>
      <c r="O532" s="612"/>
      <c r="P532" s="612"/>
      <c r="Q532" s="133" t="s">
        <v>334</v>
      </c>
    </row>
    <row r="533" spans="1:17">
      <c r="A533" s="155"/>
      <c r="B533" s="294"/>
      <c r="C533" s="610">
        <v>27</v>
      </c>
      <c r="D533" s="651" t="s">
        <v>183</v>
      </c>
      <c r="E533" s="612">
        <f t="shared" si="45"/>
        <v>19432</v>
      </c>
      <c r="F533" s="612">
        <v>0</v>
      </c>
      <c r="G533" s="612">
        <v>19432</v>
      </c>
      <c r="H533" s="612">
        <f t="shared" si="47"/>
        <v>0</v>
      </c>
      <c r="I533" s="612">
        <v>0</v>
      </c>
      <c r="J533" s="612">
        <v>0</v>
      </c>
      <c r="K533" s="612">
        <f t="shared" si="48"/>
        <v>7707</v>
      </c>
      <c r="L533" s="612">
        <v>0</v>
      </c>
      <c r="M533" s="612">
        <v>7707</v>
      </c>
      <c r="N533" s="612"/>
      <c r="O533" s="612"/>
      <c r="P533" s="612"/>
      <c r="Q533" s="133" t="s">
        <v>334</v>
      </c>
    </row>
    <row r="534" spans="1:17">
      <c r="A534" s="155"/>
      <c r="B534" s="294"/>
      <c r="C534" s="610">
        <v>28</v>
      </c>
      <c r="D534" s="651" t="s">
        <v>182</v>
      </c>
      <c r="E534" s="612">
        <f t="shared" si="45"/>
        <v>23182</v>
      </c>
      <c r="F534" s="612">
        <v>0</v>
      </c>
      <c r="G534" s="612">
        <v>23182</v>
      </c>
      <c r="H534" s="612">
        <f t="shared" si="47"/>
        <v>4404</v>
      </c>
      <c r="I534" s="612">
        <v>0</v>
      </c>
      <c r="J534" s="612">
        <v>4404</v>
      </c>
      <c r="K534" s="612">
        <f t="shared" si="48"/>
        <v>8207</v>
      </c>
      <c r="L534" s="612">
        <v>0</v>
      </c>
      <c r="M534" s="612">
        <v>8207</v>
      </c>
      <c r="N534" s="612"/>
      <c r="O534" s="612"/>
      <c r="P534" s="612"/>
      <c r="Q534" s="133" t="s">
        <v>334</v>
      </c>
    </row>
    <row r="535" spans="1:17">
      <c r="A535" s="155"/>
      <c r="B535" s="294"/>
      <c r="C535" s="610">
        <v>29</v>
      </c>
      <c r="D535" s="651" t="s">
        <v>221</v>
      </c>
      <c r="E535" s="612">
        <f t="shared" si="45"/>
        <v>16712</v>
      </c>
      <c r="F535" s="612">
        <v>0</v>
      </c>
      <c r="G535" s="612">
        <v>16712</v>
      </c>
      <c r="H535" s="612">
        <f t="shared" si="47"/>
        <v>3644</v>
      </c>
      <c r="I535" s="612">
        <v>0</v>
      </c>
      <c r="J535" s="612">
        <v>3644</v>
      </c>
      <c r="K535" s="612">
        <f t="shared" si="48"/>
        <v>6997</v>
      </c>
      <c r="L535" s="612">
        <v>0</v>
      </c>
      <c r="M535" s="612">
        <v>6997</v>
      </c>
      <c r="N535" s="612"/>
      <c r="O535" s="612"/>
      <c r="P535" s="612"/>
      <c r="Q535" s="133" t="s">
        <v>334</v>
      </c>
    </row>
    <row r="536" spans="1:17">
      <c r="A536" s="110"/>
      <c r="B536" s="101"/>
      <c r="C536" s="610">
        <v>30</v>
      </c>
      <c r="D536" s="651" t="s">
        <v>190</v>
      </c>
      <c r="E536" s="612">
        <f t="shared" si="45"/>
        <v>24618</v>
      </c>
      <c r="F536" s="612">
        <v>0</v>
      </c>
      <c r="G536" s="612">
        <v>24618</v>
      </c>
      <c r="H536" s="612">
        <f t="shared" si="47"/>
        <v>0</v>
      </c>
      <c r="I536" s="612">
        <v>0</v>
      </c>
      <c r="J536" s="612">
        <v>0</v>
      </c>
      <c r="K536" s="612">
        <f t="shared" si="48"/>
        <v>12310</v>
      </c>
      <c r="L536" s="612">
        <v>0</v>
      </c>
      <c r="M536" s="612">
        <v>12310</v>
      </c>
      <c r="N536" s="612"/>
      <c r="O536" s="612"/>
      <c r="P536" s="612"/>
      <c r="Q536" s="133" t="s">
        <v>334</v>
      </c>
    </row>
    <row r="537" spans="1:17">
      <c r="A537" s="110"/>
      <c r="B537" s="138"/>
      <c r="C537" s="610">
        <v>31</v>
      </c>
      <c r="D537" s="651" t="s">
        <v>158</v>
      </c>
      <c r="E537" s="612">
        <f t="shared" si="45"/>
        <v>21122</v>
      </c>
      <c r="F537" s="612">
        <v>0</v>
      </c>
      <c r="G537" s="612">
        <v>21122</v>
      </c>
      <c r="H537" s="612">
        <f t="shared" si="47"/>
        <v>5874</v>
      </c>
      <c r="I537" s="612">
        <v>0</v>
      </c>
      <c r="J537" s="612">
        <v>5874</v>
      </c>
      <c r="K537" s="612">
        <f t="shared" si="48"/>
        <v>9177</v>
      </c>
      <c r="L537" s="612">
        <v>0</v>
      </c>
      <c r="M537" s="612">
        <v>9177</v>
      </c>
      <c r="N537" s="612"/>
      <c r="O537" s="612"/>
      <c r="P537" s="612"/>
      <c r="Q537" s="133" t="s">
        <v>334</v>
      </c>
    </row>
    <row r="538" spans="1:17">
      <c r="A538" s="110"/>
      <c r="B538" s="138"/>
      <c r="C538" s="610">
        <v>32</v>
      </c>
      <c r="D538" s="651" t="s">
        <v>192</v>
      </c>
      <c r="E538" s="612">
        <f t="shared" si="45"/>
        <v>20618</v>
      </c>
      <c r="F538" s="612">
        <v>0</v>
      </c>
      <c r="G538" s="612">
        <v>20618</v>
      </c>
      <c r="H538" s="612">
        <f t="shared" si="47"/>
        <v>5824</v>
      </c>
      <c r="I538" s="612">
        <v>0</v>
      </c>
      <c r="J538" s="612">
        <v>5824</v>
      </c>
      <c r="K538" s="612">
        <f t="shared" si="48"/>
        <v>9277</v>
      </c>
      <c r="L538" s="612">
        <v>0</v>
      </c>
      <c r="M538" s="612">
        <v>9277</v>
      </c>
      <c r="N538" s="612"/>
      <c r="O538" s="612"/>
      <c r="P538" s="612"/>
      <c r="Q538" s="133" t="s">
        <v>334</v>
      </c>
    </row>
    <row r="539" spans="1:17">
      <c r="A539" s="110"/>
      <c r="B539" s="138"/>
      <c r="C539" s="610">
        <v>33</v>
      </c>
      <c r="D539" s="651" t="s">
        <v>191</v>
      </c>
      <c r="E539" s="612">
        <f t="shared" si="45"/>
        <v>19652</v>
      </c>
      <c r="F539" s="612">
        <v>0</v>
      </c>
      <c r="G539" s="612">
        <v>19652</v>
      </c>
      <c r="H539" s="612">
        <f t="shared" si="47"/>
        <v>5364</v>
      </c>
      <c r="I539" s="612">
        <v>0</v>
      </c>
      <c r="J539" s="612">
        <v>5364</v>
      </c>
      <c r="K539" s="612">
        <f t="shared" si="48"/>
        <v>8217</v>
      </c>
      <c r="L539" s="612">
        <v>0</v>
      </c>
      <c r="M539" s="612">
        <v>8217</v>
      </c>
      <c r="N539" s="612"/>
      <c r="O539" s="612"/>
      <c r="P539" s="612"/>
      <c r="Q539" s="133" t="s">
        <v>334</v>
      </c>
    </row>
    <row r="540" spans="1:17">
      <c r="A540" s="110"/>
      <c r="B540" s="138"/>
      <c r="C540" s="610">
        <v>34</v>
      </c>
      <c r="D540" s="651" t="s">
        <v>122</v>
      </c>
      <c r="E540" s="612">
        <f t="shared" si="45"/>
        <v>39798</v>
      </c>
      <c r="F540" s="612">
        <v>0</v>
      </c>
      <c r="G540" s="612">
        <v>39798</v>
      </c>
      <c r="H540" s="612">
        <f t="shared" si="47"/>
        <v>8364</v>
      </c>
      <c r="I540" s="612">
        <v>0</v>
      </c>
      <c r="J540" s="612">
        <v>8364</v>
      </c>
      <c r="K540" s="612">
        <f t="shared" si="48"/>
        <v>18067</v>
      </c>
      <c r="L540" s="612">
        <v>0</v>
      </c>
      <c r="M540" s="612">
        <v>18067</v>
      </c>
      <c r="N540" s="612"/>
      <c r="O540" s="612"/>
      <c r="P540" s="612"/>
      <c r="Q540" s="133" t="s">
        <v>334</v>
      </c>
    </row>
    <row r="541" spans="1:17">
      <c r="A541" s="110"/>
      <c r="B541" s="138"/>
      <c r="C541" s="610">
        <v>35</v>
      </c>
      <c r="D541" s="651" t="s">
        <v>189</v>
      </c>
      <c r="E541" s="612">
        <f t="shared" si="45"/>
        <v>16962</v>
      </c>
      <c r="F541" s="612">
        <v>0</v>
      </c>
      <c r="G541" s="612">
        <v>16962</v>
      </c>
      <c r="H541" s="612">
        <v>0</v>
      </c>
      <c r="I541" s="612">
        <v>0</v>
      </c>
      <c r="J541" s="612">
        <v>0</v>
      </c>
      <c r="K541" s="612">
        <f t="shared" si="48"/>
        <v>16962</v>
      </c>
      <c r="L541" s="612">
        <v>0</v>
      </c>
      <c r="M541" s="612">
        <v>16962</v>
      </c>
      <c r="N541" s="612"/>
      <c r="O541" s="612"/>
      <c r="P541" s="612"/>
      <c r="Q541" s="133" t="s">
        <v>334</v>
      </c>
    </row>
    <row r="542" spans="1:17">
      <c r="A542" s="110"/>
      <c r="B542" s="138"/>
      <c r="C542" s="610">
        <v>36</v>
      </c>
      <c r="D542" s="651" t="s">
        <v>156</v>
      </c>
      <c r="E542" s="612">
        <f t="shared" si="45"/>
        <v>19398</v>
      </c>
      <c r="F542" s="612">
        <v>0</v>
      </c>
      <c r="G542" s="612">
        <v>19398</v>
      </c>
      <c r="H542" s="612">
        <f t="shared" si="47"/>
        <v>5314</v>
      </c>
      <c r="I542" s="612">
        <v>0</v>
      </c>
      <c r="J542" s="612">
        <v>5314</v>
      </c>
      <c r="K542" s="612">
        <f t="shared" si="48"/>
        <v>8317</v>
      </c>
      <c r="L542" s="612">
        <v>0</v>
      </c>
      <c r="M542" s="612">
        <v>8317</v>
      </c>
      <c r="N542" s="612"/>
      <c r="O542" s="612"/>
      <c r="P542" s="612"/>
      <c r="Q542" s="133" t="s">
        <v>334</v>
      </c>
    </row>
    <row r="543" spans="1:17">
      <c r="A543" s="110"/>
      <c r="B543" s="138"/>
      <c r="C543" s="610">
        <v>37</v>
      </c>
      <c r="D543" s="651" t="s">
        <v>155</v>
      </c>
      <c r="E543" s="612">
        <f t="shared" si="45"/>
        <v>19652</v>
      </c>
      <c r="F543" s="612">
        <v>0</v>
      </c>
      <c r="G543" s="612">
        <v>19652</v>
      </c>
      <c r="H543" s="612">
        <f t="shared" si="47"/>
        <v>5363</v>
      </c>
      <c r="I543" s="612">
        <v>0</v>
      </c>
      <c r="J543" s="612">
        <v>5363</v>
      </c>
      <c r="K543" s="612">
        <f t="shared" si="48"/>
        <v>8218</v>
      </c>
      <c r="L543" s="612">
        <v>0</v>
      </c>
      <c r="M543" s="612">
        <v>8218</v>
      </c>
      <c r="N543" s="612"/>
      <c r="O543" s="612"/>
      <c r="P543" s="612"/>
      <c r="Q543" s="133" t="s">
        <v>334</v>
      </c>
    </row>
    <row r="544" spans="1:17">
      <c r="A544" s="110"/>
      <c r="B544" s="138"/>
      <c r="C544" s="610">
        <v>38</v>
      </c>
      <c r="D544" s="651" t="s">
        <v>784</v>
      </c>
      <c r="E544" s="612">
        <f t="shared" si="45"/>
        <v>58548</v>
      </c>
      <c r="F544" s="612">
        <v>0</v>
      </c>
      <c r="G544" s="612">
        <v>58548</v>
      </c>
      <c r="H544" s="612">
        <v>0</v>
      </c>
      <c r="I544" s="612">
        <v>0</v>
      </c>
      <c r="J544" s="612">
        <v>0</v>
      </c>
      <c r="K544" s="612">
        <f t="shared" si="48"/>
        <v>32768</v>
      </c>
      <c r="L544" s="612">
        <v>0</v>
      </c>
      <c r="M544" s="612">
        <v>32768</v>
      </c>
      <c r="N544" s="612"/>
      <c r="O544" s="612"/>
      <c r="P544" s="612"/>
      <c r="Q544" s="133" t="s">
        <v>334</v>
      </c>
    </row>
    <row r="545" spans="1:17">
      <c r="A545" s="110"/>
      <c r="B545" s="138"/>
      <c r="C545" s="610">
        <v>39</v>
      </c>
      <c r="D545" s="651" t="s">
        <v>187</v>
      </c>
      <c r="E545" s="612">
        <f t="shared" si="45"/>
        <v>33438</v>
      </c>
      <c r="F545" s="612">
        <v>0</v>
      </c>
      <c r="G545" s="612">
        <v>33438</v>
      </c>
      <c r="H545" s="612">
        <f t="shared" si="47"/>
        <v>10713</v>
      </c>
      <c r="I545" s="612">
        <v>0</v>
      </c>
      <c r="J545" s="612">
        <v>10713</v>
      </c>
      <c r="K545" s="612">
        <f t="shared" si="48"/>
        <v>16687</v>
      </c>
      <c r="L545" s="612">
        <v>0</v>
      </c>
      <c r="M545" s="612">
        <v>16687</v>
      </c>
      <c r="N545" s="612"/>
      <c r="O545" s="612"/>
      <c r="P545" s="612"/>
      <c r="Q545" s="133" t="s">
        <v>334</v>
      </c>
    </row>
    <row r="546" spans="1:17">
      <c r="A546" s="110"/>
      <c r="B546" s="138"/>
      <c r="C546" s="610">
        <v>40</v>
      </c>
      <c r="D546" s="651" t="s">
        <v>328</v>
      </c>
      <c r="E546" s="612">
        <f t="shared" si="45"/>
        <v>58548</v>
      </c>
      <c r="F546" s="612">
        <v>0</v>
      </c>
      <c r="G546" s="612">
        <v>58548</v>
      </c>
      <c r="H546" s="612">
        <f t="shared" si="47"/>
        <v>14264</v>
      </c>
      <c r="I546" s="612">
        <v>0</v>
      </c>
      <c r="J546" s="612">
        <v>14264</v>
      </c>
      <c r="K546" s="612">
        <f t="shared" si="48"/>
        <v>28317</v>
      </c>
      <c r="L546" s="612">
        <v>0</v>
      </c>
      <c r="M546" s="612">
        <v>28317</v>
      </c>
      <c r="N546" s="612"/>
      <c r="O546" s="612"/>
      <c r="P546" s="612"/>
      <c r="Q546" s="133" t="s">
        <v>334</v>
      </c>
    </row>
    <row r="547" spans="1:17">
      <c r="A547" s="110"/>
      <c r="B547" s="138"/>
      <c r="C547" s="610">
        <v>41</v>
      </c>
      <c r="D547" s="651" t="s">
        <v>188</v>
      </c>
      <c r="E547" s="612">
        <f t="shared" si="45"/>
        <v>64428</v>
      </c>
      <c r="F547" s="612">
        <v>0</v>
      </c>
      <c r="G547" s="612">
        <v>64428</v>
      </c>
      <c r="H547" s="612">
        <f t="shared" si="47"/>
        <v>0</v>
      </c>
      <c r="I547" s="612">
        <v>0</v>
      </c>
      <c r="J547" s="612">
        <v>0</v>
      </c>
      <c r="K547" s="612">
        <f t="shared" si="48"/>
        <v>32762</v>
      </c>
      <c r="L547" s="612">
        <v>0</v>
      </c>
      <c r="M547" s="612">
        <v>32762</v>
      </c>
      <c r="N547" s="612"/>
      <c r="O547" s="612"/>
      <c r="P547" s="612"/>
      <c r="Q547" s="133" t="s">
        <v>334</v>
      </c>
    </row>
    <row r="548" spans="1:17">
      <c r="A548" s="110"/>
      <c r="B548" s="138"/>
      <c r="C548" s="610">
        <v>42</v>
      </c>
      <c r="D548" s="651" t="s">
        <v>794</v>
      </c>
      <c r="E548" s="612">
        <f t="shared" si="45"/>
        <v>15672</v>
      </c>
      <c r="F548" s="612">
        <v>0</v>
      </c>
      <c r="G548" s="612">
        <v>15672</v>
      </c>
      <c r="H548" s="612">
        <f t="shared" si="47"/>
        <v>2311</v>
      </c>
      <c r="I548" s="612">
        <v>0</v>
      </c>
      <c r="J548" s="612">
        <v>2311</v>
      </c>
      <c r="K548" s="612">
        <f t="shared" si="48"/>
        <v>5961</v>
      </c>
      <c r="L548" s="612">
        <v>0</v>
      </c>
      <c r="M548" s="612">
        <v>5961</v>
      </c>
      <c r="N548" s="612"/>
      <c r="O548" s="612"/>
      <c r="P548" s="612"/>
      <c r="Q548" s="133" t="s">
        <v>331</v>
      </c>
    </row>
    <row r="549" spans="1:17">
      <c r="A549" s="110"/>
      <c r="B549" s="138"/>
      <c r="C549" s="610">
        <v>43</v>
      </c>
      <c r="D549" s="651" t="s">
        <v>795</v>
      </c>
      <c r="E549" s="612">
        <f t="shared" si="45"/>
        <v>15672</v>
      </c>
      <c r="F549" s="612">
        <v>0</v>
      </c>
      <c r="G549" s="612">
        <v>15672</v>
      </c>
      <c r="H549" s="612">
        <f t="shared" si="47"/>
        <v>2340</v>
      </c>
      <c r="I549" s="612">
        <v>0</v>
      </c>
      <c r="J549" s="612">
        <v>2340</v>
      </c>
      <c r="K549" s="612">
        <f t="shared" si="48"/>
        <v>5961</v>
      </c>
      <c r="L549" s="612">
        <v>0</v>
      </c>
      <c r="M549" s="612">
        <v>5961</v>
      </c>
      <c r="N549" s="612"/>
      <c r="O549" s="612"/>
      <c r="P549" s="612"/>
      <c r="Q549" s="133" t="s">
        <v>331</v>
      </c>
    </row>
    <row r="550" spans="1:17">
      <c r="A550" s="110"/>
      <c r="B550" s="138"/>
      <c r="C550" s="610">
        <v>44</v>
      </c>
      <c r="D550" s="651" t="s">
        <v>160</v>
      </c>
      <c r="E550" s="612">
        <f t="shared" si="45"/>
        <v>24398</v>
      </c>
      <c r="F550" s="612">
        <v>0</v>
      </c>
      <c r="G550" s="612">
        <v>24398</v>
      </c>
      <c r="H550" s="612">
        <f t="shared" si="47"/>
        <v>5361</v>
      </c>
      <c r="I550" s="612">
        <v>0</v>
      </c>
      <c r="J550" s="612">
        <v>5361</v>
      </c>
      <c r="K550" s="612">
        <f t="shared" si="48"/>
        <v>11403</v>
      </c>
      <c r="L550" s="612">
        <v>0</v>
      </c>
      <c r="M550" s="612">
        <v>11403</v>
      </c>
      <c r="N550" s="612"/>
      <c r="O550" s="612"/>
      <c r="P550" s="612"/>
      <c r="Q550" s="133" t="s">
        <v>331</v>
      </c>
    </row>
    <row r="551" spans="1:17">
      <c r="A551" s="110"/>
      <c r="B551" s="138"/>
      <c r="C551" s="610">
        <v>45</v>
      </c>
      <c r="D551" s="651" t="s">
        <v>796</v>
      </c>
      <c r="E551" s="612">
        <f t="shared" si="45"/>
        <v>17678</v>
      </c>
      <c r="F551" s="612">
        <v>0</v>
      </c>
      <c r="G551" s="612">
        <v>17678</v>
      </c>
      <c r="H551" s="612">
        <f t="shared" si="47"/>
        <v>4345</v>
      </c>
      <c r="I551" s="612">
        <v>0</v>
      </c>
      <c r="J551" s="612">
        <v>4345</v>
      </c>
      <c r="K551" s="612">
        <f t="shared" si="48"/>
        <v>7807</v>
      </c>
      <c r="L551" s="612">
        <v>0</v>
      </c>
      <c r="M551" s="612">
        <v>7807</v>
      </c>
      <c r="N551" s="612"/>
      <c r="O551" s="612"/>
      <c r="P551" s="612"/>
      <c r="Q551" s="133" t="s">
        <v>331</v>
      </c>
    </row>
    <row r="552" spans="1:17">
      <c r="A552" s="110"/>
      <c r="B552" s="138"/>
      <c r="C552" s="610">
        <v>46</v>
      </c>
      <c r="D552" s="651" t="s">
        <v>797</v>
      </c>
      <c r="E552" s="612">
        <f t="shared" si="45"/>
        <v>20432</v>
      </c>
      <c r="F552" s="612">
        <v>0</v>
      </c>
      <c r="G552" s="612">
        <v>20432</v>
      </c>
      <c r="H552" s="612">
        <f t="shared" si="47"/>
        <v>4704</v>
      </c>
      <c r="I552" s="612">
        <v>0</v>
      </c>
      <c r="J552" s="612">
        <v>4704</v>
      </c>
      <c r="K552" s="612">
        <f t="shared" si="48"/>
        <v>8207</v>
      </c>
      <c r="L552" s="612">
        <v>0</v>
      </c>
      <c r="M552" s="612">
        <v>8207</v>
      </c>
      <c r="N552" s="612"/>
      <c r="O552" s="612"/>
      <c r="P552" s="612"/>
      <c r="Q552" s="133" t="s">
        <v>331</v>
      </c>
    </row>
    <row r="553" spans="1:17">
      <c r="A553" s="110"/>
      <c r="B553" s="138"/>
      <c r="C553" s="610">
        <v>47</v>
      </c>
      <c r="D553" s="651" t="s">
        <v>798</v>
      </c>
      <c r="E553" s="612">
        <f t="shared" si="45"/>
        <v>20878</v>
      </c>
      <c r="F553" s="612">
        <v>0</v>
      </c>
      <c r="G553" s="612">
        <v>20878</v>
      </c>
      <c r="H553" s="612">
        <f t="shared" si="47"/>
        <v>4654</v>
      </c>
      <c r="I553" s="612">
        <v>0</v>
      </c>
      <c r="J553" s="612">
        <v>4654</v>
      </c>
      <c r="K553" s="612">
        <f t="shared" si="48"/>
        <v>7963</v>
      </c>
      <c r="L553" s="612">
        <v>0</v>
      </c>
      <c r="M553" s="612">
        <v>7963</v>
      </c>
      <c r="N553" s="612"/>
      <c r="O553" s="612"/>
      <c r="P553" s="612"/>
      <c r="Q553" s="133" t="s">
        <v>331</v>
      </c>
    </row>
    <row r="554" spans="1:17">
      <c r="A554" s="110"/>
      <c r="B554" s="138"/>
      <c r="C554" s="610">
        <v>48</v>
      </c>
      <c r="D554" s="651" t="s">
        <v>195</v>
      </c>
      <c r="E554" s="612">
        <f t="shared" si="45"/>
        <v>19832</v>
      </c>
      <c r="F554" s="612">
        <v>0</v>
      </c>
      <c r="G554" s="612">
        <v>19832</v>
      </c>
      <c r="H554" s="612">
        <f t="shared" si="47"/>
        <v>4404</v>
      </c>
      <c r="I554" s="612">
        <v>0</v>
      </c>
      <c r="J554" s="612">
        <v>4404</v>
      </c>
      <c r="K554" s="612">
        <f t="shared" si="48"/>
        <v>7907</v>
      </c>
      <c r="L554" s="612">
        <v>0</v>
      </c>
      <c r="M554" s="612">
        <v>7907</v>
      </c>
      <c r="N554" s="612"/>
      <c r="O554" s="612"/>
      <c r="P554" s="612"/>
      <c r="Q554" s="133" t="s">
        <v>331</v>
      </c>
    </row>
    <row r="555" spans="1:17">
      <c r="A555" s="110"/>
      <c r="B555" s="138"/>
      <c r="C555" s="610">
        <v>49</v>
      </c>
      <c r="D555" s="651" t="s">
        <v>203</v>
      </c>
      <c r="E555" s="612">
        <f t="shared" si="45"/>
        <v>16212</v>
      </c>
      <c r="F555" s="612">
        <v>0</v>
      </c>
      <c r="G555" s="612">
        <v>16212</v>
      </c>
      <c r="H555" s="612">
        <f t="shared" si="47"/>
        <v>2666.13</v>
      </c>
      <c r="I555" s="612">
        <v>0</v>
      </c>
      <c r="J555" s="612">
        <v>2666.13</v>
      </c>
      <c r="K555" s="612">
        <f t="shared" si="48"/>
        <v>4020.87</v>
      </c>
      <c r="L555" s="612">
        <v>0</v>
      </c>
      <c r="M555" s="612">
        <v>4020.87</v>
      </c>
      <c r="N555" s="612"/>
      <c r="O555" s="612"/>
      <c r="P555" s="612"/>
      <c r="Q555" s="133" t="s">
        <v>331</v>
      </c>
    </row>
    <row r="556" spans="1:17">
      <c r="A556" s="110"/>
      <c r="B556" s="138"/>
      <c r="C556" s="610">
        <v>50</v>
      </c>
      <c r="D556" s="651" t="s">
        <v>204</v>
      </c>
      <c r="E556" s="612">
        <f t="shared" si="45"/>
        <v>18928</v>
      </c>
      <c r="F556" s="612">
        <v>0</v>
      </c>
      <c r="G556" s="612">
        <v>18928</v>
      </c>
      <c r="H556" s="612">
        <f t="shared" si="47"/>
        <v>2974</v>
      </c>
      <c r="I556" s="612">
        <v>0</v>
      </c>
      <c r="J556" s="612">
        <v>2974</v>
      </c>
      <c r="K556" s="612">
        <f t="shared" si="48"/>
        <v>7687</v>
      </c>
      <c r="L556" s="612">
        <v>0</v>
      </c>
      <c r="M556" s="612">
        <v>7687</v>
      </c>
      <c r="N556" s="612"/>
      <c r="O556" s="612"/>
      <c r="P556" s="612"/>
      <c r="Q556" s="133" t="s">
        <v>331</v>
      </c>
    </row>
    <row r="557" spans="1:17">
      <c r="A557" s="110"/>
      <c r="B557" s="138"/>
      <c r="C557" s="610">
        <v>51</v>
      </c>
      <c r="D557" s="651" t="s">
        <v>799</v>
      </c>
      <c r="E557" s="612">
        <f t="shared" si="45"/>
        <v>19832</v>
      </c>
      <c r="F557" s="612">
        <v>0</v>
      </c>
      <c r="G557" s="612">
        <v>19832</v>
      </c>
      <c r="H557" s="612">
        <f t="shared" si="47"/>
        <v>4404</v>
      </c>
      <c r="I557" s="612">
        <v>0</v>
      </c>
      <c r="J557" s="612">
        <v>4404</v>
      </c>
      <c r="K557" s="612">
        <f t="shared" si="48"/>
        <v>7907</v>
      </c>
      <c r="L557" s="612">
        <v>0</v>
      </c>
      <c r="M557" s="612">
        <v>7907</v>
      </c>
      <c r="N557" s="612"/>
      <c r="O557" s="612"/>
      <c r="P557" s="612"/>
      <c r="Q557" s="133" t="s">
        <v>331</v>
      </c>
    </row>
    <row r="558" spans="1:17">
      <c r="A558" s="110"/>
      <c r="B558" s="138"/>
      <c r="C558" s="610">
        <v>52</v>
      </c>
      <c r="D558" s="651" t="s">
        <v>200</v>
      </c>
      <c r="E558" s="612">
        <f t="shared" si="45"/>
        <v>19298</v>
      </c>
      <c r="F558" s="612">
        <v>0</v>
      </c>
      <c r="G558" s="612">
        <v>19298</v>
      </c>
      <c r="H558" s="612">
        <f t="shared" si="47"/>
        <v>5318</v>
      </c>
      <c r="I558" s="612">
        <v>0</v>
      </c>
      <c r="J558" s="612">
        <v>5318</v>
      </c>
      <c r="K558" s="612">
        <f t="shared" si="48"/>
        <v>8117</v>
      </c>
      <c r="L558" s="612">
        <v>0</v>
      </c>
      <c r="M558" s="612">
        <v>8117</v>
      </c>
      <c r="N558" s="612"/>
      <c r="O558" s="612"/>
      <c r="P558" s="612"/>
      <c r="Q558" s="133" t="s">
        <v>331</v>
      </c>
    </row>
    <row r="559" spans="1:17">
      <c r="A559" s="110"/>
      <c r="B559" s="138"/>
      <c r="C559" s="610">
        <v>53</v>
      </c>
      <c r="D559" s="651" t="s">
        <v>197</v>
      </c>
      <c r="E559" s="612">
        <f t="shared" si="45"/>
        <v>18928</v>
      </c>
      <c r="F559" s="612">
        <v>0</v>
      </c>
      <c r="G559" s="612">
        <v>18928</v>
      </c>
      <c r="H559" s="612">
        <f t="shared" si="47"/>
        <v>2900</v>
      </c>
      <c r="I559" s="612">
        <v>0</v>
      </c>
      <c r="J559" s="612">
        <v>2900</v>
      </c>
      <c r="K559" s="612">
        <f t="shared" si="48"/>
        <v>7586</v>
      </c>
      <c r="L559" s="612">
        <v>0</v>
      </c>
      <c r="M559" s="612">
        <v>7586</v>
      </c>
      <c r="N559" s="612"/>
      <c r="O559" s="612"/>
      <c r="P559" s="612"/>
      <c r="Q559" s="133" t="s">
        <v>331</v>
      </c>
    </row>
    <row r="560" spans="1:17">
      <c r="A560" s="110"/>
      <c r="B560" s="138"/>
      <c r="C560" s="610">
        <v>54</v>
      </c>
      <c r="D560" s="651" t="s">
        <v>800</v>
      </c>
      <c r="E560" s="612">
        <f t="shared" si="45"/>
        <v>20432</v>
      </c>
      <c r="F560" s="612">
        <v>0</v>
      </c>
      <c r="G560" s="612">
        <v>20432</v>
      </c>
      <c r="H560" s="612">
        <f t="shared" si="47"/>
        <v>4704</v>
      </c>
      <c r="I560" s="612">
        <v>0</v>
      </c>
      <c r="J560" s="612">
        <v>4704</v>
      </c>
      <c r="K560" s="612">
        <f t="shared" si="48"/>
        <v>8207</v>
      </c>
      <c r="L560" s="612">
        <v>0</v>
      </c>
      <c r="M560" s="612">
        <v>8207</v>
      </c>
      <c r="N560" s="612"/>
      <c r="O560" s="612"/>
      <c r="P560" s="612"/>
      <c r="Q560" s="133" t="s">
        <v>331</v>
      </c>
    </row>
    <row r="561" spans="1:17">
      <c r="A561" s="110"/>
      <c r="B561" s="138"/>
      <c r="C561" s="610">
        <v>55</v>
      </c>
      <c r="D561" s="651" t="s">
        <v>199</v>
      </c>
      <c r="E561" s="612">
        <f t="shared" si="45"/>
        <v>60522</v>
      </c>
      <c r="F561" s="612">
        <v>0</v>
      </c>
      <c r="G561" s="612">
        <v>60522</v>
      </c>
      <c r="H561" s="612">
        <f t="shared" si="47"/>
        <v>13494</v>
      </c>
      <c r="I561" s="612">
        <v>0</v>
      </c>
      <c r="J561" s="612">
        <v>13494</v>
      </c>
      <c r="K561" s="612">
        <f t="shared" si="48"/>
        <v>28782</v>
      </c>
      <c r="L561" s="612">
        <v>0</v>
      </c>
      <c r="M561" s="612">
        <v>28782</v>
      </c>
      <c r="N561" s="612"/>
      <c r="O561" s="612"/>
      <c r="P561" s="612"/>
      <c r="Q561" s="133" t="s">
        <v>331</v>
      </c>
    </row>
    <row r="562" spans="1:17">
      <c r="A562" s="110"/>
      <c r="B562" s="138"/>
      <c r="C562" s="610">
        <v>56</v>
      </c>
      <c r="D562" s="651" t="s">
        <v>548</v>
      </c>
      <c r="E562" s="612">
        <f t="shared" si="45"/>
        <v>58548</v>
      </c>
      <c r="F562" s="612">
        <v>0</v>
      </c>
      <c r="G562" s="612">
        <v>58548</v>
      </c>
      <c r="H562" s="612">
        <f t="shared" si="47"/>
        <v>14264</v>
      </c>
      <c r="I562" s="612">
        <v>0</v>
      </c>
      <c r="J562" s="612">
        <v>14264</v>
      </c>
      <c r="K562" s="612">
        <f t="shared" si="48"/>
        <v>28517</v>
      </c>
      <c r="L562" s="612">
        <v>0</v>
      </c>
      <c r="M562" s="612">
        <v>28517</v>
      </c>
      <c r="N562" s="612"/>
      <c r="O562" s="612"/>
      <c r="P562" s="612"/>
      <c r="Q562" s="133" t="s">
        <v>331</v>
      </c>
    </row>
    <row r="563" spans="1:17">
      <c r="A563" s="110"/>
      <c r="B563" s="138"/>
      <c r="C563" s="610">
        <v>57</v>
      </c>
      <c r="D563" s="651" t="s">
        <v>198</v>
      </c>
      <c r="E563" s="612">
        <f t="shared" si="45"/>
        <v>28988</v>
      </c>
      <c r="F563" s="612">
        <v>0</v>
      </c>
      <c r="G563" s="612">
        <v>28988</v>
      </c>
      <c r="H563" s="612">
        <f t="shared" si="47"/>
        <v>10187</v>
      </c>
      <c r="I563" s="612">
        <v>0</v>
      </c>
      <c r="J563" s="612">
        <v>10187</v>
      </c>
      <c r="K563" s="612">
        <f t="shared" si="48"/>
        <v>13487</v>
      </c>
      <c r="L563" s="612">
        <v>0</v>
      </c>
      <c r="M563" s="612">
        <v>13487</v>
      </c>
      <c r="N563" s="612"/>
      <c r="O563" s="612"/>
      <c r="P563" s="612"/>
      <c r="Q563" s="133" t="s">
        <v>331</v>
      </c>
    </row>
    <row r="564" spans="1:17">
      <c r="A564" s="110"/>
      <c r="B564" s="138"/>
      <c r="C564" s="610">
        <v>58</v>
      </c>
      <c r="D564" s="651" t="s">
        <v>801</v>
      </c>
      <c r="E564" s="612">
        <f t="shared" si="45"/>
        <v>19797</v>
      </c>
      <c r="F564" s="612">
        <v>0</v>
      </c>
      <c r="G564" s="612">
        <v>19797</v>
      </c>
      <c r="H564" s="612">
        <f t="shared" si="47"/>
        <v>5314</v>
      </c>
      <c r="I564" s="612">
        <v>0</v>
      </c>
      <c r="J564" s="612">
        <v>5314</v>
      </c>
      <c r="K564" s="612">
        <f t="shared" si="48"/>
        <v>8114</v>
      </c>
      <c r="L564" s="612">
        <v>0</v>
      </c>
      <c r="M564" s="612">
        <v>8114</v>
      </c>
      <c r="N564" s="612"/>
      <c r="O564" s="612"/>
      <c r="P564" s="612"/>
      <c r="Q564" s="133" t="s">
        <v>332</v>
      </c>
    </row>
    <row r="565" spans="1:17">
      <c r="A565" s="110"/>
      <c r="B565" s="138"/>
      <c r="C565" s="610">
        <v>59</v>
      </c>
      <c r="D565" s="651" t="s">
        <v>802</v>
      </c>
      <c r="E565" s="612">
        <f t="shared" si="45"/>
        <v>18962</v>
      </c>
      <c r="F565" s="612">
        <v>0</v>
      </c>
      <c r="G565" s="612">
        <v>18962</v>
      </c>
      <c r="H565" s="612">
        <f t="shared" si="47"/>
        <v>5779</v>
      </c>
      <c r="I565" s="612">
        <v>0</v>
      </c>
      <c r="J565" s="612">
        <v>5779</v>
      </c>
      <c r="K565" s="612">
        <f t="shared" si="48"/>
        <v>7187</v>
      </c>
      <c r="L565" s="612">
        <v>0</v>
      </c>
      <c r="M565" s="612">
        <v>7187</v>
      </c>
      <c r="N565" s="612"/>
      <c r="O565" s="612"/>
      <c r="P565" s="612"/>
      <c r="Q565" s="133" t="s">
        <v>332</v>
      </c>
    </row>
    <row r="566" spans="1:17">
      <c r="A566" s="110"/>
      <c r="B566" s="138"/>
      <c r="C566" s="610">
        <v>60</v>
      </c>
      <c r="D566" s="651" t="s">
        <v>803</v>
      </c>
      <c r="E566" s="612">
        <f t="shared" si="45"/>
        <v>18962</v>
      </c>
      <c r="F566" s="612">
        <v>0</v>
      </c>
      <c r="G566" s="612">
        <v>18962</v>
      </c>
      <c r="H566" s="612">
        <f t="shared" si="47"/>
        <v>3954</v>
      </c>
      <c r="I566" s="612">
        <v>0</v>
      </c>
      <c r="J566" s="612">
        <v>3954</v>
      </c>
      <c r="K566" s="612">
        <f t="shared" si="48"/>
        <v>6687</v>
      </c>
      <c r="L566" s="612">
        <v>0</v>
      </c>
      <c r="M566" s="612">
        <v>6687</v>
      </c>
      <c r="N566" s="612"/>
      <c r="O566" s="612"/>
      <c r="P566" s="612"/>
      <c r="Q566" s="133" t="s">
        <v>332</v>
      </c>
    </row>
    <row r="567" spans="1:17">
      <c r="A567" s="110"/>
      <c r="B567" s="138"/>
      <c r="C567" s="610">
        <v>61</v>
      </c>
      <c r="D567" s="651" t="s">
        <v>804</v>
      </c>
      <c r="E567" s="612">
        <f t="shared" si="45"/>
        <v>19148</v>
      </c>
      <c r="F567" s="612">
        <v>0</v>
      </c>
      <c r="G567" s="612">
        <v>19148</v>
      </c>
      <c r="H567" s="612">
        <f t="shared" si="47"/>
        <v>913</v>
      </c>
      <c r="I567" s="612">
        <v>0</v>
      </c>
      <c r="J567" s="612">
        <v>913</v>
      </c>
      <c r="K567" s="612">
        <f t="shared" si="48"/>
        <v>12768</v>
      </c>
      <c r="L567" s="612">
        <v>0</v>
      </c>
      <c r="M567" s="612">
        <v>12768</v>
      </c>
      <c r="N567" s="612"/>
      <c r="O567" s="612"/>
      <c r="P567" s="612"/>
      <c r="Q567" s="133" t="s">
        <v>332</v>
      </c>
    </row>
    <row r="568" spans="1:17">
      <c r="A568" s="110"/>
      <c r="B568" s="138"/>
      <c r="C568" s="610">
        <v>62</v>
      </c>
      <c r="D568" s="651" t="s">
        <v>805</v>
      </c>
      <c r="E568" s="612">
        <f t="shared" si="45"/>
        <v>65538</v>
      </c>
      <c r="F568" s="612">
        <v>0</v>
      </c>
      <c r="G568" s="612">
        <v>65538</v>
      </c>
      <c r="H568" s="612">
        <f t="shared" si="47"/>
        <v>16234</v>
      </c>
      <c r="I568" s="612">
        <v>0</v>
      </c>
      <c r="J568" s="612">
        <v>16234</v>
      </c>
      <c r="K568" s="612">
        <f t="shared" si="48"/>
        <v>30487</v>
      </c>
      <c r="L568" s="612">
        <v>0</v>
      </c>
      <c r="M568" s="612">
        <v>30487</v>
      </c>
      <c r="N568" s="612"/>
      <c r="O568" s="612"/>
      <c r="P568" s="612"/>
      <c r="Q568" s="133" t="s">
        <v>332</v>
      </c>
    </row>
    <row r="569" spans="1:17">
      <c r="A569" s="110"/>
      <c r="B569" s="101"/>
      <c r="C569" s="610">
        <v>63</v>
      </c>
      <c r="D569" s="651" t="s">
        <v>806</v>
      </c>
      <c r="E569" s="612">
        <f t="shared" si="45"/>
        <v>57078</v>
      </c>
      <c r="F569" s="612">
        <v>0</v>
      </c>
      <c r="G569" s="612">
        <v>57078</v>
      </c>
      <c r="H569" s="612">
        <f t="shared" si="47"/>
        <v>14434</v>
      </c>
      <c r="I569" s="612">
        <v>0</v>
      </c>
      <c r="J569" s="612">
        <v>14434</v>
      </c>
      <c r="K569" s="612">
        <f t="shared" si="48"/>
        <v>26877</v>
      </c>
      <c r="L569" s="612">
        <v>0</v>
      </c>
      <c r="M569" s="612">
        <v>26877</v>
      </c>
      <c r="N569" s="612"/>
      <c r="O569" s="612"/>
      <c r="P569" s="612"/>
      <c r="Q569" s="133" t="s">
        <v>332</v>
      </c>
    </row>
    <row r="570" spans="1:17">
      <c r="A570" s="110"/>
      <c r="B570" s="138"/>
      <c r="C570" s="610">
        <v>64</v>
      </c>
      <c r="D570" s="651" t="s">
        <v>807</v>
      </c>
      <c r="E570" s="612">
        <f t="shared" si="45"/>
        <v>65948</v>
      </c>
      <c r="F570" s="612">
        <v>0</v>
      </c>
      <c r="G570" s="612">
        <v>65948</v>
      </c>
      <c r="H570" s="612">
        <f t="shared" si="47"/>
        <v>31217</v>
      </c>
      <c r="I570" s="612">
        <v>0</v>
      </c>
      <c r="J570" s="612">
        <v>31217</v>
      </c>
      <c r="K570" s="612">
        <f t="shared" si="48"/>
        <v>14814</v>
      </c>
      <c r="L570" s="612">
        <v>0</v>
      </c>
      <c r="M570" s="612">
        <v>14814</v>
      </c>
      <c r="N570" s="612"/>
      <c r="O570" s="612"/>
      <c r="P570" s="612"/>
      <c r="Q570" s="133" t="s">
        <v>332</v>
      </c>
    </row>
    <row r="571" spans="1:17">
      <c r="A571" s="110"/>
      <c r="B571" s="138"/>
      <c r="C571" s="610">
        <v>65</v>
      </c>
      <c r="D571" s="651" t="s">
        <v>808</v>
      </c>
      <c r="E571" s="612">
        <f t="shared" ref="E571:E578" si="49">F571+G571</f>
        <v>17678</v>
      </c>
      <c r="F571" s="612">
        <v>14240</v>
      </c>
      <c r="G571" s="612">
        <v>3438</v>
      </c>
      <c r="H571" s="612">
        <f t="shared" si="47"/>
        <v>0</v>
      </c>
      <c r="I571" s="612">
        <v>0</v>
      </c>
      <c r="J571" s="612">
        <v>0</v>
      </c>
      <c r="K571" s="612">
        <f t="shared" si="48"/>
        <v>5600</v>
      </c>
      <c r="L571" s="612">
        <v>5600</v>
      </c>
      <c r="M571" s="612">
        <v>0</v>
      </c>
      <c r="N571" s="612"/>
      <c r="O571" s="612"/>
      <c r="P571" s="612"/>
      <c r="Q571" s="133" t="s">
        <v>332</v>
      </c>
    </row>
    <row r="572" spans="1:17">
      <c r="A572" s="110"/>
      <c r="B572" s="138"/>
      <c r="C572" s="610">
        <v>66</v>
      </c>
      <c r="D572" s="651" t="s">
        <v>809</v>
      </c>
      <c r="E572" s="612">
        <f t="shared" si="49"/>
        <v>18362</v>
      </c>
      <c r="F572" s="612">
        <v>0</v>
      </c>
      <c r="G572" s="612">
        <v>18362</v>
      </c>
      <c r="H572" s="612">
        <f t="shared" ref="H572:H587" si="50">I572+J572</f>
        <v>3954</v>
      </c>
      <c r="I572" s="612">
        <v>0</v>
      </c>
      <c r="J572" s="612">
        <v>3954</v>
      </c>
      <c r="K572" s="612">
        <f t="shared" si="48"/>
        <v>6887</v>
      </c>
      <c r="L572" s="612">
        <v>0</v>
      </c>
      <c r="M572" s="612">
        <v>6887</v>
      </c>
      <c r="N572" s="612"/>
      <c r="O572" s="612"/>
      <c r="P572" s="612"/>
      <c r="Q572" s="133" t="s">
        <v>332</v>
      </c>
    </row>
    <row r="573" spans="1:17">
      <c r="A573" s="110"/>
      <c r="B573" s="138"/>
      <c r="C573" s="610">
        <v>67</v>
      </c>
      <c r="D573" s="651" t="s">
        <v>810</v>
      </c>
      <c r="E573" s="612">
        <f t="shared" si="49"/>
        <v>15392</v>
      </c>
      <c r="F573" s="612">
        <v>0</v>
      </c>
      <c r="G573" s="612">
        <v>15392</v>
      </c>
      <c r="H573" s="612">
        <f t="shared" si="50"/>
        <v>0</v>
      </c>
      <c r="I573" s="612">
        <v>0</v>
      </c>
      <c r="J573" s="612">
        <v>0</v>
      </c>
      <c r="K573" s="612">
        <f t="shared" si="48"/>
        <v>6037</v>
      </c>
      <c r="L573" s="612">
        <v>0</v>
      </c>
      <c r="M573" s="612">
        <v>6037</v>
      </c>
      <c r="N573" s="612"/>
      <c r="O573" s="612"/>
      <c r="P573" s="612"/>
      <c r="Q573" s="133" t="s">
        <v>332</v>
      </c>
    </row>
    <row r="574" spans="1:17">
      <c r="A574" s="110"/>
      <c r="B574" s="138"/>
      <c r="C574" s="610">
        <v>68</v>
      </c>
      <c r="D574" s="651" t="s">
        <v>811</v>
      </c>
      <c r="E574" s="612">
        <f t="shared" si="49"/>
        <v>16022</v>
      </c>
      <c r="F574" s="612">
        <v>0</v>
      </c>
      <c r="G574" s="612">
        <v>16022</v>
      </c>
      <c r="H574" s="612">
        <f t="shared" si="50"/>
        <v>1458</v>
      </c>
      <c r="I574" s="612">
        <v>0</v>
      </c>
      <c r="J574" s="612">
        <v>1458</v>
      </c>
      <c r="K574" s="612">
        <f t="shared" si="48"/>
        <v>5861</v>
      </c>
      <c r="L574" s="612">
        <v>0</v>
      </c>
      <c r="M574" s="612">
        <v>5861</v>
      </c>
      <c r="N574" s="612"/>
      <c r="O574" s="612"/>
      <c r="P574" s="612"/>
      <c r="Q574" s="133" t="s">
        <v>332</v>
      </c>
    </row>
    <row r="575" spans="1:17">
      <c r="A575" s="110"/>
      <c r="B575" s="138"/>
      <c r="C575" s="610">
        <v>69</v>
      </c>
      <c r="D575" s="651" t="s">
        <v>812</v>
      </c>
      <c r="E575" s="612">
        <f t="shared" si="49"/>
        <v>19138</v>
      </c>
      <c r="F575" s="612">
        <v>0</v>
      </c>
      <c r="G575" s="612">
        <v>19138</v>
      </c>
      <c r="H575" s="612">
        <f t="shared" si="50"/>
        <v>0</v>
      </c>
      <c r="I575" s="612">
        <v>0</v>
      </c>
      <c r="J575" s="612">
        <v>0</v>
      </c>
      <c r="K575" s="612">
        <f t="shared" si="48"/>
        <v>3100</v>
      </c>
      <c r="L575" s="612">
        <v>0</v>
      </c>
      <c r="M575" s="612">
        <v>3100</v>
      </c>
      <c r="N575" s="612"/>
      <c r="O575" s="612"/>
      <c r="P575" s="612"/>
      <c r="Q575" s="133" t="s">
        <v>332</v>
      </c>
    </row>
    <row r="576" spans="1:17">
      <c r="A576" s="155"/>
      <c r="B576" s="294"/>
      <c r="C576" s="610">
        <v>70</v>
      </c>
      <c r="D576" s="651" t="s">
        <v>813</v>
      </c>
      <c r="E576" s="612">
        <f t="shared" si="49"/>
        <v>19142</v>
      </c>
      <c r="F576" s="612">
        <v>2320</v>
      </c>
      <c r="G576" s="612">
        <v>16822</v>
      </c>
      <c r="H576" s="612">
        <f t="shared" si="50"/>
        <v>4148</v>
      </c>
      <c r="I576" s="612">
        <v>1214</v>
      </c>
      <c r="J576" s="612">
        <v>2934</v>
      </c>
      <c r="K576" s="612">
        <f t="shared" si="48"/>
        <v>8143</v>
      </c>
      <c r="L576" s="612">
        <v>1106</v>
      </c>
      <c r="M576" s="612">
        <v>7037</v>
      </c>
      <c r="N576" s="612"/>
      <c r="O576" s="612"/>
      <c r="P576" s="612"/>
      <c r="Q576" s="133" t="s">
        <v>332</v>
      </c>
    </row>
    <row r="577" spans="1:17">
      <c r="A577" s="155"/>
      <c r="B577" s="294"/>
      <c r="C577" s="610">
        <v>71</v>
      </c>
      <c r="D577" s="651" t="s">
        <v>814</v>
      </c>
      <c r="E577" s="612">
        <f t="shared" si="49"/>
        <v>15772</v>
      </c>
      <c r="F577" s="612">
        <v>0</v>
      </c>
      <c r="G577" s="612">
        <v>15772</v>
      </c>
      <c r="H577" s="612">
        <f t="shared" si="50"/>
        <v>2344</v>
      </c>
      <c r="I577" s="612">
        <v>0</v>
      </c>
      <c r="J577" s="612">
        <v>2344</v>
      </c>
      <c r="K577" s="612">
        <f t="shared" si="48"/>
        <v>5357</v>
      </c>
      <c r="L577" s="612">
        <v>0</v>
      </c>
      <c r="M577" s="612">
        <v>5357</v>
      </c>
      <c r="N577" s="612"/>
      <c r="O577" s="612"/>
      <c r="P577" s="612"/>
      <c r="Q577" s="133" t="s">
        <v>332</v>
      </c>
    </row>
    <row r="578" spans="1:17">
      <c r="A578" s="155"/>
      <c r="B578" s="294"/>
      <c r="C578" s="610">
        <v>72</v>
      </c>
      <c r="D578" s="651" t="s">
        <v>815</v>
      </c>
      <c r="E578" s="612">
        <f t="shared" si="49"/>
        <v>24970</v>
      </c>
      <c r="F578" s="612">
        <v>0</v>
      </c>
      <c r="G578" s="612">
        <v>24970</v>
      </c>
      <c r="H578" s="612">
        <f t="shared" si="50"/>
        <v>2200</v>
      </c>
      <c r="I578" s="612">
        <v>0</v>
      </c>
      <c r="J578" s="612">
        <v>2200</v>
      </c>
      <c r="K578" s="612">
        <f t="shared" si="48"/>
        <v>8100</v>
      </c>
      <c r="L578" s="612">
        <v>0</v>
      </c>
      <c r="M578" s="612">
        <v>8100</v>
      </c>
      <c r="N578" s="612"/>
      <c r="O578" s="612"/>
      <c r="P578" s="612"/>
      <c r="Q578" s="133" t="s">
        <v>332</v>
      </c>
    </row>
    <row r="579" spans="1:17">
      <c r="A579" s="155"/>
      <c r="B579" s="294"/>
      <c r="C579" s="610">
        <v>73</v>
      </c>
      <c r="D579" s="779" t="s">
        <v>46</v>
      </c>
      <c r="E579" s="612">
        <f>F579+G579</f>
        <v>64018</v>
      </c>
      <c r="F579" s="612">
        <v>0</v>
      </c>
      <c r="G579" s="612">
        <v>64018</v>
      </c>
      <c r="H579" s="612">
        <f t="shared" si="50"/>
        <v>0</v>
      </c>
      <c r="I579" s="612">
        <v>0</v>
      </c>
      <c r="J579" s="612">
        <v>0</v>
      </c>
      <c r="K579" s="612">
        <f t="shared" si="48"/>
        <v>31307</v>
      </c>
      <c r="L579" s="612">
        <v>0</v>
      </c>
      <c r="M579" s="612">
        <v>31307</v>
      </c>
      <c r="N579" s="612"/>
      <c r="O579" s="612"/>
      <c r="P579" s="612"/>
      <c r="Q579" s="133" t="s">
        <v>336</v>
      </c>
    </row>
    <row r="580" spans="1:17">
      <c r="A580" s="155"/>
      <c r="B580" s="294"/>
      <c r="C580" s="610">
        <v>74</v>
      </c>
      <c r="D580" s="779" t="s">
        <v>219</v>
      </c>
      <c r="E580" s="612">
        <f t="shared" ref="E580:E587" si="51">F580+G580</f>
        <v>57078</v>
      </c>
      <c r="F580" s="612">
        <v>0</v>
      </c>
      <c r="G580" s="612">
        <v>57078</v>
      </c>
      <c r="H580" s="612">
        <f t="shared" si="50"/>
        <v>15705</v>
      </c>
      <c r="I580" s="612">
        <v>0</v>
      </c>
      <c r="J580" s="612">
        <v>15705</v>
      </c>
      <c r="K580" s="612">
        <f t="shared" si="48"/>
        <v>31328</v>
      </c>
      <c r="L580" s="612">
        <v>0</v>
      </c>
      <c r="M580" s="612">
        <v>31328</v>
      </c>
      <c r="N580" s="612"/>
      <c r="O580" s="612"/>
      <c r="P580" s="612"/>
      <c r="Q580" s="133" t="s">
        <v>336</v>
      </c>
    </row>
    <row r="581" spans="1:17">
      <c r="A581" s="155"/>
      <c r="B581" s="294"/>
      <c r="C581" s="610">
        <v>75</v>
      </c>
      <c r="D581" s="779" t="s">
        <v>48</v>
      </c>
      <c r="E581" s="612">
        <f t="shared" si="51"/>
        <v>17112</v>
      </c>
      <c r="F581" s="612">
        <v>0</v>
      </c>
      <c r="G581" s="612">
        <v>17112</v>
      </c>
      <c r="H581" s="612">
        <f t="shared" si="50"/>
        <v>3994</v>
      </c>
      <c r="I581" s="612">
        <v>0</v>
      </c>
      <c r="J581" s="612">
        <v>3994</v>
      </c>
      <c r="K581" s="612">
        <f t="shared" si="48"/>
        <v>6487</v>
      </c>
      <c r="L581" s="612">
        <v>0</v>
      </c>
      <c r="M581" s="612">
        <v>6487</v>
      </c>
      <c r="N581" s="612"/>
      <c r="O581" s="612"/>
      <c r="P581" s="612"/>
      <c r="Q581" s="133" t="s">
        <v>336</v>
      </c>
    </row>
    <row r="582" spans="1:17">
      <c r="A582" s="155"/>
      <c r="B582" s="294"/>
      <c r="C582" s="610">
        <v>76</v>
      </c>
      <c r="D582" s="779" t="s">
        <v>816</v>
      </c>
      <c r="E582" s="612">
        <f t="shared" si="51"/>
        <v>17678</v>
      </c>
      <c r="F582" s="612">
        <v>0</v>
      </c>
      <c r="G582" s="612">
        <v>17678</v>
      </c>
      <c r="H582" s="612">
        <f t="shared" si="50"/>
        <v>3034</v>
      </c>
      <c r="I582" s="612">
        <v>0</v>
      </c>
      <c r="J582" s="612">
        <v>3034</v>
      </c>
      <c r="K582" s="612">
        <f t="shared" si="48"/>
        <v>7687</v>
      </c>
      <c r="L582" s="612">
        <v>0</v>
      </c>
      <c r="M582" s="612">
        <v>7687</v>
      </c>
      <c r="N582" s="612"/>
      <c r="O582" s="612"/>
      <c r="P582" s="612"/>
      <c r="Q582" s="133" t="s">
        <v>336</v>
      </c>
    </row>
    <row r="583" spans="1:17">
      <c r="A583" s="155"/>
      <c r="B583" s="294"/>
      <c r="C583" s="610">
        <v>77</v>
      </c>
      <c r="D583" s="779" t="s">
        <v>49</v>
      </c>
      <c r="E583" s="612">
        <f t="shared" si="51"/>
        <v>16212</v>
      </c>
      <c r="F583" s="612">
        <v>0</v>
      </c>
      <c r="G583" s="612">
        <v>16212</v>
      </c>
      <c r="H583" s="612">
        <f t="shared" si="50"/>
        <v>3954</v>
      </c>
      <c r="I583" s="612">
        <v>0</v>
      </c>
      <c r="J583" s="612">
        <v>3954</v>
      </c>
      <c r="K583" s="612">
        <f t="shared" si="48"/>
        <v>6687</v>
      </c>
      <c r="L583" s="612">
        <v>0</v>
      </c>
      <c r="M583" s="612">
        <v>6687</v>
      </c>
      <c r="N583" s="612"/>
      <c r="O583" s="612"/>
      <c r="P583" s="612"/>
      <c r="Q583" s="133" t="s">
        <v>336</v>
      </c>
    </row>
    <row r="584" spans="1:17">
      <c r="A584" s="155"/>
      <c r="B584" s="294"/>
      <c r="C584" s="610">
        <v>78</v>
      </c>
      <c r="D584" s="779" t="s">
        <v>817</v>
      </c>
      <c r="E584" s="612">
        <f t="shared" si="51"/>
        <v>15492</v>
      </c>
      <c r="F584" s="612">
        <v>0</v>
      </c>
      <c r="G584" s="612">
        <v>15492</v>
      </c>
      <c r="H584" s="612">
        <f t="shared" si="50"/>
        <v>2934</v>
      </c>
      <c r="I584" s="612">
        <v>0</v>
      </c>
      <c r="J584" s="612">
        <v>2934</v>
      </c>
      <c r="K584" s="612">
        <f t="shared" si="48"/>
        <v>6237</v>
      </c>
      <c r="L584" s="612">
        <v>0</v>
      </c>
      <c r="M584" s="612">
        <v>6237</v>
      </c>
      <c r="N584" s="612"/>
      <c r="O584" s="612"/>
      <c r="P584" s="612"/>
      <c r="Q584" s="133" t="s">
        <v>336</v>
      </c>
    </row>
    <row r="585" spans="1:17">
      <c r="A585" s="155"/>
      <c r="B585" s="294"/>
      <c r="C585" s="610">
        <v>79</v>
      </c>
      <c r="D585" s="779" t="s">
        <v>818</v>
      </c>
      <c r="E585" s="612">
        <f t="shared" si="51"/>
        <v>15492</v>
      </c>
      <c r="F585" s="612">
        <v>11920</v>
      </c>
      <c r="G585" s="612">
        <v>3572</v>
      </c>
      <c r="H585" s="612">
        <f t="shared" si="50"/>
        <v>2934</v>
      </c>
      <c r="I585" s="612">
        <v>22.6</v>
      </c>
      <c r="J585" s="612">
        <v>2911.4</v>
      </c>
      <c r="K585" s="612">
        <f t="shared" si="48"/>
        <v>6237</v>
      </c>
      <c r="L585" s="612">
        <v>5060</v>
      </c>
      <c r="M585" s="612">
        <v>1177</v>
      </c>
      <c r="N585" s="612"/>
      <c r="O585" s="612"/>
      <c r="P585" s="612"/>
      <c r="Q585" s="133" t="s">
        <v>336</v>
      </c>
    </row>
    <row r="586" spans="1:17">
      <c r="A586" s="155"/>
      <c r="B586" s="294"/>
      <c r="C586" s="610">
        <v>80</v>
      </c>
      <c r="D586" s="779" t="s">
        <v>217</v>
      </c>
      <c r="E586" s="612">
        <f t="shared" si="51"/>
        <v>15638</v>
      </c>
      <c r="F586" s="612">
        <v>0</v>
      </c>
      <c r="G586" s="612">
        <v>15638</v>
      </c>
      <c r="H586" s="612">
        <f t="shared" si="50"/>
        <v>2884</v>
      </c>
      <c r="I586" s="612">
        <v>0</v>
      </c>
      <c r="J586" s="612">
        <v>2884</v>
      </c>
      <c r="K586" s="612">
        <f t="shared" si="48"/>
        <v>6137</v>
      </c>
      <c r="L586" s="612">
        <v>0</v>
      </c>
      <c r="M586" s="612">
        <v>6137</v>
      </c>
      <c r="N586" s="612"/>
      <c r="O586" s="612"/>
      <c r="P586" s="612"/>
      <c r="Q586" s="133" t="s">
        <v>336</v>
      </c>
    </row>
    <row r="587" spans="1:17">
      <c r="A587" s="155"/>
      <c r="B587" s="294"/>
      <c r="C587" s="610">
        <v>81</v>
      </c>
      <c r="D587" s="779" t="s">
        <v>50</v>
      </c>
      <c r="E587" s="612">
        <f t="shared" si="51"/>
        <v>14892</v>
      </c>
      <c r="F587" s="612">
        <v>0</v>
      </c>
      <c r="G587" s="612">
        <v>14892</v>
      </c>
      <c r="H587" s="612">
        <f t="shared" si="50"/>
        <v>2934</v>
      </c>
      <c r="I587" s="612">
        <v>0</v>
      </c>
      <c r="J587" s="612">
        <v>2934</v>
      </c>
      <c r="K587" s="612">
        <f t="shared" si="48"/>
        <v>6037</v>
      </c>
      <c r="L587" s="612">
        <v>0</v>
      </c>
      <c r="M587" s="612">
        <v>6037</v>
      </c>
      <c r="N587" s="612"/>
      <c r="O587" s="612"/>
      <c r="P587" s="612"/>
      <c r="Q587" s="133"/>
    </row>
    <row r="588" spans="1:17">
      <c r="A588" s="156"/>
      <c r="B588" s="302"/>
      <c r="C588" s="303">
        <f>C587</f>
        <v>81</v>
      </c>
      <c r="D588" s="122" t="s">
        <v>819</v>
      </c>
      <c r="E588" s="57">
        <f>SUM(E507:E587)</f>
        <v>2124773</v>
      </c>
      <c r="F588" s="57">
        <f t="shared" ref="F588:P588" si="52">SUM(F507:F587)</f>
        <v>166640</v>
      </c>
      <c r="G588" s="57">
        <f t="shared" si="52"/>
        <v>1958133</v>
      </c>
      <c r="H588" s="57">
        <f t="shared" si="52"/>
        <v>355361.13</v>
      </c>
      <c r="I588" s="57">
        <f>SUM(I507:I587)</f>
        <v>16181.6</v>
      </c>
      <c r="J588" s="57">
        <f t="shared" si="52"/>
        <v>339179.53</v>
      </c>
      <c r="K588" s="57">
        <f t="shared" si="52"/>
        <v>931741.20000000007</v>
      </c>
      <c r="L588" s="57">
        <f t="shared" si="52"/>
        <v>79184.66</v>
      </c>
      <c r="M588" s="57">
        <f t="shared" si="52"/>
        <v>852556.54</v>
      </c>
      <c r="N588" s="57">
        <f t="shared" si="52"/>
        <v>0</v>
      </c>
      <c r="O588" s="57">
        <f t="shared" si="52"/>
        <v>0</v>
      </c>
      <c r="P588" s="57">
        <f t="shared" si="52"/>
        <v>0</v>
      </c>
      <c r="Q588" s="133"/>
    </row>
    <row r="589" spans="1:17" ht="39.6">
      <c r="A589" s="148">
        <v>12</v>
      </c>
      <c r="B589" s="140" t="s">
        <v>80</v>
      </c>
      <c r="C589" s="6">
        <f>A589</f>
        <v>12</v>
      </c>
      <c r="D589" s="304" t="s">
        <v>440</v>
      </c>
      <c r="E589" s="86">
        <v>0</v>
      </c>
      <c r="F589" s="86">
        <v>0</v>
      </c>
      <c r="G589" s="86">
        <v>0</v>
      </c>
      <c r="H589" s="85">
        <v>0</v>
      </c>
      <c r="I589" s="85">
        <v>0</v>
      </c>
      <c r="J589" s="85">
        <v>0</v>
      </c>
      <c r="K589" s="85">
        <v>0</v>
      </c>
      <c r="L589" s="85">
        <v>0</v>
      </c>
      <c r="M589" s="85">
        <v>0</v>
      </c>
      <c r="N589" s="85">
        <v>0</v>
      </c>
      <c r="O589" s="54">
        <v>0</v>
      </c>
      <c r="P589" s="54">
        <v>0</v>
      </c>
      <c r="Q589" s="134" t="s">
        <v>376</v>
      </c>
    </row>
    <row r="590" spans="1:17">
      <c r="A590" s="110"/>
      <c r="B590" s="294"/>
      <c r="C590" s="610">
        <v>1</v>
      </c>
      <c r="D590" s="676" t="s">
        <v>125</v>
      </c>
      <c r="E590" s="612">
        <v>95475</v>
      </c>
      <c r="F590" s="612">
        <v>40000</v>
      </c>
      <c r="G590" s="612">
        <v>55475</v>
      </c>
      <c r="H590" s="612">
        <v>17133.5</v>
      </c>
      <c r="I590" s="612">
        <v>100</v>
      </c>
      <c r="J590" s="612">
        <v>17033.5</v>
      </c>
      <c r="K590" s="612">
        <v>63390.2</v>
      </c>
      <c r="L590" s="612">
        <v>39900</v>
      </c>
      <c r="M590" s="612">
        <v>23490.2</v>
      </c>
      <c r="N590" s="612">
        <v>14951.3</v>
      </c>
      <c r="O590" s="612">
        <v>0</v>
      </c>
      <c r="P590" s="612">
        <v>14951.3</v>
      </c>
      <c r="Q590" s="133" t="s">
        <v>333</v>
      </c>
    </row>
    <row r="591" spans="1:17">
      <c r="A591" s="110"/>
      <c r="B591" s="140"/>
      <c r="C591" s="679">
        <v>2</v>
      </c>
      <c r="D591" s="676" t="s">
        <v>171</v>
      </c>
      <c r="E591" s="612">
        <v>477</v>
      </c>
      <c r="F591" s="612">
        <v>0</v>
      </c>
      <c r="G591" s="612">
        <v>477</v>
      </c>
      <c r="H591" s="613">
        <v>105</v>
      </c>
      <c r="I591" s="613">
        <v>0</v>
      </c>
      <c r="J591" s="612">
        <v>105</v>
      </c>
      <c r="K591" s="613">
        <v>210</v>
      </c>
      <c r="L591" s="613">
        <v>0</v>
      </c>
      <c r="M591" s="612">
        <v>210</v>
      </c>
      <c r="N591" s="612">
        <v>162</v>
      </c>
      <c r="O591" s="613">
        <v>0</v>
      </c>
      <c r="P591" s="612">
        <v>162</v>
      </c>
      <c r="Q591" s="133" t="s">
        <v>335</v>
      </c>
    </row>
    <row r="592" spans="1:17">
      <c r="A592" s="110"/>
      <c r="B592" s="140"/>
      <c r="C592" s="610">
        <v>3</v>
      </c>
      <c r="D592" s="676" t="s">
        <v>172</v>
      </c>
      <c r="E592" s="612">
        <v>477</v>
      </c>
      <c r="F592" s="612">
        <v>0</v>
      </c>
      <c r="G592" s="612">
        <v>477</v>
      </c>
      <c r="H592" s="613">
        <v>105</v>
      </c>
      <c r="I592" s="613">
        <v>0</v>
      </c>
      <c r="J592" s="612">
        <v>105</v>
      </c>
      <c r="K592" s="613">
        <v>210</v>
      </c>
      <c r="L592" s="613">
        <v>0</v>
      </c>
      <c r="M592" s="612">
        <v>210</v>
      </c>
      <c r="N592" s="612">
        <v>162</v>
      </c>
      <c r="O592" s="613">
        <v>0</v>
      </c>
      <c r="P592" s="612">
        <v>162</v>
      </c>
      <c r="Q592" s="133" t="s">
        <v>334</v>
      </c>
    </row>
    <row r="593" spans="1:17">
      <c r="A593" s="110"/>
      <c r="B593" s="140"/>
      <c r="C593" s="679">
        <v>4</v>
      </c>
      <c r="D593" s="676" t="s">
        <v>112</v>
      </c>
      <c r="E593" s="612">
        <v>477</v>
      </c>
      <c r="F593" s="612">
        <v>0</v>
      </c>
      <c r="G593" s="612">
        <v>477</v>
      </c>
      <c r="H593" s="613">
        <v>105</v>
      </c>
      <c r="I593" s="613">
        <v>0</v>
      </c>
      <c r="J593" s="612">
        <v>105</v>
      </c>
      <c r="K593" s="613">
        <v>210</v>
      </c>
      <c r="L593" s="613">
        <v>0</v>
      </c>
      <c r="M593" s="612">
        <v>210</v>
      </c>
      <c r="N593" s="612">
        <v>162</v>
      </c>
      <c r="O593" s="613">
        <v>0</v>
      </c>
      <c r="P593" s="612">
        <v>162</v>
      </c>
      <c r="Q593" s="133" t="s">
        <v>331</v>
      </c>
    </row>
    <row r="594" spans="1:17">
      <c r="A594" s="110"/>
      <c r="B594" s="22"/>
      <c r="C594" s="610">
        <v>5</v>
      </c>
      <c r="D594" s="676" t="s">
        <v>326</v>
      </c>
      <c r="E594" s="612">
        <v>477</v>
      </c>
      <c r="F594" s="612">
        <v>0</v>
      </c>
      <c r="G594" s="612">
        <v>477</v>
      </c>
      <c r="H594" s="613">
        <v>105</v>
      </c>
      <c r="I594" s="613">
        <v>0</v>
      </c>
      <c r="J594" s="612">
        <v>105</v>
      </c>
      <c r="K594" s="613">
        <v>210</v>
      </c>
      <c r="L594" s="613">
        <v>0</v>
      </c>
      <c r="M594" s="612">
        <v>210</v>
      </c>
      <c r="N594" s="612">
        <v>162</v>
      </c>
      <c r="O594" s="613">
        <v>0</v>
      </c>
      <c r="P594" s="612">
        <v>162</v>
      </c>
      <c r="Q594" s="133" t="s">
        <v>332</v>
      </c>
    </row>
    <row r="595" spans="1:17">
      <c r="A595" s="110"/>
      <c r="B595" s="22"/>
      <c r="C595" s="679">
        <v>6</v>
      </c>
      <c r="D595" s="676" t="s">
        <v>40</v>
      </c>
      <c r="E595" s="612">
        <v>977</v>
      </c>
      <c r="F595" s="612">
        <v>0</v>
      </c>
      <c r="G595" s="612">
        <v>977</v>
      </c>
      <c r="H595" s="613">
        <v>105</v>
      </c>
      <c r="I595" s="613">
        <v>0</v>
      </c>
      <c r="J595" s="612">
        <v>105</v>
      </c>
      <c r="K595" s="613">
        <v>710</v>
      </c>
      <c r="L595" s="613">
        <v>0</v>
      </c>
      <c r="M595" s="612">
        <v>710</v>
      </c>
      <c r="N595" s="612">
        <v>162</v>
      </c>
      <c r="O595" s="613">
        <v>0</v>
      </c>
      <c r="P595" s="612">
        <v>162</v>
      </c>
      <c r="Q595" s="133" t="s">
        <v>336</v>
      </c>
    </row>
    <row r="596" spans="1:17">
      <c r="A596" s="110"/>
      <c r="B596" s="22"/>
      <c r="C596" s="610">
        <v>7</v>
      </c>
      <c r="D596" s="676" t="s">
        <v>227</v>
      </c>
      <c r="E596" s="612">
        <v>4677</v>
      </c>
      <c r="F596" s="612">
        <v>0</v>
      </c>
      <c r="G596" s="612">
        <v>4677</v>
      </c>
      <c r="H596" s="613">
        <v>1117</v>
      </c>
      <c r="I596" s="613">
        <v>0</v>
      </c>
      <c r="J596" s="612">
        <v>1117</v>
      </c>
      <c r="K596" s="613">
        <v>1817</v>
      </c>
      <c r="L596" s="613">
        <v>0</v>
      </c>
      <c r="M596" s="612">
        <v>1817</v>
      </c>
      <c r="N596" s="612">
        <v>1743</v>
      </c>
      <c r="O596" s="613">
        <v>0</v>
      </c>
      <c r="P596" s="612">
        <v>1743</v>
      </c>
      <c r="Q596" s="133" t="s">
        <v>335</v>
      </c>
    </row>
    <row r="597" spans="1:17">
      <c r="A597" s="110"/>
      <c r="B597" s="22"/>
      <c r="C597" s="679">
        <v>8</v>
      </c>
      <c r="D597" s="676" t="s">
        <v>276</v>
      </c>
      <c r="E597" s="612">
        <v>2298</v>
      </c>
      <c r="F597" s="612">
        <v>0</v>
      </c>
      <c r="G597" s="612">
        <v>2298</v>
      </c>
      <c r="H597" s="613">
        <v>146</v>
      </c>
      <c r="I597" s="613">
        <v>0</v>
      </c>
      <c r="J597" s="612">
        <v>146</v>
      </c>
      <c r="K597" s="613">
        <v>1693</v>
      </c>
      <c r="L597" s="613">
        <v>0</v>
      </c>
      <c r="M597" s="612">
        <v>1693</v>
      </c>
      <c r="N597" s="612">
        <v>459</v>
      </c>
      <c r="O597" s="613">
        <v>0</v>
      </c>
      <c r="P597" s="612">
        <v>459</v>
      </c>
      <c r="Q597" s="133" t="s">
        <v>335</v>
      </c>
    </row>
    <row r="598" spans="1:17">
      <c r="A598" s="110"/>
      <c r="B598" s="22"/>
      <c r="C598" s="610">
        <v>9</v>
      </c>
      <c r="D598" s="676" t="s">
        <v>225</v>
      </c>
      <c r="E598" s="612">
        <v>2318</v>
      </c>
      <c r="F598" s="612">
        <v>0</v>
      </c>
      <c r="G598" s="612">
        <v>2318</v>
      </c>
      <c r="H598" s="612">
        <v>392</v>
      </c>
      <c r="I598" s="612">
        <v>0</v>
      </c>
      <c r="J598" s="612">
        <v>392</v>
      </c>
      <c r="K598" s="612">
        <v>1360.6</v>
      </c>
      <c r="L598" s="612">
        <v>0</v>
      </c>
      <c r="M598" s="612">
        <v>1360.6</v>
      </c>
      <c r="N598" s="612">
        <v>565.4</v>
      </c>
      <c r="O598" s="612">
        <v>0</v>
      </c>
      <c r="P598" s="612">
        <v>565.4</v>
      </c>
      <c r="Q598" s="133" t="s">
        <v>334</v>
      </c>
    </row>
    <row r="599" spans="1:17">
      <c r="A599" s="110"/>
      <c r="B599" s="22"/>
      <c r="C599" s="679">
        <v>10</v>
      </c>
      <c r="D599" s="676" t="s">
        <v>325</v>
      </c>
      <c r="E599" s="612">
        <v>2544</v>
      </c>
      <c r="F599" s="612">
        <v>0</v>
      </c>
      <c r="G599" s="612">
        <v>2544</v>
      </c>
      <c r="H599" s="612">
        <v>220</v>
      </c>
      <c r="I599" s="612">
        <v>0</v>
      </c>
      <c r="J599" s="612">
        <v>220</v>
      </c>
      <c r="K599" s="612">
        <v>1575</v>
      </c>
      <c r="L599" s="612">
        <v>0</v>
      </c>
      <c r="M599" s="612">
        <v>1575</v>
      </c>
      <c r="N599" s="612">
        <v>749</v>
      </c>
      <c r="O599" s="612">
        <v>0</v>
      </c>
      <c r="P599" s="612">
        <v>749</v>
      </c>
      <c r="Q599" s="133" t="s">
        <v>334</v>
      </c>
    </row>
    <row r="600" spans="1:17">
      <c r="A600" s="110"/>
      <c r="B600" s="22"/>
      <c r="C600" s="610">
        <v>11</v>
      </c>
      <c r="D600" s="676" t="s">
        <v>302</v>
      </c>
      <c r="E600" s="612">
        <v>2399</v>
      </c>
      <c r="F600" s="612">
        <v>0</v>
      </c>
      <c r="G600" s="612">
        <v>2399</v>
      </c>
      <c r="H600" s="612">
        <v>440</v>
      </c>
      <c r="I600" s="612">
        <v>0</v>
      </c>
      <c r="J600" s="612">
        <v>440</v>
      </c>
      <c r="K600" s="612">
        <v>1254</v>
      </c>
      <c r="L600" s="612">
        <v>0</v>
      </c>
      <c r="M600" s="612">
        <v>1254</v>
      </c>
      <c r="N600" s="612">
        <v>705</v>
      </c>
      <c r="O600" s="612">
        <v>0</v>
      </c>
      <c r="P600" s="612">
        <v>705</v>
      </c>
      <c r="Q600" s="133" t="s">
        <v>331</v>
      </c>
    </row>
    <row r="601" spans="1:17">
      <c r="A601" s="110"/>
      <c r="B601" s="22"/>
      <c r="C601" s="679">
        <v>12</v>
      </c>
      <c r="D601" s="676" t="s">
        <v>233</v>
      </c>
      <c r="E601" s="612">
        <v>4122</v>
      </c>
      <c r="F601" s="612">
        <v>0</v>
      </c>
      <c r="G601" s="612">
        <v>4122</v>
      </c>
      <c r="H601" s="612">
        <v>730</v>
      </c>
      <c r="I601" s="612">
        <v>0</v>
      </c>
      <c r="J601" s="612">
        <v>730</v>
      </c>
      <c r="K601" s="612">
        <v>1810</v>
      </c>
      <c r="L601" s="612">
        <v>0</v>
      </c>
      <c r="M601" s="612">
        <v>1810</v>
      </c>
      <c r="N601" s="612">
        <v>1582</v>
      </c>
      <c r="O601" s="612">
        <v>0</v>
      </c>
      <c r="P601" s="612">
        <v>1582</v>
      </c>
      <c r="Q601" s="133" t="s">
        <v>331</v>
      </c>
    </row>
    <row r="602" spans="1:17">
      <c r="A602" s="110"/>
      <c r="B602" s="22"/>
      <c r="C602" s="610">
        <v>13</v>
      </c>
      <c r="D602" s="676" t="s">
        <v>284</v>
      </c>
      <c r="E602" s="612">
        <v>2602</v>
      </c>
      <c r="F602" s="612">
        <v>0</v>
      </c>
      <c r="G602" s="612">
        <v>2602</v>
      </c>
      <c r="H602" s="612">
        <v>340</v>
      </c>
      <c r="I602" s="612">
        <v>0</v>
      </c>
      <c r="J602" s="612">
        <v>340</v>
      </c>
      <c r="K602" s="612">
        <v>1468</v>
      </c>
      <c r="L602" s="612">
        <v>0</v>
      </c>
      <c r="M602" s="612">
        <v>1468</v>
      </c>
      <c r="N602" s="612">
        <v>794</v>
      </c>
      <c r="O602" s="612">
        <v>0</v>
      </c>
      <c r="P602" s="612">
        <v>794</v>
      </c>
      <c r="Q602" s="133" t="s">
        <v>331</v>
      </c>
    </row>
    <row r="603" spans="1:17">
      <c r="A603" s="110"/>
      <c r="B603" s="22"/>
      <c r="C603" s="679">
        <v>14</v>
      </c>
      <c r="D603" s="676" t="s">
        <v>137</v>
      </c>
      <c r="E603" s="612">
        <v>4160</v>
      </c>
      <c r="F603" s="612">
        <v>0</v>
      </c>
      <c r="G603" s="612">
        <v>4160</v>
      </c>
      <c r="H603" s="612">
        <v>1090</v>
      </c>
      <c r="I603" s="612">
        <v>0</v>
      </c>
      <c r="J603" s="612">
        <v>1090</v>
      </c>
      <c r="K603" s="612">
        <v>1814</v>
      </c>
      <c r="L603" s="612">
        <v>0</v>
      </c>
      <c r="M603" s="612">
        <v>1814</v>
      </c>
      <c r="N603" s="612">
        <v>1256</v>
      </c>
      <c r="O603" s="612">
        <v>0</v>
      </c>
      <c r="P603" s="612">
        <v>1256</v>
      </c>
      <c r="Q603" s="133" t="s">
        <v>332</v>
      </c>
    </row>
    <row r="604" spans="1:17">
      <c r="A604" s="110"/>
      <c r="B604" s="22"/>
      <c r="C604" s="610">
        <v>15</v>
      </c>
      <c r="D604" s="676" t="s">
        <v>230</v>
      </c>
      <c r="E604" s="612">
        <v>2232</v>
      </c>
      <c r="F604" s="612">
        <v>0</v>
      </c>
      <c r="G604" s="612">
        <v>2232</v>
      </c>
      <c r="H604" s="612">
        <v>319</v>
      </c>
      <c r="I604" s="612">
        <v>0</v>
      </c>
      <c r="J604" s="612">
        <v>319</v>
      </c>
      <c r="K604" s="612">
        <v>1388</v>
      </c>
      <c r="L604" s="612">
        <v>0</v>
      </c>
      <c r="M604" s="612">
        <v>1388</v>
      </c>
      <c r="N604" s="612">
        <v>525</v>
      </c>
      <c r="O604" s="612">
        <v>0</v>
      </c>
      <c r="P604" s="612">
        <v>525</v>
      </c>
      <c r="Q604" s="133" t="s">
        <v>332</v>
      </c>
    </row>
    <row r="605" spans="1:17">
      <c r="A605" s="110"/>
      <c r="B605" s="22"/>
      <c r="C605" s="679">
        <v>16</v>
      </c>
      <c r="D605" s="676" t="s">
        <v>228</v>
      </c>
      <c r="E605" s="612">
        <v>2113</v>
      </c>
      <c r="F605" s="612">
        <v>0</v>
      </c>
      <c r="G605" s="612">
        <v>2113</v>
      </c>
      <c r="H605" s="612">
        <v>330</v>
      </c>
      <c r="I605" s="612">
        <v>0</v>
      </c>
      <c r="J605" s="612">
        <v>330</v>
      </c>
      <c r="K605" s="612">
        <v>1208</v>
      </c>
      <c r="L605" s="612">
        <v>0</v>
      </c>
      <c r="M605" s="612">
        <v>1208</v>
      </c>
      <c r="N605" s="612">
        <v>575</v>
      </c>
      <c r="O605" s="612">
        <v>0</v>
      </c>
      <c r="P605" s="612">
        <v>575</v>
      </c>
      <c r="Q605" s="133" t="s">
        <v>332</v>
      </c>
    </row>
    <row r="606" spans="1:17">
      <c r="A606" s="110"/>
      <c r="B606" s="22"/>
      <c r="C606" s="610">
        <v>17</v>
      </c>
      <c r="D606" s="676" t="s">
        <v>229</v>
      </c>
      <c r="E606" s="612">
        <v>2604</v>
      </c>
      <c r="F606" s="612">
        <v>0</v>
      </c>
      <c r="G606" s="612">
        <v>2604</v>
      </c>
      <c r="H606" s="612">
        <v>556</v>
      </c>
      <c r="I606" s="612">
        <v>0</v>
      </c>
      <c r="J606" s="612">
        <v>556</v>
      </c>
      <c r="K606" s="612">
        <v>1191</v>
      </c>
      <c r="L606" s="612">
        <v>0</v>
      </c>
      <c r="M606" s="612">
        <v>1191</v>
      </c>
      <c r="N606" s="612">
        <v>857</v>
      </c>
      <c r="O606" s="612">
        <v>0</v>
      </c>
      <c r="P606" s="612">
        <v>857</v>
      </c>
      <c r="Q606" s="133" t="s">
        <v>336</v>
      </c>
    </row>
    <row r="607" spans="1:17">
      <c r="A607" s="110"/>
      <c r="B607" s="22"/>
      <c r="C607" s="679">
        <v>18</v>
      </c>
      <c r="D607" s="676" t="s">
        <v>138</v>
      </c>
      <c r="E607" s="612">
        <v>5377</v>
      </c>
      <c r="F607" s="612">
        <v>0</v>
      </c>
      <c r="G607" s="612">
        <v>5377</v>
      </c>
      <c r="H607" s="612">
        <v>1217</v>
      </c>
      <c r="I607" s="612">
        <v>0</v>
      </c>
      <c r="J607" s="612">
        <v>1217</v>
      </c>
      <c r="K607" s="612">
        <v>2347</v>
      </c>
      <c r="L607" s="612">
        <v>0</v>
      </c>
      <c r="M607" s="612">
        <v>2347</v>
      </c>
      <c r="N607" s="612">
        <v>1813</v>
      </c>
      <c r="O607" s="612">
        <v>0</v>
      </c>
      <c r="P607" s="612">
        <v>1813</v>
      </c>
      <c r="Q607" s="133" t="s">
        <v>336</v>
      </c>
    </row>
    <row r="608" spans="1:17">
      <c r="A608" s="110"/>
      <c r="B608" s="22"/>
      <c r="C608" s="610">
        <v>19</v>
      </c>
      <c r="D608" s="676" t="s">
        <v>113</v>
      </c>
      <c r="E608" s="612">
        <v>1178</v>
      </c>
      <c r="F608" s="612">
        <v>0</v>
      </c>
      <c r="G608" s="612">
        <v>1178</v>
      </c>
      <c r="H608" s="612">
        <v>180</v>
      </c>
      <c r="I608" s="612">
        <v>0</v>
      </c>
      <c r="J608" s="612">
        <v>180</v>
      </c>
      <c r="K608" s="612">
        <v>393</v>
      </c>
      <c r="L608" s="612">
        <v>0</v>
      </c>
      <c r="M608" s="612">
        <v>393</v>
      </c>
      <c r="N608" s="612">
        <v>605</v>
      </c>
      <c r="O608" s="612">
        <v>0</v>
      </c>
      <c r="P608" s="612">
        <v>605</v>
      </c>
      <c r="Q608" s="133" t="s">
        <v>331</v>
      </c>
    </row>
    <row r="609" spans="1:17">
      <c r="A609" s="110"/>
      <c r="B609" s="22"/>
      <c r="C609" s="679">
        <v>20</v>
      </c>
      <c r="D609" s="676" t="s">
        <v>114</v>
      </c>
      <c r="E609" s="612">
        <v>1056</v>
      </c>
      <c r="F609" s="612">
        <v>0</v>
      </c>
      <c r="G609" s="612">
        <v>1056</v>
      </c>
      <c r="H609" s="612">
        <v>160</v>
      </c>
      <c r="I609" s="612">
        <v>0</v>
      </c>
      <c r="J609" s="612">
        <v>160</v>
      </c>
      <c r="K609" s="612">
        <v>587</v>
      </c>
      <c r="L609" s="612">
        <v>0</v>
      </c>
      <c r="M609" s="612">
        <v>587</v>
      </c>
      <c r="N609" s="612">
        <v>309</v>
      </c>
      <c r="O609" s="612">
        <v>0</v>
      </c>
      <c r="P609" s="612">
        <v>309</v>
      </c>
      <c r="Q609" s="133" t="s">
        <v>331</v>
      </c>
    </row>
    <row r="610" spans="1:17">
      <c r="A610" s="110"/>
      <c r="B610" s="22"/>
      <c r="C610" s="610">
        <v>21</v>
      </c>
      <c r="D610" s="676" t="s">
        <v>116</v>
      </c>
      <c r="E610" s="612">
        <v>1135</v>
      </c>
      <c r="F610" s="612">
        <v>0</v>
      </c>
      <c r="G610" s="612">
        <v>1135</v>
      </c>
      <c r="H610" s="612">
        <v>239</v>
      </c>
      <c r="I610" s="612">
        <v>0</v>
      </c>
      <c r="J610" s="612">
        <v>239</v>
      </c>
      <c r="K610" s="612">
        <v>547</v>
      </c>
      <c r="L610" s="612">
        <v>0</v>
      </c>
      <c r="M610" s="612">
        <v>547</v>
      </c>
      <c r="N610" s="612">
        <v>349</v>
      </c>
      <c r="O610" s="612">
        <v>0</v>
      </c>
      <c r="P610" s="612">
        <v>349</v>
      </c>
      <c r="Q610" s="133" t="s">
        <v>332</v>
      </c>
    </row>
    <row r="611" spans="1:17">
      <c r="A611" s="110"/>
      <c r="B611" s="22"/>
      <c r="C611" s="679">
        <v>22</v>
      </c>
      <c r="D611" s="676" t="s">
        <v>119</v>
      </c>
      <c r="E611" s="612">
        <v>1237</v>
      </c>
      <c r="F611" s="612">
        <v>0</v>
      </c>
      <c r="G611" s="612">
        <v>1237</v>
      </c>
      <c r="H611" s="612">
        <v>188</v>
      </c>
      <c r="I611" s="612">
        <v>0</v>
      </c>
      <c r="J611" s="612">
        <v>188</v>
      </c>
      <c r="K611" s="612">
        <v>594</v>
      </c>
      <c r="L611" s="612">
        <v>0</v>
      </c>
      <c r="M611" s="612">
        <v>594</v>
      </c>
      <c r="N611" s="612">
        <v>455</v>
      </c>
      <c r="O611" s="612">
        <v>0</v>
      </c>
      <c r="P611" s="612">
        <v>455</v>
      </c>
      <c r="Q611" s="133" t="s">
        <v>332</v>
      </c>
    </row>
    <row r="612" spans="1:17">
      <c r="A612" s="110"/>
      <c r="B612" s="22"/>
      <c r="C612" s="610">
        <v>23</v>
      </c>
      <c r="D612" s="676" t="s">
        <v>115</v>
      </c>
      <c r="E612" s="612">
        <v>1030</v>
      </c>
      <c r="F612" s="612">
        <v>0</v>
      </c>
      <c r="G612" s="612">
        <v>1030</v>
      </c>
      <c r="H612" s="612">
        <v>154</v>
      </c>
      <c r="I612" s="612">
        <v>0</v>
      </c>
      <c r="J612" s="612">
        <v>154</v>
      </c>
      <c r="K612" s="612">
        <v>537</v>
      </c>
      <c r="L612" s="612">
        <v>0</v>
      </c>
      <c r="M612" s="612">
        <v>537</v>
      </c>
      <c r="N612" s="612">
        <v>339</v>
      </c>
      <c r="O612" s="612">
        <v>0</v>
      </c>
      <c r="P612" s="612">
        <v>339</v>
      </c>
      <c r="Q612" s="133" t="s">
        <v>332</v>
      </c>
    </row>
    <row r="613" spans="1:17">
      <c r="A613" s="110"/>
      <c r="B613" s="22"/>
      <c r="C613" s="679">
        <v>24</v>
      </c>
      <c r="D613" s="676" t="s">
        <v>118</v>
      </c>
      <c r="E613" s="612">
        <v>1136</v>
      </c>
      <c r="F613" s="612">
        <v>0</v>
      </c>
      <c r="G613" s="612">
        <v>1136</v>
      </c>
      <c r="H613" s="612">
        <v>164</v>
      </c>
      <c r="I613" s="612">
        <v>0</v>
      </c>
      <c r="J613" s="612">
        <v>164</v>
      </c>
      <c r="K613" s="612">
        <v>693</v>
      </c>
      <c r="L613" s="612">
        <v>0</v>
      </c>
      <c r="M613" s="612">
        <v>693</v>
      </c>
      <c r="N613" s="612">
        <v>279</v>
      </c>
      <c r="O613" s="612">
        <v>0</v>
      </c>
      <c r="P613" s="612">
        <v>279</v>
      </c>
      <c r="Q613" s="133" t="s">
        <v>332</v>
      </c>
    </row>
    <row r="614" spans="1:17">
      <c r="A614" s="110"/>
      <c r="B614" s="22"/>
      <c r="C614" s="610">
        <v>25</v>
      </c>
      <c r="D614" s="676" t="s">
        <v>303</v>
      </c>
      <c r="E614" s="612">
        <v>1107</v>
      </c>
      <c r="F614" s="612">
        <v>0</v>
      </c>
      <c r="G614" s="612">
        <v>1107</v>
      </c>
      <c r="H614" s="612">
        <v>170</v>
      </c>
      <c r="I614" s="612">
        <v>0</v>
      </c>
      <c r="J614" s="612">
        <v>170</v>
      </c>
      <c r="K614" s="612">
        <v>578</v>
      </c>
      <c r="L614" s="612">
        <v>0</v>
      </c>
      <c r="M614" s="612">
        <v>578</v>
      </c>
      <c r="N614" s="612">
        <v>359</v>
      </c>
      <c r="O614" s="612">
        <v>0</v>
      </c>
      <c r="P614" s="612">
        <v>359</v>
      </c>
      <c r="Q614" s="133" t="s">
        <v>332</v>
      </c>
    </row>
    <row r="615" spans="1:17">
      <c r="A615" s="110"/>
      <c r="B615" s="22"/>
      <c r="C615" s="679">
        <v>26</v>
      </c>
      <c r="D615" s="676" t="s">
        <v>132</v>
      </c>
      <c r="E615" s="612">
        <v>1118</v>
      </c>
      <c r="F615" s="612">
        <v>0</v>
      </c>
      <c r="G615" s="612">
        <v>1118</v>
      </c>
      <c r="H615" s="612">
        <v>176</v>
      </c>
      <c r="I615" s="612">
        <v>0</v>
      </c>
      <c r="J615" s="612">
        <v>176</v>
      </c>
      <c r="K615" s="612">
        <v>555</v>
      </c>
      <c r="L615" s="612">
        <v>0</v>
      </c>
      <c r="M615" s="612">
        <v>555</v>
      </c>
      <c r="N615" s="612">
        <v>387</v>
      </c>
      <c r="O615" s="612">
        <v>0</v>
      </c>
      <c r="P615" s="612">
        <v>387</v>
      </c>
      <c r="Q615" s="133" t="s">
        <v>336</v>
      </c>
    </row>
    <row r="616" spans="1:17">
      <c r="A616" s="110"/>
      <c r="B616" s="22"/>
      <c r="C616" s="610">
        <v>27</v>
      </c>
      <c r="D616" s="676" t="s">
        <v>101</v>
      </c>
      <c r="E616" s="612">
        <v>1609</v>
      </c>
      <c r="F616" s="612">
        <v>0</v>
      </c>
      <c r="G616" s="612">
        <v>1609</v>
      </c>
      <c r="H616" s="612">
        <v>310</v>
      </c>
      <c r="I616" s="612">
        <v>0</v>
      </c>
      <c r="J616" s="612">
        <v>310</v>
      </c>
      <c r="K616" s="612">
        <v>809</v>
      </c>
      <c r="L616" s="612">
        <v>0</v>
      </c>
      <c r="M616" s="612">
        <v>809</v>
      </c>
      <c r="N616" s="612">
        <v>490</v>
      </c>
      <c r="O616" s="612">
        <v>0</v>
      </c>
      <c r="P616" s="612">
        <v>490</v>
      </c>
      <c r="Q616" s="133" t="s">
        <v>336</v>
      </c>
    </row>
    <row r="617" spans="1:17">
      <c r="A617" s="110"/>
      <c r="B617" s="22"/>
      <c r="C617" s="679">
        <v>28</v>
      </c>
      <c r="D617" s="676" t="s">
        <v>282</v>
      </c>
      <c r="E617" s="612">
        <v>1279</v>
      </c>
      <c r="F617" s="612">
        <v>0</v>
      </c>
      <c r="G617" s="612">
        <v>1279</v>
      </c>
      <c r="H617" s="612">
        <v>192</v>
      </c>
      <c r="I617" s="612">
        <v>0</v>
      </c>
      <c r="J617" s="612">
        <v>192</v>
      </c>
      <c r="K617" s="612">
        <v>686</v>
      </c>
      <c r="L617" s="612">
        <v>0</v>
      </c>
      <c r="M617" s="612">
        <v>686</v>
      </c>
      <c r="N617" s="612">
        <v>401</v>
      </c>
      <c r="O617" s="612">
        <v>0</v>
      </c>
      <c r="P617" s="612">
        <v>401</v>
      </c>
      <c r="Q617" s="133" t="s">
        <v>336</v>
      </c>
    </row>
    <row r="618" spans="1:17">
      <c r="A618" s="110"/>
      <c r="B618" s="22"/>
      <c r="C618" s="610">
        <v>29</v>
      </c>
      <c r="D618" s="676" t="s">
        <v>136</v>
      </c>
      <c r="E618" s="612">
        <v>1460</v>
      </c>
      <c r="F618" s="612">
        <v>0</v>
      </c>
      <c r="G618" s="612">
        <v>1460</v>
      </c>
      <c r="H618" s="612">
        <v>520</v>
      </c>
      <c r="I618" s="612">
        <v>0</v>
      </c>
      <c r="J618" s="612">
        <v>520</v>
      </c>
      <c r="K618" s="612">
        <v>435</v>
      </c>
      <c r="L618" s="612">
        <v>0</v>
      </c>
      <c r="M618" s="612">
        <v>435</v>
      </c>
      <c r="N618" s="612">
        <v>505</v>
      </c>
      <c r="O618" s="612">
        <v>0</v>
      </c>
      <c r="P618" s="612">
        <v>505</v>
      </c>
      <c r="Q618" s="133" t="s">
        <v>336</v>
      </c>
    </row>
    <row r="619" spans="1:17">
      <c r="A619" s="110"/>
      <c r="B619" s="22"/>
      <c r="C619" s="679">
        <v>30</v>
      </c>
      <c r="D619" s="676" t="s">
        <v>139</v>
      </c>
      <c r="E619" s="612">
        <v>1257</v>
      </c>
      <c r="F619" s="612">
        <v>0</v>
      </c>
      <c r="G619" s="612">
        <v>1257</v>
      </c>
      <c r="H619" s="612">
        <v>229</v>
      </c>
      <c r="I619" s="612">
        <v>0</v>
      </c>
      <c r="J619" s="612">
        <v>229</v>
      </c>
      <c r="K619" s="612">
        <v>550</v>
      </c>
      <c r="L619" s="612">
        <v>0</v>
      </c>
      <c r="M619" s="612">
        <v>550</v>
      </c>
      <c r="N619" s="612">
        <v>478</v>
      </c>
      <c r="O619" s="612">
        <v>0</v>
      </c>
      <c r="P619" s="612">
        <v>478</v>
      </c>
      <c r="Q619" s="133" t="s">
        <v>336</v>
      </c>
    </row>
    <row r="620" spans="1:17">
      <c r="A620" s="110"/>
      <c r="B620" s="22"/>
      <c r="C620" s="610">
        <v>31</v>
      </c>
      <c r="D620" s="676" t="s">
        <v>134</v>
      </c>
      <c r="E620" s="612">
        <v>890</v>
      </c>
      <c r="F620" s="612">
        <v>0</v>
      </c>
      <c r="G620" s="612">
        <v>890</v>
      </c>
      <c r="H620" s="612">
        <v>213</v>
      </c>
      <c r="I620" s="612">
        <v>0</v>
      </c>
      <c r="J620" s="612">
        <v>213</v>
      </c>
      <c r="K620" s="612">
        <v>405</v>
      </c>
      <c r="L620" s="612">
        <v>0</v>
      </c>
      <c r="M620" s="612">
        <v>405</v>
      </c>
      <c r="N620" s="612">
        <v>272</v>
      </c>
      <c r="O620" s="612">
        <v>0</v>
      </c>
      <c r="P620" s="612">
        <v>272</v>
      </c>
      <c r="Q620" s="133" t="s">
        <v>336</v>
      </c>
    </row>
    <row r="621" spans="1:17">
      <c r="A621" s="110"/>
      <c r="B621" s="22"/>
      <c r="C621" s="679">
        <v>32</v>
      </c>
      <c r="D621" s="676" t="s">
        <v>120</v>
      </c>
      <c r="E621" s="612">
        <v>1122</v>
      </c>
      <c r="F621" s="612">
        <v>0</v>
      </c>
      <c r="G621" s="612">
        <v>1122</v>
      </c>
      <c r="H621" s="612">
        <v>305</v>
      </c>
      <c r="I621" s="612">
        <v>0</v>
      </c>
      <c r="J621" s="612">
        <v>305</v>
      </c>
      <c r="K621" s="612">
        <v>529</v>
      </c>
      <c r="L621" s="612">
        <v>0</v>
      </c>
      <c r="M621" s="612">
        <v>529</v>
      </c>
      <c r="N621" s="612">
        <v>288</v>
      </c>
      <c r="O621" s="612">
        <v>0</v>
      </c>
      <c r="P621" s="612">
        <v>288</v>
      </c>
      <c r="Q621" s="133" t="s">
        <v>336</v>
      </c>
    </row>
    <row r="622" spans="1:17">
      <c r="A622" s="110"/>
      <c r="B622" s="22"/>
      <c r="C622" s="610">
        <v>33</v>
      </c>
      <c r="D622" s="676" t="s">
        <v>95</v>
      </c>
      <c r="E622" s="612">
        <v>2358</v>
      </c>
      <c r="F622" s="612">
        <v>0</v>
      </c>
      <c r="G622" s="612">
        <v>2358</v>
      </c>
      <c r="H622" s="612">
        <v>207</v>
      </c>
      <c r="I622" s="612">
        <v>0</v>
      </c>
      <c r="J622" s="612">
        <v>207</v>
      </c>
      <c r="K622" s="612">
        <v>1197</v>
      </c>
      <c r="L622" s="612">
        <v>0</v>
      </c>
      <c r="M622" s="612">
        <v>1197</v>
      </c>
      <c r="N622" s="612">
        <v>954</v>
      </c>
      <c r="O622" s="612">
        <v>0</v>
      </c>
      <c r="P622" s="612">
        <v>954</v>
      </c>
      <c r="Q622" s="133" t="s">
        <v>332</v>
      </c>
    </row>
    <row r="623" spans="1:17">
      <c r="A623" s="110"/>
      <c r="B623" s="22"/>
      <c r="C623" s="679">
        <v>34</v>
      </c>
      <c r="D623" s="676" t="s">
        <v>129</v>
      </c>
      <c r="E623" s="612">
        <v>1359</v>
      </c>
      <c r="F623" s="612">
        <v>0</v>
      </c>
      <c r="G623" s="612">
        <v>1359</v>
      </c>
      <c r="H623" s="612">
        <v>234</v>
      </c>
      <c r="I623" s="612">
        <v>0</v>
      </c>
      <c r="J623" s="612">
        <v>234</v>
      </c>
      <c r="K623" s="612">
        <v>652</v>
      </c>
      <c r="L623" s="612">
        <v>0</v>
      </c>
      <c r="M623" s="612">
        <v>652</v>
      </c>
      <c r="N623" s="612">
        <v>473</v>
      </c>
      <c r="O623" s="612">
        <v>0</v>
      </c>
      <c r="P623" s="612">
        <v>473</v>
      </c>
      <c r="Q623" s="133" t="s">
        <v>332</v>
      </c>
    </row>
    <row r="624" spans="1:17">
      <c r="A624" s="110"/>
      <c r="B624" s="22"/>
      <c r="C624" s="610">
        <v>35</v>
      </c>
      <c r="D624" s="676" t="s">
        <v>98</v>
      </c>
      <c r="E624" s="612">
        <v>1148</v>
      </c>
      <c r="F624" s="612">
        <v>0</v>
      </c>
      <c r="G624" s="612">
        <v>1148</v>
      </c>
      <c r="H624" s="612">
        <v>214</v>
      </c>
      <c r="I624" s="612">
        <v>0</v>
      </c>
      <c r="J624" s="612">
        <v>214</v>
      </c>
      <c r="K624" s="612">
        <v>491</v>
      </c>
      <c r="L624" s="612">
        <v>0</v>
      </c>
      <c r="M624" s="612">
        <v>491</v>
      </c>
      <c r="N624" s="612">
        <v>443</v>
      </c>
      <c r="O624" s="612">
        <v>0</v>
      </c>
      <c r="P624" s="612">
        <v>443</v>
      </c>
      <c r="Q624" s="133" t="s">
        <v>332</v>
      </c>
    </row>
    <row r="625" spans="1:17">
      <c r="A625" s="110"/>
      <c r="B625" s="22"/>
      <c r="C625" s="679">
        <v>36</v>
      </c>
      <c r="D625" s="676" t="s">
        <v>130</v>
      </c>
      <c r="E625" s="612">
        <v>1774</v>
      </c>
      <c r="F625" s="612">
        <v>0</v>
      </c>
      <c r="G625" s="612">
        <v>1774</v>
      </c>
      <c r="H625" s="612">
        <v>400</v>
      </c>
      <c r="I625" s="612">
        <v>0</v>
      </c>
      <c r="J625" s="612">
        <v>400</v>
      </c>
      <c r="K625" s="612">
        <v>844</v>
      </c>
      <c r="L625" s="612">
        <v>0</v>
      </c>
      <c r="M625" s="612">
        <v>844</v>
      </c>
      <c r="N625" s="612">
        <v>530</v>
      </c>
      <c r="O625" s="612">
        <v>0</v>
      </c>
      <c r="P625" s="612">
        <v>530</v>
      </c>
      <c r="Q625" s="133" t="s">
        <v>332</v>
      </c>
    </row>
    <row r="626" spans="1:17">
      <c r="A626" s="110"/>
      <c r="B626" s="22"/>
      <c r="C626" s="610">
        <v>37</v>
      </c>
      <c r="D626" s="676" t="s">
        <v>222</v>
      </c>
      <c r="E626" s="612">
        <v>1446</v>
      </c>
      <c r="F626" s="612">
        <v>0</v>
      </c>
      <c r="G626" s="612">
        <v>1446</v>
      </c>
      <c r="H626" s="612">
        <v>273</v>
      </c>
      <c r="I626" s="612">
        <v>0</v>
      </c>
      <c r="J626" s="612">
        <v>273</v>
      </c>
      <c r="K626" s="612">
        <v>747</v>
      </c>
      <c r="L626" s="612">
        <v>0</v>
      </c>
      <c r="M626" s="612">
        <v>747</v>
      </c>
      <c r="N626" s="612">
        <v>426</v>
      </c>
      <c r="O626" s="612">
        <v>0</v>
      </c>
      <c r="P626" s="612">
        <v>426</v>
      </c>
      <c r="Q626" s="133" t="s">
        <v>332</v>
      </c>
    </row>
    <row r="627" spans="1:17">
      <c r="A627" s="110"/>
      <c r="B627" s="22"/>
      <c r="C627" s="679">
        <v>38</v>
      </c>
      <c r="D627" s="676" t="s">
        <v>131</v>
      </c>
      <c r="E627" s="612">
        <v>1178</v>
      </c>
      <c r="F627" s="612">
        <v>0</v>
      </c>
      <c r="G627" s="612">
        <v>1178</v>
      </c>
      <c r="H627" s="612">
        <v>170</v>
      </c>
      <c r="I627" s="612">
        <v>0</v>
      </c>
      <c r="J627" s="612">
        <v>170</v>
      </c>
      <c r="K627" s="612">
        <v>733</v>
      </c>
      <c r="L627" s="612">
        <v>0</v>
      </c>
      <c r="M627" s="612">
        <v>733</v>
      </c>
      <c r="N627" s="612">
        <v>275</v>
      </c>
      <c r="O627" s="612">
        <v>0</v>
      </c>
      <c r="P627" s="612">
        <v>275</v>
      </c>
      <c r="Q627" s="133" t="s">
        <v>332</v>
      </c>
    </row>
    <row r="628" spans="1:17">
      <c r="A628" s="110"/>
      <c r="B628" s="22"/>
      <c r="C628" s="610">
        <v>39</v>
      </c>
      <c r="D628" s="676" t="s">
        <v>135</v>
      </c>
      <c r="E628" s="612">
        <v>1244</v>
      </c>
      <c r="F628" s="612">
        <v>0</v>
      </c>
      <c r="G628" s="612">
        <v>1244</v>
      </c>
      <c r="H628" s="612">
        <v>179</v>
      </c>
      <c r="I628" s="612">
        <v>0</v>
      </c>
      <c r="J628" s="612">
        <v>179</v>
      </c>
      <c r="K628" s="612">
        <v>635</v>
      </c>
      <c r="L628" s="612">
        <v>0</v>
      </c>
      <c r="M628" s="612">
        <v>635</v>
      </c>
      <c r="N628" s="612">
        <v>430</v>
      </c>
      <c r="O628" s="612">
        <v>0</v>
      </c>
      <c r="P628" s="612">
        <v>430</v>
      </c>
      <c r="Q628" s="133" t="s">
        <v>332</v>
      </c>
    </row>
    <row r="629" spans="1:17">
      <c r="A629" s="110"/>
      <c r="B629" s="22"/>
      <c r="C629" s="679">
        <v>40</v>
      </c>
      <c r="D629" s="676" t="s">
        <v>100</v>
      </c>
      <c r="E629" s="612">
        <v>1454</v>
      </c>
      <c r="F629" s="612">
        <v>0</v>
      </c>
      <c r="G629" s="612">
        <v>1454</v>
      </c>
      <c r="H629" s="612">
        <v>187</v>
      </c>
      <c r="I629" s="612">
        <v>0</v>
      </c>
      <c r="J629" s="612">
        <v>187</v>
      </c>
      <c r="K629" s="612">
        <v>649.6</v>
      </c>
      <c r="L629" s="612">
        <v>0</v>
      </c>
      <c r="M629" s="612">
        <v>649.6</v>
      </c>
      <c r="N629" s="612">
        <v>617.4</v>
      </c>
      <c r="O629" s="612">
        <v>0</v>
      </c>
      <c r="P629" s="612">
        <v>617.4</v>
      </c>
      <c r="Q629" s="133" t="s">
        <v>331</v>
      </c>
    </row>
    <row r="630" spans="1:17">
      <c r="A630" s="110"/>
      <c r="B630" s="22"/>
      <c r="C630" s="610">
        <v>41</v>
      </c>
      <c r="D630" s="676" t="s">
        <v>111</v>
      </c>
      <c r="E630" s="612">
        <v>1319</v>
      </c>
      <c r="F630" s="612">
        <v>0</v>
      </c>
      <c r="G630" s="612">
        <v>1319</v>
      </c>
      <c r="H630" s="612">
        <v>204</v>
      </c>
      <c r="I630" s="612">
        <v>0</v>
      </c>
      <c r="J630" s="612">
        <v>204</v>
      </c>
      <c r="K630" s="612">
        <v>697</v>
      </c>
      <c r="L630" s="612">
        <v>0</v>
      </c>
      <c r="M630" s="612">
        <v>697</v>
      </c>
      <c r="N630" s="612">
        <v>418</v>
      </c>
      <c r="O630" s="612">
        <v>0</v>
      </c>
      <c r="P630" s="612">
        <v>418</v>
      </c>
      <c r="Q630" s="133" t="s">
        <v>331</v>
      </c>
    </row>
    <row r="631" spans="1:17">
      <c r="A631" s="110"/>
      <c r="B631" s="22"/>
      <c r="C631" s="679">
        <v>42</v>
      </c>
      <c r="D631" s="676" t="s">
        <v>106</v>
      </c>
      <c r="E631" s="612">
        <v>1174</v>
      </c>
      <c r="F631" s="612">
        <v>0</v>
      </c>
      <c r="G631" s="612">
        <v>1174</v>
      </c>
      <c r="H631" s="612">
        <v>235</v>
      </c>
      <c r="I631" s="612">
        <v>0</v>
      </c>
      <c r="J631" s="612">
        <v>235</v>
      </c>
      <c r="K631" s="612">
        <v>577</v>
      </c>
      <c r="L631" s="612">
        <v>0</v>
      </c>
      <c r="M631" s="612">
        <v>577</v>
      </c>
      <c r="N631" s="612">
        <v>362</v>
      </c>
      <c r="O631" s="612">
        <v>0</v>
      </c>
      <c r="P631" s="612">
        <v>362</v>
      </c>
      <c r="Q631" s="133" t="s">
        <v>331</v>
      </c>
    </row>
    <row r="632" spans="1:17">
      <c r="A632" s="110"/>
      <c r="B632" s="22"/>
      <c r="C632" s="610">
        <v>43</v>
      </c>
      <c r="D632" s="676" t="s">
        <v>340</v>
      </c>
      <c r="E632" s="612">
        <v>1360</v>
      </c>
      <c r="F632" s="612">
        <v>0</v>
      </c>
      <c r="G632" s="612">
        <v>1360</v>
      </c>
      <c r="H632" s="612">
        <v>252</v>
      </c>
      <c r="I632" s="612">
        <v>0</v>
      </c>
      <c r="J632" s="612">
        <v>252</v>
      </c>
      <c r="K632" s="612">
        <v>783</v>
      </c>
      <c r="L632" s="612">
        <v>0</v>
      </c>
      <c r="M632" s="612">
        <v>783</v>
      </c>
      <c r="N632" s="612">
        <v>325</v>
      </c>
      <c r="O632" s="612">
        <v>0</v>
      </c>
      <c r="P632" s="612">
        <v>325</v>
      </c>
      <c r="Q632" s="133" t="s">
        <v>331</v>
      </c>
    </row>
    <row r="633" spans="1:17">
      <c r="A633" s="110"/>
      <c r="B633" s="22"/>
      <c r="C633" s="679">
        <v>44</v>
      </c>
      <c r="D633" s="676" t="s">
        <v>96</v>
      </c>
      <c r="E633" s="612">
        <v>2587</v>
      </c>
      <c r="F633" s="612">
        <v>0</v>
      </c>
      <c r="G633" s="612">
        <v>2587</v>
      </c>
      <c r="H633" s="612">
        <v>359</v>
      </c>
      <c r="I633" s="612">
        <v>0</v>
      </c>
      <c r="J633" s="612">
        <v>359</v>
      </c>
      <c r="K633" s="612">
        <v>1360</v>
      </c>
      <c r="L633" s="612">
        <v>0</v>
      </c>
      <c r="M633" s="612">
        <v>1360</v>
      </c>
      <c r="N633" s="612">
        <v>868</v>
      </c>
      <c r="O633" s="612">
        <v>0</v>
      </c>
      <c r="P633" s="612">
        <v>868</v>
      </c>
      <c r="Q633" s="133" t="s">
        <v>331</v>
      </c>
    </row>
    <row r="634" spans="1:17">
      <c r="A634" s="110"/>
      <c r="B634" s="22"/>
      <c r="C634" s="610">
        <v>45</v>
      </c>
      <c r="D634" s="676" t="s">
        <v>97</v>
      </c>
      <c r="E634" s="612">
        <v>1592</v>
      </c>
      <c r="F634" s="612">
        <v>0</v>
      </c>
      <c r="G634" s="612">
        <v>1592</v>
      </c>
      <c r="H634" s="612">
        <v>244</v>
      </c>
      <c r="I634" s="612">
        <v>0</v>
      </c>
      <c r="J634" s="612">
        <v>244</v>
      </c>
      <c r="K634" s="612">
        <v>875</v>
      </c>
      <c r="L634" s="612">
        <v>0</v>
      </c>
      <c r="M634" s="612">
        <v>875</v>
      </c>
      <c r="N634" s="612">
        <v>473</v>
      </c>
      <c r="O634" s="612">
        <v>0</v>
      </c>
      <c r="P634" s="612">
        <v>473</v>
      </c>
      <c r="Q634" s="133" t="s">
        <v>331</v>
      </c>
    </row>
    <row r="635" spans="1:17">
      <c r="A635" s="110"/>
      <c r="B635" s="22"/>
      <c r="C635" s="679">
        <v>46</v>
      </c>
      <c r="D635" s="676" t="s">
        <v>107</v>
      </c>
      <c r="E635" s="612">
        <v>3458</v>
      </c>
      <c r="F635" s="612">
        <v>0</v>
      </c>
      <c r="G635" s="612">
        <v>3458</v>
      </c>
      <c r="H635" s="612">
        <v>894</v>
      </c>
      <c r="I635" s="612">
        <v>0</v>
      </c>
      <c r="J635" s="612">
        <v>894</v>
      </c>
      <c r="K635" s="612">
        <v>1431</v>
      </c>
      <c r="L635" s="612">
        <v>0</v>
      </c>
      <c r="M635" s="612">
        <v>1431</v>
      </c>
      <c r="N635" s="612">
        <v>1133</v>
      </c>
      <c r="O635" s="612">
        <v>0</v>
      </c>
      <c r="P635" s="612">
        <v>1133</v>
      </c>
      <c r="Q635" s="133" t="s">
        <v>331</v>
      </c>
    </row>
    <row r="636" spans="1:17">
      <c r="A636" s="110"/>
      <c r="B636" s="22"/>
      <c r="C636" s="610">
        <v>47</v>
      </c>
      <c r="D636" s="676" t="s">
        <v>108</v>
      </c>
      <c r="E636" s="612">
        <v>1889</v>
      </c>
      <c r="F636" s="612">
        <v>0</v>
      </c>
      <c r="G636" s="612">
        <v>1889</v>
      </c>
      <c r="H636" s="612">
        <v>340</v>
      </c>
      <c r="I636" s="612">
        <v>0</v>
      </c>
      <c r="J636" s="612">
        <v>340</v>
      </c>
      <c r="K636" s="612">
        <v>1029</v>
      </c>
      <c r="L636" s="612">
        <v>0</v>
      </c>
      <c r="M636" s="612">
        <v>1029</v>
      </c>
      <c r="N636" s="612">
        <v>520</v>
      </c>
      <c r="O636" s="612">
        <v>0</v>
      </c>
      <c r="P636" s="612">
        <v>520</v>
      </c>
      <c r="Q636" s="133" t="s">
        <v>331</v>
      </c>
    </row>
    <row r="637" spans="1:17">
      <c r="A637" s="110"/>
      <c r="B637" s="22"/>
      <c r="C637" s="679">
        <v>48</v>
      </c>
      <c r="D637" s="676" t="s">
        <v>103</v>
      </c>
      <c r="E637" s="612">
        <v>1532</v>
      </c>
      <c r="F637" s="612">
        <v>0</v>
      </c>
      <c r="G637" s="612">
        <v>1532</v>
      </c>
      <c r="H637" s="612">
        <v>299</v>
      </c>
      <c r="I637" s="612">
        <v>0</v>
      </c>
      <c r="J637" s="612">
        <v>299</v>
      </c>
      <c r="K637" s="612">
        <v>849</v>
      </c>
      <c r="L637" s="612">
        <v>0</v>
      </c>
      <c r="M637" s="612">
        <v>849</v>
      </c>
      <c r="N637" s="612">
        <v>384</v>
      </c>
      <c r="O637" s="612">
        <v>0</v>
      </c>
      <c r="P637" s="612">
        <v>384</v>
      </c>
      <c r="Q637" s="133" t="s">
        <v>331</v>
      </c>
    </row>
    <row r="638" spans="1:17">
      <c r="A638" s="110"/>
      <c r="B638" s="22"/>
      <c r="C638" s="610">
        <v>49</v>
      </c>
      <c r="D638" s="676" t="s">
        <v>99</v>
      </c>
      <c r="E638" s="612">
        <v>1158</v>
      </c>
      <c r="F638" s="612">
        <v>0</v>
      </c>
      <c r="G638" s="612">
        <v>1158</v>
      </c>
      <c r="H638" s="612">
        <v>274</v>
      </c>
      <c r="I638" s="612">
        <v>0</v>
      </c>
      <c r="J638" s="612">
        <v>274</v>
      </c>
      <c r="K638" s="612">
        <v>511</v>
      </c>
      <c r="L638" s="612">
        <v>0</v>
      </c>
      <c r="M638" s="612">
        <v>511</v>
      </c>
      <c r="N638" s="612">
        <v>373</v>
      </c>
      <c r="O638" s="612">
        <v>0</v>
      </c>
      <c r="P638" s="612">
        <v>373</v>
      </c>
      <c r="Q638" s="133" t="s">
        <v>331</v>
      </c>
    </row>
    <row r="639" spans="1:17">
      <c r="A639" s="110"/>
      <c r="B639" s="22"/>
      <c r="C639" s="610">
        <v>50</v>
      </c>
      <c r="D639" s="676" t="s">
        <v>104</v>
      </c>
      <c r="E639" s="612">
        <v>1513</v>
      </c>
      <c r="F639" s="612">
        <v>0</v>
      </c>
      <c r="G639" s="612">
        <v>1513</v>
      </c>
      <c r="H639" s="612">
        <v>134</v>
      </c>
      <c r="I639" s="612">
        <v>0</v>
      </c>
      <c r="J639" s="612">
        <v>134</v>
      </c>
      <c r="K639" s="612">
        <v>834</v>
      </c>
      <c r="L639" s="612">
        <v>0</v>
      </c>
      <c r="M639" s="612">
        <v>834</v>
      </c>
      <c r="N639" s="612">
        <v>545</v>
      </c>
      <c r="O639" s="612">
        <v>0</v>
      </c>
      <c r="P639" s="612">
        <v>545</v>
      </c>
      <c r="Q639" s="133" t="s">
        <v>331</v>
      </c>
    </row>
    <row r="640" spans="1:17">
      <c r="A640" s="110"/>
      <c r="B640" s="138"/>
      <c r="C640" s="33">
        <f>C639</f>
        <v>50</v>
      </c>
      <c r="D640" s="119" t="s">
        <v>441</v>
      </c>
      <c r="E640" s="57">
        <f>SUM(E590:E639)</f>
        <v>181963</v>
      </c>
      <c r="F640" s="57">
        <f t="shared" ref="F640:P640" si="53">SUM(F590:F639)</f>
        <v>40000</v>
      </c>
      <c r="G640" s="57">
        <f t="shared" si="53"/>
        <v>141963</v>
      </c>
      <c r="H640" s="57">
        <f t="shared" si="53"/>
        <v>32854.5</v>
      </c>
      <c r="I640" s="57">
        <f t="shared" si="53"/>
        <v>100</v>
      </c>
      <c r="J640" s="57">
        <f t="shared" si="53"/>
        <v>32754.5</v>
      </c>
      <c r="K640" s="57">
        <f t="shared" si="53"/>
        <v>106658.40000000001</v>
      </c>
      <c r="L640" s="57">
        <f t="shared" si="53"/>
        <v>39900</v>
      </c>
      <c r="M640" s="57">
        <f t="shared" si="53"/>
        <v>66758.399999999994</v>
      </c>
      <c r="N640" s="57">
        <f t="shared" si="53"/>
        <v>42450.1</v>
      </c>
      <c r="O640" s="57">
        <f t="shared" si="53"/>
        <v>0</v>
      </c>
      <c r="P640" s="57">
        <f t="shared" si="53"/>
        <v>42450.1</v>
      </c>
      <c r="Q640" s="133"/>
    </row>
    <row r="641" spans="1:17">
      <c r="A641" s="146">
        <v>13</v>
      </c>
      <c r="B641" s="145" t="s">
        <v>309</v>
      </c>
      <c r="C641" s="14">
        <f>A641</f>
        <v>13</v>
      </c>
      <c r="D641" s="163" t="s">
        <v>442</v>
      </c>
      <c r="E641" s="86">
        <v>0</v>
      </c>
      <c r="F641" s="86">
        <v>0</v>
      </c>
      <c r="G641" s="86">
        <v>0</v>
      </c>
      <c r="H641" s="85">
        <v>0</v>
      </c>
      <c r="I641" s="85">
        <v>0</v>
      </c>
      <c r="J641" s="85">
        <v>0</v>
      </c>
      <c r="K641" s="85">
        <v>0</v>
      </c>
      <c r="L641" s="85">
        <v>0</v>
      </c>
      <c r="M641" s="85">
        <v>0</v>
      </c>
      <c r="N641" s="85">
        <v>0</v>
      </c>
      <c r="O641" s="85">
        <v>0</v>
      </c>
      <c r="P641" s="85">
        <v>0</v>
      </c>
      <c r="Q641" s="133" t="s">
        <v>376</v>
      </c>
    </row>
    <row r="642" spans="1:17" ht="39.6">
      <c r="A642" s="125"/>
      <c r="B642" s="64"/>
      <c r="C642" s="305">
        <v>1</v>
      </c>
      <c r="D642" s="224" t="s">
        <v>140</v>
      </c>
      <c r="E642" s="697">
        <v>68691</v>
      </c>
      <c r="F642" s="697">
        <v>3900</v>
      </c>
      <c r="G642" s="697">
        <v>64791</v>
      </c>
      <c r="H642" s="697">
        <v>26015</v>
      </c>
      <c r="I642" s="697">
        <v>200</v>
      </c>
      <c r="J642" s="697">
        <v>25815</v>
      </c>
      <c r="K642" s="697">
        <v>27771</v>
      </c>
      <c r="L642" s="697">
        <v>3000</v>
      </c>
      <c r="M642" s="697">
        <v>24771</v>
      </c>
      <c r="N642" s="697">
        <f>E642-H642-K642</f>
        <v>14905</v>
      </c>
      <c r="O642" s="697">
        <f>F642-I642-L642</f>
        <v>700</v>
      </c>
      <c r="P642" s="697">
        <f>G642-J642-M642</f>
        <v>14205</v>
      </c>
      <c r="Q642" s="133" t="s">
        <v>333</v>
      </c>
    </row>
    <row r="643" spans="1:17">
      <c r="A643" s="125"/>
      <c r="B643" s="64"/>
      <c r="C643" s="771">
        <f>C642</f>
        <v>1</v>
      </c>
      <c r="D643" s="119" t="s">
        <v>39</v>
      </c>
      <c r="E643" s="57">
        <f>E642</f>
        <v>68691</v>
      </c>
      <c r="F643" s="57">
        <f t="shared" ref="F643:P643" si="54">F642</f>
        <v>3900</v>
      </c>
      <c r="G643" s="57">
        <f t="shared" si="54"/>
        <v>64791</v>
      </c>
      <c r="H643" s="57">
        <f t="shared" si="54"/>
        <v>26015</v>
      </c>
      <c r="I643" s="57">
        <f t="shared" si="54"/>
        <v>200</v>
      </c>
      <c r="J643" s="57">
        <f t="shared" si="54"/>
        <v>25815</v>
      </c>
      <c r="K643" s="57">
        <v>27771</v>
      </c>
      <c r="L643" s="57">
        <f t="shared" si="54"/>
        <v>3000</v>
      </c>
      <c r="M643" s="57">
        <v>24771</v>
      </c>
      <c r="N643" s="57">
        <f t="shared" si="54"/>
        <v>14905</v>
      </c>
      <c r="O643" s="57">
        <f t="shared" si="54"/>
        <v>700</v>
      </c>
      <c r="P643" s="57">
        <f t="shared" si="54"/>
        <v>14205</v>
      </c>
      <c r="Q643" s="133"/>
    </row>
    <row r="644" spans="1:17">
      <c r="A644" s="146">
        <v>14</v>
      </c>
      <c r="B644" s="145" t="s">
        <v>310</v>
      </c>
      <c r="C644" s="11">
        <f>A644</f>
        <v>14</v>
      </c>
      <c r="D644" s="774" t="s">
        <v>443</v>
      </c>
      <c r="F644" s="57"/>
      <c r="G644" s="57"/>
      <c r="H644" s="34"/>
      <c r="I644" s="34"/>
      <c r="J644" s="34"/>
      <c r="K644" s="34"/>
      <c r="L644" s="34"/>
      <c r="M644" s="34"/>
      <c r="N644" s="34"/>
      <c r="O644" s="34"/>
      <c r="P644" s="34"/>
      <c r="Q644" s="139" t="s">
        <v>376</v>
      </c>
    </row>
    <row r="645" spans="1:17">
      <c r="A645" s="148"/>
      <c r="B645" s="140"/>
      <c r="C645" s="744"/>
      <c r="D645" s="775" t="s">
        <v>472</v>
      </c>
      <c r="E645" s="34"/>
      <c r="F645" s="34"/>
      <c r="G645" s="34"/>
      <c r="H645" s="34"/>
      <c r="I645" s="34"/>
      <c r="J645" s="34"/>
      <c r="K645" s="34"/>
      <c r="L645" s="34"/>
      <c r="M645" s="34"/>
      <c r="N645" s="34"/>
      <c r="O645" s="34"/>
      <c r="P645" s="34"/>
      <c r="Q645" s="133" t="s">
        <v>376</v>
      </c>
    </row>
    <row r="646" spans="1:17">
      <c r="A646" s="148"/>
      <c r="B646" s="140"/>
      <c r="C646" s="11">
        <v>1</v>
      </c>
      <c r="D646" s="776" t="s">
        <v>146</v>
      </c>
      <c r="E646" s="697">
        <v>734</v>
      </c>
      <c r="F646" s="697">
        <v>0</v>
      </c>
      <c r="G646" s="697">
        <v>734</v>
      </c>
      <c r="H646" s="697">
        <v>78</v>
      </c>
      <c r="I646" s="697">
        <v>0</v>
      </c>
      <c r="J646" s="697">
        <v>78</v>
      </c>
      <c r="K646" s="697">
        <v>278</v>
      </c>
      <c r="L646" s="697">
        <v>0</v>
      </c>
      <c r="M646" s="697">
        <v>278</v>
      </c>
      <c r="N646" s="697">
        <v>378</v>
      </c>
      <c r="O646" s="697">
        <v>0</v>
      </c>
      <c r="P646" s="697">
        <v>378</v>
      </c>
      <c r="Q646" s="133" t="s">
        <v>333</v>
      </c>
    </row>
    <row r="647" spans="1:17">
      <c r="A647" s="148"/>
      <c r="B647" s="140"/>
      <c r="C647" s="11"/>
      <c r="D647" s="775" t="s">
        <v>478</v>
      </c>
      <c r="E647" s="773"/>
      <c r="F647" s="773"/>
      <c r="G647" s="773"/>
      <c r="H647" s="773"/>
      <c r="I647" s="34"/>
      <c r="J647" s="34"/>
      <c r="K647" s="34"/>
      <c r="L647" s="34"/>
      <c r="M647" s="34"/>
      <c r="N647" s="34"/>
      <c r="O647" s="34"/>
      <c r="P647" s="34"/>
      <c r="Q647" s="133" t="s">
        <v>376</v>
      </c>
    </row>
    <row r="648" spans="1:17">
      <c r="A648" s="125"/>
      <c r="B648" s="64"/>
      <c r="C648" s="11">
        <v>2</v>
      </c>
      <c r="D648" s="776" t="s">
        <v>143</v>
      </c>
      <c r="E648" s="34">
        <v>2661</v>
      </c>
      <c r="F648" s="697">
        <v>0</v>
      </c>
      <c r="G648" s="697">
        <v>2661</v>
      </c>
      <c r="H648" s="697">
        <v>795</v>
      </c>
      <c r="I648" s="697">
        <v>0</v>
      </c>
      <c r="J648" s="697">
        <v>795</v>
      </c>
      <c r="K648" s="697">
        <v>1071</v>
      </c>
      <c r="L648" s="697">
        <v>0</v>
      </c>
      <c r="M648" s="697">
        <v>1071</v>
      </c>
      <c r="N648" s="697">
        <v>795</v>
      </c>
      <c r="O648" s="697">
        <v>0</v>
      </c>
      <c r="P648" s="697">
        <v>795</v>
      </c>
      <c r="Q648" s="133" t="s">
        <v>333</v>
      </c>
    </row>
    <row r="649" spans="1:17" hidden="1">
      <c r="A649" s="125"/>
      <c r="B649" s="64"/>
      <c r="C649" s="11">
        <v>3</v>
      </c>
      <c r="D649" s="776" t="s">
        <v>148</v>
      </c>
      <c r="E649" s="34"/>
      <c r="F649" s="34"/>
      <c r="G649" s="34"/>
      <c r="H649" s="34"/>
      <c r="I649" s="34"/>
      <c r="J649" s="34"/>
      <c r="K649" s="34"/>
      <c r="L649" s="34"/>
      <c r="M649" s="34"/>
      <c r="N649" s="34"/>
      <c r="O649" s="34"/>
      <c r="P649" s="34"/>
      <c r="Q649" s="133" t="s">
        <v>335</v>
      </c>
    </row>
    <row r="650" spans="1:17" hidden="1">
      <c r="A650" s="125"/>
      <c r="B650" s="64"/>
      <c r="C650" s="11">
        <v>4</v>
      </c>
      <c r="D650" s="776" t="s">
        <v>468</v>
      </c>
      <c r="E650" s="34"/>
      <c r="F650" s="34"/>
      <c r="G650" s="34"/>
      <c r="H650" s="34"/>
      <c r="I650" s="34"/>
      <c r="J650" s="34"/>
      <c r="K650" s="34"/>
      <c r="L650" s="34"/>
      <c r="M650" s="34"/>
      <c r="N650" s="34"/>
      <c r="O650" s="34"/>
      <c r="P650" s="34"/>
      <c r="Q650" s="133" t="s">
        <v>335</v>
      </c>
    </row>
    <row r="651" spans="1:17" hidden="1">
      <c r="A651" s="125"/>
      <c r="B651" s="64"/>
      <c r="C651" s="11">
        <v>5</v>
      </c>
      <c r="D651" s="776" t="s">
        <v>173</v>
      </c>
      <c r="E651" s="34"/>
      <c r="F651" s="34"/>
      <c r="G651" s="34"/>
      <c r="H651" s="34"/>
      <c r="I651" s="34"/>
      <c r="J651" s="34"/>
      <c r="K651" s="34"/>
      <c r="L651" s="34"/>
      <c r="M651" s="34"/>
      <c r="N651" s="34"/>
      <c r="O651" s="34"/>
      <c r="P651" s="34"/>
      <c r="Q651" s="133" t="s">
        <v>335</v>
      </c>
    </row>
    <row r="652" spans="1:17" hidden="1">
      <c r="A652" s="125"/>
      <c r="B652" s="64"/>
      <c r="C652" s="11">
        <v>6</v>
      </c>
      <c r="D652" s="776" t="s">
        <v>155</v>
      </c>
      <c r="E652" s="34"/>
      <c r="F652" s="34"/>
      <c r="G652" s="34"/>
      <c r="H652" s="34"/>
      <c r="I652" s="34"/>
      <c r="J652" s="34"/>
      <c r="K652" s="34"/>
      <c r="L652" s="34"/>
      <c r="M652" s="34"/>
      <c r="N652" s="34"/>
      <c r="O652" s="34"/>
      <c r="P652" s="34"/>
      <c r="Q652" s="133" t="s">
        <v>334</v>
      </c>
    </row>
    <row r="653" spans="1:17" hidden="1">
      <c r="A653" s="125"/>
      <c r="B653" s="64"/>
      <c r="C653" s="11">
        <v>7</v>
      </c>
      <c r="D653" s="776" t="s">
        <v>199</v>
      </c>
      <c r="E653" s="34"/>
      <c r="F653" s="34"/>
      <c r="G653" s="34"/>
      <c r="H653" s="34"/>
      <c r="I653" s="34"/>
      <c r="J653" s="34"/>
      <c r="K653" s="34"/>
      <c r="L653" s="34"/>
      <c r="M653" s="34"/>
      <c r="N653" s="34"/>
      <c r="O653" s="34"/>
      <c r="P653" s="34"/>
      <c r="Q653" s="133" t="s">
        <v>331</v>
      </c>
    </row>
    <row r="654" spans="1:17" hidden="1">
      <c r="A654" s="125"/>
      <c r="B654" s="64"/>
      <c r="C654" s="11">
        <v>8</v>
      </c>
      <c r="D654" s="776" t="s">
        <v>196</v>
      </c>
      <c r="E654" s="34"/>
      <c r="F654" s="34"/>
      <c r="G654" s="34"/>
      <c r="H654" s="34"/>
      <c r="I654" s="34"/>
      <c r="J654" s="34"/>
      <c r="K654" s="34"/>
      <c r="L654" s="34"/>
      <c r="M654" s="34"/>
      <c r="N654" s="34"/>
      <c r="O654" s="34"/>
      <c r="P654" s="34"/>
      <c r="Q654" s="133" t="s">
        <v>331</v>
      </c>
    </row>
    <row r="655" spans="1:17" hidden="1">
      <c r="A655" s="125"/>
      <c r="B655" s="64"/>
      <c r="C655" s="11">
        <v>9</v>
      </c>
      <c r="D655" s="776" t="s">
        <v>469</v>
      </c>
      <c r="E655" s="34"/>
      <c r="F655" s="34"/>
      <c r="G655" s="34"/>
      <c r="H655" s="34"/>
      <c r="I655" s="34"/>
      <c r="J655" s="34"/>
      <c r="K655" s="34"/>
      <c r="L655" s="34"/>
      <c r="M655" s="34"/>
      <c r="N655" s="34"/>
      <c r="O655" s="34"/>
      <c r="P655" s="34"/>
      <c r="Q655" s="133" t="s">
        <v>331</v>
      </c>
    </row>
    <row r="656" spans="1:17" hidden="1">
      <c r="A656" s="125"/>
      <c r="B656" s="64"/>
      <c r="C656" s="11">
        <v>10</v>
      </c>
      <c r="D656" s="776" t="s">
        <v>470</v>
      </c>
      <c r="E656" s="34"/>
      <c r="F656" s="34"/>
      <c r="G656" s="34"/>
      <c r="H656" s="34"/>
      <c r="I656" s="34"/>
      <c r="J656" s="34"/>
      <c r="K656" s="34"/>
      <c r="L656" s="34"/>
      <c r="M656" s="34"/>
      <c r="N656" s="34"/>
      <c r="O656" s="34"/>
      <c r="P656" s="34"/>
      <c r="Q656" s="133" t="s">
        <v>331</v>
      </c>
    </row>
    <row r="657" spans="1:17" hidden="1">
      <c r="A657" s="125"/>
      <c r="B657" s="64"/>
      <c r="C657" s="11">
        <v>11</v>
      </c>
      <c r="D657" s="776" t="s">
        <v>471</v>
      </c>
      <c r="E657" s="34"/>
      <c r="F657" s="34"/>
      <c r="G657" s="34"/>
      <c r="H657" s="34"/>
      <c r="I657" s="34"/>
      <c r="J657" s="34"/>
      <c r="K657" s="34"/>
      <c r="L657" s="34"/>
      <c r="M657" s="34"/>
      <c r="N657" s="34"/>
      <c r="O657" s="34"/>
      <c r="P657" s="34"/>
      <c r="Q657" s="133" t="s">
        <v>331</v>
      </c>
    </row>
    <row r="658" spans="1:17" hidden="1">
      <c r="A658" s="125"/>
      <c r="B658" s="64"/>
      <c r="C658" s="11">
        <v>12</v>
      </c>
      <c r="D658" s="776" t="s">
        <v>315</v>
      </c>
      <c r="E658" s="34"/>
      <c r="F658" s="34"/>
      <c r="G658" s="34"/>
      <c r="H658" s="34"/>
      <c r="I658" s="34"/>
      <c r="J658" s="34"/>
      <c r="K658" s="34"/>
      <c r="L658" s="34"/>
      <c r="M658" s="34"/>
      <c r="N658" s="34"/>
      <c r="O658" s="34"/>
      <c r="P658" s="34"/>
      <c r="Q658" s="133" t="s">
        <v>332</v>
      </c>
    </row>
    <row r="659" spans="1:17" hidden="1">
      <c r="A659" s="125"/>
      <c r="B659" s="64"/>
      <c r="C659" s="11">
        <v>13</v>
      </c>
      <c r="D659" s="776" t="s">
        <v>208</v>
      </c>
      <c r="E659" s="34"/>
      <c r="F659" s="34"/>
      <c r="G659" s="34"/>
      <c r="H659" s="34"/>
      <c r="I659" s="34"/>
      <c r="J659" s="34"/>
      <c r="K659" s="34"/>
      <c r="L659" s="34"/>
      <c r="M659" s="34"/>
      <c r="N659" s="34"/>
      <c r="O659" s="34"/>
      <c r="P659" s="34"/>
      <c r="Q659" s="133" t="s">
        <v>332</v>
      </c>
    </row>
    <row r="660" spans="1:17" hidden="1">
      <c r="A660" s="125"/>
      <c r="B660" s="64"/>
      <c r="C660" s="11">
        <v>14</v>
      </c>
      <c r="D660" s="776" t="s">
        <v>43</v>
      </c>
      <c r="E660" s="34"/>
      <c r="F660" s="34"/>
      <c r="G660" s="34"/>
      <c r="H660" s="34"/>
      <c r="I660" s="34"/>
      <c r="J660" s="34"/>
      <c r="K660" s="34"/>
      <c r="L660" s="34"/>
      <c r="M660" s="34"/>
      <c r="N660" s="34"/>
      <c r="O660" s="34"/>
      <c r="P660" s="34"/>
      <c r="Q660" s="133" t="s">
        <v>332</v>
      </c>
    </row>
    <row r="661" spans="1:17" hidden="1">
      <c r="A661" s="125"/>
      <c r="B661" s="64"/>
      <c r="C661" s="11">
        <v>15</v>
      </c>
      <c r="D661" s="776" t="s">
        <v>46</v>
      </c>
      <c r="E661" s="208"/>
      <c r="F661" s="34"/>
      <c r="G661" s="34"/>
      <c r="H661" s="34"/>
      <c r="I661" s="34"/>
      <c r="J661" s="34"/>
      <c r="K661" s="34"/>
      <c r="L661" s="34"/>
      <c r="M661" s="34"/>
      <c r="N661" s="34"/>
      <c r="O661" s="34"/>
      <c r="P661" s="34"/>
      <c r="Q661" s="133" t="s">
        <v>336</v>
      </c>
    </row>
    <row r="662" spans="1:17" hidden="1">
      <c r="A662" s="125"/>
      <c r="B662" s="64"/>
      <c r="C662" s="11">
        <v>16</v>
      </c>
      <c r="D662" s="776" t="s">
        <v>48</v>
      </c>
      <c r="E662" s="34"/>
      <c r="F662" s="34"/>
      <c r="G662" s="34"/>
      <c r="H662" s="34"/>
      <c r="I662" s="34"/>
      <c r="J662" s="34"/>
      <c r="K662" s="34"/>
      <c r="L662" s="34"/>
      <c r="M662" s="34"/>
      <c r="N662" s="34"/>
      <c r="O662" s="34"/>
      <c r="P662" s="34"/>
      <c r="Q662" s="133" t="s">
        <v>336</v>
      </c>
    </row>
    <row r="663" spans="1:17">
      <c r="A663" s="148"/>
      <c r="B663" s="140"/>
      <c r="C663" s="11"/>
      <c r="D663" s="777" t="s">
        <v>479</v>
      </c>
      <c r="E663" s="34"/>
      <c r="F663" s="34"/>
      <c r="G663" s="34"/>
      <c r="H663" s="34"/>
      <c r="I663" s="34"/>
      <c r="J663" s="34"/>
      <c r="K663" s="34"/>
      <c r="L663" s="34"/>
      <c r="M663" s="34"/>
      <c r="N663" s="34"/>
      <c r="O663" s="34"/>
      <c r="P663" s="34"/>
      <c r="Q663" s="133" t="s">
        <v>376</v>
      </c>
    </row>
    <row r="664" spans="1:17">
      <c r="A664" s="148"/>
      <c r="B664" s="140"/>
      <c r="C664" s="11">
        <v>17</v>
      </c>
      <c r="D664" s="776" t="s">
        <v>480</v>
      </c>
      <c r="E664" s="697">
        <v>3101</v>
      </c>
      <c r="F664" s="697">
        <v>0</v>
      </c>
      <c r="G664" s="697">
        <v>3101</v>
      </c>
      <c r="H664" s="697">
        <v>724</v>
      </c>
      <c r="I664" s="697">
        <v>0</v>
      </c>
      <c r="J664" s="697">
        <v>724</v>
      </c>
      <c r="K664" s="697">
        <v>1653</v>
      </c>
      <c r="L664" s="697">
        <v>0</v>
      </c>
      <c r="M664" s="697">
        <v>1653</v>
      </c>
      <c r="N664" s="697">
        <v>724</v>
      </c>
      <c r="O664" s="697">
        <v>0</v>
      </c>
      <c r="P664" s="697">
        <v>724</v>
      </c>
      <c r="Q664" s="133" t="s">
        <v>333</v>
      </c>
    </row>
    <row r="665" spans="1:17" ht="15.75" customHeight="1">
      <c r="A665" s="148"/>
      <c r="B665" s="140"/>
      <c r="C665" s="11"/>
      <c r="D665" s="777" t="s">
        <v>481</v>
      </c>
      <c r="E665" s="34"/>
      <c r="F665" s="34"/>
      <c r="G665" s="34"/>
      <c r="H665" s="34"/>
      <c r="I665" s="34"/>
      <c r="J665" s="34"/>
      <c r="K665" s="34"/>
      <c r="L665" s="34"/>
      <c r="M665" s="34"/>
      <c r="N665" s="34"/>
      <c r="O665" s="34"/>
      <c r="P665" s="34"/>
      <c r="Q665" s="133" t="s">
        <v>376</v>
      </c>
    </row>
    <row r="666" spans="1:17">
      <c r="A666" s="148"/>
      <c r="B666" s="140"/>
      <c r="C666" s="11">
        <v>18</v>
      </c>
      <c r="D666" s="706" t="s">
        <v>142</v>
      </c>
      <c r="E666" s="697">
        <v>4174</v>
      </c>
      <c r="F666" s="697">
        <v>0</v>
      </c>
      <c r="G666" s="697">
        <v>4174</v>
      </c>
      <c r="H666" s="697">
        <v>2108</v>
      </c>
      <c r="I666" s="697">
        <v>0</v>
      </c>
      <c r="J666" s="697">
        <v>2108</v>
      </c>
      <c r="K666" s="697">
        <v>1958</v>
      </c>
      <c r="L666" s="697">
        <v>0</v>
      </c>
      <c r="M666" s="697">
        <v>1958</v>
      </c>
      <c r="N666" s="697">
        <v>108</v>
      </c>
      <c r="O666" s="697">
        <v>0</v>
      </c>
      <c r="P666" s="697">
        <v>108</v>
      </c>
      <c r="Q666" s="133" t="s">
        <v>333</v>
      </c>
    </row>
    <row r="667" spans="1:17">
      <c r="A667" s="125"/>
      <c r="B667" s="64"/>
      <c r="C667" s="11">
        <f>C666</f>
        <v>18</v>
      </c>
      <c r="D667" s="122" t="s">
        <v>482</v>
      </c>
      <c r="E667" s="57">
        <f t="shared" ref="E667:P667" si="55">SUM(E645:E666)</f>
        <v>10670</v>
      </c>
      <c r="F667" s="57">
        <f t="shared" si="55"/>
        <v>0</v>
      </c>
      <c r="G667" s="57">
        <f t="shared" si="55"/>
        <v>10670</v>
      </c>
      <c r="H667" s="57">
        <f t="shared" si="55"/>
        <v>3705</v>
      </c>
      <c r="I667" s="57">
        <f t="shared" si="55"/>
        <v>0</v>
      </c>
      <c r="J667" s="57">
        <f t="shared" si="55"/>
        <v>3705</v>
      </c>
      <c r="K667" s="57">
        <f t="shared" si="55"/>
        <v>4960</v>
      </c>
      <c r="L667" s="57">
        <f t="shared" si="55"/>
        <v>0</v>
      </c>
      <c r="M667" s="57">
        <f t="shared" si="55"/>
        <v>4960</v>
      </c>
      <c r="N667" s="57">
        <f t="shared" si="55"/>
        <v>2005</v>
      </c>
      <c r="O667" s="57">
        <f t="shared" si="55"/>
        <v>0</v>
      </c>
      <c r="P667" s="57">
        <f t="shared" si="55"/>
        <v>2005</v>
      </c>
      <c r="Q667" s="133"/>
    </row>
    <row r="668" spans="1:17">
      <c r="A668" s="146">
        <v>15</v>
      </c>
      <c r="B668" s="145" t="s">
        <v>313</v>
      </c>
      <c r="C668" s="11">
        <f>A668</f>
        <v>15</v>
      </c>
      <c r="D668" s="118" t="s">
        <v>424</v>
      </c>
      <c r="E668" s="57"/>
      <c r="F668" s="57"/>
      <c r="G668" s="57"/>
      <c r="H668" s="34"/>
      <c r="I668" s="34"/>
      <c r="J668" s="34"/>
      <c r="K668" s="34">
        <v>0</v>
      </c>
      <c r="L668" s="34">
        <v>0</v>
      </c>
      <c r="M668" s="34">
        <v>0</v>
      </c>
      <c r="N668" s="34">
        <v>0</v>
      </c>
      <c r="O668" s="34">
        <v>0</v>
      </c>
      <c r="P668" s="34">
        <v>0</v>
      </c>
      <c r="Q668" s="133" t="s">
        <v>376</v>
      </c>
    </row>
    <row r="669" spans="1:17">
      <c r="A669" s="148"/>
      <c r="B669" s="140"/>
      <c r="C669" s="11">
        <v>1</v>
      </c>
      <c r="D669" s="699" t="s">
        <v>38</v>
      </c>
      <c r="E669" s="697">
        <f>F669+G669</f>
        <v>300</v>
      </c>
      <c r="F669" s="697">
        <v>0</v>
      </c>
      <c r="G669" s="697">
        <v>300</v>
      </c>
      <c r="H669" s="697">
        <v>100</v>
      </c>
      <c r="I669" s="697">
        <v>0</v>
      </c>
      <c r="J669" s="697">
        <v>100</v>
      </c>
      <c r="K669" s="697">
        <v>100</v>
      </c>
      <c r="L669" s="697">
        <v>0</v>
      </c>
      <c r="M669" s="697">
        <v>100</v>
      </c>
      <c r="N669" s="697">
        <v>100</v>
      </c>
      <c r="O669" s="697">
        <v>0</v>
      </c>
      <c r="P669" s="697">
        <v>100</v>
      </c>
      <c r="Q669" s="133"/>
    </row>
    <row r="670" spans="1:17">
      <c r="A670" s="148"/>
      <c r="B670" s="140"/>
      <c r="C670" s="11">
        <v>2</v>
      </c>
      <c r="D670" s="699" t="s">
        <v>695</v>
      </c>
      <c r="E670" s="697">
        <f t="shared" ref="E670:E691" si="56">F670+G670</f>
        <v>100</v>
      </c>
      <c r="F670" s="697">
        <v>0</v>
      </c>
      <c r="G670" s="697">
        <v>100</v>
      </c>
      <c r="H670" s="697">
        <f t="shared" ref="H670:H675" si="57">I670+J670</f>
        <v>30</v>
      </c>
      <c r="I670" s="697">
        <v>0</v>
      </c>
      <c r="J670" s="697">
        <v>30</v>
      </c>
      <c r="K670" s="697">
        <f>L670+M670</f>
        <v>30</v>
      </c>
      <c r="L670" s="697">
        <v>0</v>
      </c>
      <c r="M670" s="697">
        <v>30</v>
      </c>
      <c r="N670" s="697">
        <v>40</v>
      </c>
      <c r="O670" s="697">
        <v>0</v>
      </c>
      <c r="P670" s="697">
        <v>40</v>
      </c>
      <c r="Q670" s="133"/>
    </row>
    <row r="671" spans="1:17">
      <c r="A671" s="148"/>
      <c r="B671" s="140"/>
      <c r="C671" s="11">
        <v>3</v>
      </c>
      <c r="D671" s="699" t="s">
        <v>696</v>
      </c>
      <c r="E671" s="697">
        <f t="shared" si="56"/>
        <v>100</v>
      </c>
      <c r="F671" s="697">
        <v>0</v>
      </c>
      <c r="G671" s="697">
        <v>100</v>
      </c>
      <c r="H671" s="697">
        <v>30</v>
      </c>
      <c r="I671" s="697">
        <v>0</v>
      </c>
      <c r="J671" s="697">
        <v>30</v>
      </c>
      <c r="K671" s="697">
        <f>L671+M671</f>
        <v>30</v>
      </c>
      <c r="L671" s="697">
        <v>0</v>
      </c>
      <c r="M671" s="697">
        <v>30</v>
      </c>
      <c r="N671" s="697">
        <v>40</v>
      </c>
      <c r="O671" s="697">
        <v>0</v>
      </c>
      <c r="P671" s="697">
        <v>40</v>
      </c>
      <c r="Q671" s="133"/>
    </row>
    <row r="672" spans="1:17">
      <c r="A672" s="148"/>
      <c r="B672" s="140"/>
      <c r="C672" s="11">
        <v>4</v>
      </c>
      <c r="D672" s="699" t="s">
        <v>697</v>
      </c>
      <c r="E672" s="697">
        <f t="shared" si="56"/>
        <v>100</v>
      </c>
      <c r="F672" s="697">
        <v>0</v>
      </c>
      <c r="G672" s="697">
        <v>100</v>
      </c>
      <c r="H672" s="697">
        <v>30</v>
      </c>
      <c r="I672" s="697">
        <v>0</v>
      </c>
      <c r="J672" s="697">
        <v>30</v>
      </c>
      <c r="K672" s="697">
        <f>L672+M672</f>
        <v>30</v>
      </c>
      <c r="L672" s="697">
        <v>0</v>
      </c>
      <c r="M672" s="697">
        <v>30</v>
      </c>
      <c r="N672" s="697">
        <v>40</v>
      </c>
      <c r="O672" s="697">
        <v>0</v>
      </c>
      <c r="P672" s="697">
        <v>40</v>
      </c>
      <c r="Q672" s="133"/>
    </row>
    <row r="673" spans="1:17">
      <c r="A673" s="148"/>
      <c r="B673" s="140"/>
      <c r="C673" s="11">
        <v>5</v>
      </c>
      <c r="D673" s="699" t="s">
        <v>698</v>
      </c>
      <c r="E673" s="697">
        <f t="shared" si="56"/>
        <v>50</v>
      </c>
      <c r="F673" s="697">
        <v>0</v>
      </c>
      <c r="G673" s="697">
        <v>50</v>
      </c>
      <c r="H673" s="697">
        <f t="shared" si="57"/>
        <v>15</v>
      </c>
      <c r="I673" s="697">
        <v>0</v>
      </c>
      <c r="J673" s="697">
        <v>15</v>
      </c>
      <c r="K673" s="697">
        <v>20</v>
      </c>
      <c r="L673" s="697">
        <v>0</v>
      </c>
      <c r="M673" s="697">
        <v>20</v>
      </c>
      <c r="N673" s="697">
        <v>15</v>
      </c>
      <c r="O673" s="697">
        <v>0</v>
      </c>
      <c r="P673" s="697">
        <v>15</v>
      </c>
      <c r="Q673" s="133"/>
    </row>
    <row r="674" spans="1:17">
      <c r="A674" s="148"/>
      <c r="B674" s="140"/>
      <c r="C674" s="11">
        <v>6</v>
      </c>
      <c r="D674" s="699" t="s">
        <v>699</v>
      </c>
      <c r="E674" s="697">
        <f t="shared" si="56"/>
        <v>50</v>
      </c>
      <c r="F674" s="697">
        <v>0</v>
      </c>
      <c r="G674" s="697">
        <v>50</v>
      </c>
      <c r="H674" s="697">
        <f>I674+J674</f>
        <v>15</v>
      </c>
      <c r="I674" s="697">
        <v>0</v>
      </c>
      <c r="J674" s="697">
        <v>15</v>
      </c>
      <c r="K674" s="697">
        <v>20</v>
      </c>
      <c r="L674" s="697">
        <v>0</v>
      </c>
      <c r="M674" s="697">
        <v>20</v>
      </c>
      <c r="N674" s="697">
        <v>15</v>
      </c>
      <c r="O674" s="697">
        <v>0</v>
      </c>
      <c r="P674" s="697">
        <v>15</v>
      </c>
      <c r="Q674" s="133"/>
    </row>
    <row r="675" spans="1:17">
      <c r="A675" s="148"/>
      <c r="B675" s="140"/>
      <c r="C675" s="11">
        <v>7</v>
      </c>
      <c r="D675" s="704" t="s">
        <v>47</v>
      </c>
      <c r="E675" s="697">
        <f t="shared" si="56"/>
        <v>1310</v>
      </c>
      <c r="F675" s="697">
        <v>110</v>
      </c>
      <c r="G675" s="705">
        <v>1200</v>
      </c>
      <c r="H675" s="697">
        <f t="shared" si="57"/>
        <v>252</v>
      </c>
      <c r="I675" s="705">
        <v>230</v>
      </c>
      <c r="J675" s="697">
        <v>22</v>
      </c>
      <c r="K675" s="697">
        <v>354</v>
      </c>
      <c r="L675" s="697">
        <v>44</v>
      </c>
      <c r="M675" s="705">
        <v>310</v>
      </c>
      <c r="N675" s="697">
        <v>704</v>
      </c>
      <c r="O675" s="697">
        <v>44</v>
      </c>
      <c r="P675" s="705">
        <v>660</v>
      </c>
      <c r="Q675" s="133" t="s">
        <v>336</v>
      </c>
    </row>
    <row r="676" spans="1:17">
      <c r="A676" s="148"/>
      <c r="B676" s="140"/>
      <c r="C676" s="11">
        <v>8</v>
      </c>
      <c r="D676" s="706" t="s">
        <v>46</v>
      </c>
      <c r="E676" s="697">
        <f t="shared" si="56"/>
        <v>321</v>
      </c>
      <c r="F676" s="705">
        <v>210</v>
      </c>
      <c r="G676" s="705">
        <v>111</v>
      </c>
      <c r="H676" s="697">
        <f t="shared" ref="H676:H691" si="58">I676+J676</f>
        <v>327</v>
      </c>
      <c r="I676" s="705">
        <v>305</v>
      </c>
      <c r="J676" s="697">
        <v>22</v>
      </c>
      <c r="K676" s="697">
        <v>589</v>
      </c>
      <c r="L676" s="697">
        <v>144</v>
      </c>
      <c r="M676" s="705">
        <v>445</v>
      </c>
      <c r="N676" s="705">
        <v>404</v>
      </c>
      <c r="O676" s="705">
        <v>44</v>
      </c>
      <c r="P676" s="705">
        <v>360</v>
      </c>
      <c r="Q676" s="133" t="s">
        <v>336</v>
      </c>
    </row>
    <row r="677" spans="1:17">
      <c r="A677" s="148"/>
      <c r="B677" s="140"/>
      <c r="C677" s="11">
        <v>9</v>
      </c>
      <c r="D677" s="706" t="s">
        <v>42</v>
      </c>
      <c r="E677" s="697">
        <f t="shared" si="56"/>
        <v>1380</v>
      </c>
      <c r="F677" s="705">
        <v>210</v>
      </c>
      <c r="G677" s="705">
        <v>1170</v>
      </c>
      <c r="H677" s="697">
        <f t="shared" si="58"/>
        <v>397</v>
      </c>
      <c r="I677" s="705">
        <v>275</v>
      </c>
      <c r="J677" s="697">
        <v>122</v>
      </c>
      <c r="K677" s="697">
        <v>459</v>
      </c>
      <c r="L677" s="697">
        <v>44</v>
      </c>
      <c r="M677" s="705">
        <v>415.00000000000006</v>
      </c>
      <c r="N677" s="764">
        <v>524</v>
      </c>
      <c r="O677" s="764">
        <v>44</v>
      </c>
      <c r="P677" s="705">
        <v>480</v>
      </c>
      <c r="Q677" s="133" t="s">
        <v>332</v>
      </c>
    </row>
    <row r="678" spans="1:17">
      <c r="A678" s="148"/>
      <c r="B678" s="140"/>
      <c r="C678" s="11">
        <v>10</v>
      </c>
      <c r="D678" s="706" t="s">
        <v>702</v>
      </c>
      <c r="E678" s="697">
        <f t="shared" si="56"/>
        <v>3250</v>
      </c>
      <c r="F678" s="705">
        <v>310</v>
      </c>
      <c r="G678" s="705">
        <v>2940</v>
      </c>
      <c r="H678" s="697">
        <f t="shared" si="58"/>
        <v>517</v>
      </c>
      <c r="I678" s="705">
        <v>495</v>
      </c>
      <c r="J678" s="697">
        <v>22</v>
      </c>
      <c r="K678" s="697">
        <v>1654</v>
      </c>
      <c r="L678" s="697">
        <v>244</v>
      </c>
      <c r="M678" s="705">
        <v>1410</v>
      </c>
      <c r="N678" s="764">
        <v>1079</v>
      </c>
      <c r="O678" s="764">
        <v>44</v>
      </c>
      <c r="P678" s="705">
        <v>1035</v>
      </c>
      <c r="Q678" s="133" t="s">
        <v>332</v>
      </c>
    </row>
    <row r="679" spans="1:17">
      <c r="A679" s="148"/>
      <c r="B679" s="140"/>
      <c r="C679" s="11">
        <v>11</v>
      </c>
      <c r="D679" s="706" t="s">
        <v>703</v>
      </c>
      <c r="E679" s="697">
        <f t="shared" si="56"/>
        <v>2060</v>
      </c>
      <c r="F679" s="705">
        <v>210</v>
      </c>
      <c r="G679" s="705">
        <v>1850</v>
      </c>
      <c r="H679" s="697">
        <f t="shared" si="58"/>
        <v>477</v>
      </c>
      <c r="I679" s="705">
        <v>455</v>
      </c>
      <c r="J679" s="697">
        <v>22</v>
      </c>
      <c r="K679" s="697">
        <v>1029</v>
      </c>
      <c r="L679" s="697">
        <v>44</v>
      </c>
      <c r="M679" s="705">
        <v>985</v>
      </c>
      <c r="N679" s="764">
        <v>554</v>
      </c>
      <c r="O679" s="764">
        <v>144</v>
      </c>
      <c r="P679" s="705">
        <v>409.99999999999994</v>
      </c>
      <c r="Q679" s="133" t="s">
        <v>331</v>
      </c>
    </row>
    <row r="680" spans="1:17">
      <c r="A680" s="125"/>
      <c r="B680" s="64"/>
      <c r="C680" s="11">
        <v>12</v>
      </c>
      <c r="D680" s="706" t="s">
        <v>548</v>
      </c>
      <c r="E680" s="697">
        <f t="shared" si="56"/>
        <v>2390</v>
      </c>
      <c r="F680" s="705">
        <v>310</v>
      </c>
      <c r="G680" s="705">
        <v>2080</v>
      </c>
      <c r="H680" s="697">
        <f t="shared" si="58"/>
        <v>722</v>
      </c>
      <c r="I680" s="705">
        <v>700</v>
      </c>
      <c r="J680" s="697">
        <v>22</v>
      </c>
      <c r="K680" s="697">
        <v>1104</v>
      </c>
      <c r="L680" s="697">
        <v>244</v>
      </c>
      <c r="M680" s="705">
        <v>850</v>
      </c>
      <c r="N680" s="764">
        <v>564</v>
      </c>
      <c r="O680" s="764">
        <v>44</v>
      </c>
      <c r="P680" s="705">
        <v>52</v>
      </c>
      <c r="Q680" s="133" t="s">
        <v>331</v>
      </c>
    </row>
    <row r="681" spans="1:17">
      <c r="A681" s="125"/>
      <c r="B681" s="64"/>
      <c r="C681" s="11">
        <v>13</v>
      </c>
      <c r="D681" s="706" t="s">
        <v>199</v>
      </c>
      <c r="E681" s="697">
        <f t="shared" si="56"/>
        <v>1675</v>
      </c>
      <c r="F681" s="697">
        <v>110.00000000000001</v>
      </c>
      <c r="G681" s="705">
        <v>1565</v>
      </c>
      <c r="H681" s="697">
        <f t="shared" si="58"/>
        <v>122</v>
      </c>
      <c r="I681" s="705">
        <v>100</v>
      </c>
      <c r="J681" s="697">
        <v>22</v>
      </c>
      <c r="K681" s="697">
        <v>1303</v>
      </c>
      <c r="L681" s="697">
        <v>44</v>
      </c>
      <c r="M681" s="705">
        <v>1259</v>
      </c>
      <c r="N681" s="697">
        <v>250</v>
      </c>
      <c r="O681" s="697">
        <v>44</v>
      </c>
      <c r="P681" s="705">
        <v>206</v>
      </c>
      <c r="Q681" s="133" t="s">
        <v>331</v>
      </c>
    </row>
    <row r="682" spans="1:17">
      <c r="A682" s="125"/>
      <c r="B682" s="64"/>
      <c r="C682" s="11">
        <v>14</v>
      </c>
      <c r="D682" s="706" t="s">
        <v>700</v>
      </c>
      <c r="E682" s="697">
        <f t="shared" si="56"/>
        <v>5620</v>
      </c>
      <c r="F682" s="697">
        <v>320</v>
      </c>
      <c r="G682" s="705">
        <v>5300</v>
      </c>
      <c r="H682" s="697">
        <f t="shared" si="58"/>
        <v>944</v>
      </c>
      <c r="I682" s="705">
        <v>900</v>
      </c>
      <c r="J682" s="697">
        <v>44</v>
      </c>
      <c r="K682" s="697">
        <v>2044.0000000000002</v>
      </c>
      <c r="L682" s="697">
        <v>144</v>
      </c>
      <c r="M682" s="697">
        <v>1900</v>
      </c>
      <c r="N682" s="697">
        <v>1544</v>
      </c>
      <c r="O682" s="697">
        <v>44</v>
      </c>
      <c r="P682" s="705">
        <v>1500</v>
      </c>
      <c r="Q682" s="133" t="s">
        <v>334</v>
      </c>
    </row>
    <row r="683" spans="1:17">
      <c r="A683" s="125"/>
      <c r="B683" s="64"/>
      <c r="C683" s="11">
        <v>15</v>
      </c>
      <c r="D683" s="706" t="s">
        <v>710</v>
      </c>
      <c r="E683" s="697">
        <f t="shared" si="56"/>
        <v>5355</v>
      </c>
      <c r="F683" s="697">
        <v>520</v>
      </c>
      <c r="G683" s="697">
        <v>4835</v>
      </c>
      <c r="H683" s="697">
        <f t="shared" si="58"/>
        <v>859</v>
      </c>
      <c r="I683" s="697">
        <v>815</v>
      </c>
      <c r="J683" s="697">
        <v>44</v>
      </c>
      <c r="K683" s="697">
        <v>1773.9999999999998</v>
      </c>
      <c r="L683" s="697">
        <v>244</v>
      </c>
      <c r="M683" s="697">
        <v>1530</v>
      </c>
      <c r="N683" s="697">
        <v>1574</v>
      </c>
      <c r="O683" s="697">
        <v>44</v>
      </c>
      <c r="P683" s="705">
        <v>1530</v>
      </c>
      <c r="Q683" s="133" t="s">
        <v>334</v>
      </c>
    </row>
    <row r="684" spans="1:17">
      <c r="A684" s="125"/>
      <c r="B684" s="64"/>
      <c r="C684" s="11">
        <v>16</v>
      </c>
      <c r="D684" s="706" t="s">
        <v>711</v>
      </c>
      <c r="E684" s="697">
        <f t="shared" si="56"/>
        <v>5700</v>
      </c>
      <c r="F684" s="697">
        <v>220</v>
      </c>
      <c r="G684" s="697">
        <v>5480</v>
      </c>
      <c r="H684" s="697">
        <f t="shared" si="58"/>
        <v>984</v>
      </c>
      <c r="I684" s="697">
        <v>940</v>
      </c>
      <c r="J684" s="697">
        <v>44</v>
      </c>
      <c r="K684" s="697">
        <v>803.99999999999989</v>
      </c>
      <c r="L684" s="697">
        <v>44</v>
      </c>
      <c r="M684" s="697">
        <v>760</v>
      </c>
      <c r="N684" s="697">
        <v>404</v>
      </c>
      <c r="O684" s="697">
        <v>44</v>
      </c>
      <c r="P684" s="705">
        <v>360</v>
      </c>
      <c r="Q684" s="133" t="s">
        <v>334</v>
      </c>
    </row>
    <row r="685" spans="1:17">
      <c r="A685" s="125"/>
      <c r="B685" s="64"/>
      <c r="C685" s="11">
        <v>17</v>
      </c>
      <c r="D685" s="706" t="s">
        <v>186</v>
      </c>
      <c r="E685" s="697">
        <f t="shared" si="56"/>
        <v>3850</v>
      </c>
      <c r="F685" s="707">
        <v>210</v>
      </c>
      <c r="G685" s="697">
        <v>3640</v>
      </c>
      <c r="H685" s="697">
        <f t="shared" si="58"/>
        <v>682</v>
      </c>
      <c r="I685" s="697">
        <v>660</v>
      </c>
      <c r="J685" s="697">
        <v>22</v>
      </c>
      <c r="K685" s="697">
        <v>1909</v>
      </c>
      <c r="L685" s="697">
        <v>144</v>
      </c>
      <c r="M685" s="697">
        <v>1764.9999999999998</v>
      </c>
      <c r="N685" s="697">
        <v>1259</v>
      </c>
      <c r="O685" s="697">
        <v>44</v>
      </c>
      <c r="P685" s="705">
        <v>1215</v>
      </c>
      <c r="Q685" s="133" t="s">
        <v>334</v>
      </c>
    </row>
    <row r="686" spans="1:17">
      <c r="A686" s="125"/>
      <c r="B686" s="64"/>
      <c r="C686" s="11">
        <v>18</v>
      </c>
      <c r="D686" s="706" t="s">
        <v>184</v>
      </c>
      <c r="E686" s="697">
        <f t="shared" si="56"/>
        <v>3860</v>
      </c>
      <c r="F686" s="707">
        <v>210</v>
      </c>
      <c r="G686" s="697">
        <v>3650</v>
      </c>
      <c r="H686" s="697">
        <f t="shared" si="58"/>
        <v>562</v>
      </c>
      <c r="I686" s="697">
        <v>540</v>
      </c>
      <c r="J686" s="697">
        <v>22</v>
      </c>
      <c r="K686" s="697">
        <v>2074</v>
      </c>
      <c r="L686" s="697">
        <v>144</v>
      </c>
      <c r="M686" s="697">
        <v>1930</v>
      </c>
      <c r="N686" s="697">
        <v>1224</v>
      </c>
      <c r="O686" s="697">
        <v>44</v>
      </c>
      <c r="P686" s="705">
        <v>1180</v>
      </c>
      <c r="Q686" s="133" t="s">
        <v>334</v>
      </c>
    </row>
    <row r="687" spans="1:17">
      <c r="A687" s="125"/>
      <c r="B687" s="64"/>
      <c r="C687" s="11">
        <v>19</v>
      </c>
      <c r="D687" s="706" t="s">
        <v>154</v>
      </c>
      <c r="E687" s="697">
        <f t="shared" si="56"/>
        <v>5640</v>
      </c>
      <c r="F687" s="707">
        <v>520</v>
      </c>
      <c r="G687" s="697">
        <v>5120</v>
      </c>
      <c r="H687" s="697">
        <f t="shared" si="58"/>
        <v>584</v>
      </c>
      <c r="I687" s="697">
        <v>540</v>
      </c>
      <c r="J687" s="697">
        <v>44</v>
      </c>
      <c r="K687" s="697">
        <v>2204</v>
      </c>
      <c r="L687" s="697">
        <v>144</v>
      </c>
      <c r="M687" s="697">
        <v>2060</v>
      </c>
      <c r="N687" s="697">
        <v>744</v>
      </c>
      <c r="O687" s="697">
        <v>44</v>
      </c>
      <c r="P687" s="705">
        <v>700</v>
      </c>
      <c r="Q687" s="133" t="s">
        <v>334</v>
      </c>
    </row>
    <row r="688" spans="1:17">
      <c r="A688" s="125"/>
      <c r="B688" s="64"/>
      <c r="C688" s="11">
        <v>20</v>
      </c>
      <c r="D688" s="706" t="s">
        <v>185</v>
      </c>
      <c r="E688" s="697">
        <f t="shared" si="56"/>
        <v>5190</v>
      </c>
      <c r="F688" s="707">
        <v>630</v>
      </c>
      <c r="G688" s="697">
        <v>4560</v>
      </c>
      <c r="H688" s="697">
        <f t="shared" si="58"/>
        <v>806</v>
      </c>
      <c r="I688" s="697">
        <v>740</v>
      </c>
      <c r="J688" s="697">
        <v>66</v>
      </c>
      <c r="K688" s="697">
        <v>604</v>
      </c>
      <c r="L688" s="697">
        <v>44</v>
      </c>
      <c r="M688" s="697">
        <v>560</v>
      </c>
      <c r="N688" s="697">
        <v>604</v>
      </c>
      <c r="O688" s="697">
        <v>44</v>
      </c>
      <c r="P688" s="705">
        <v>560</v>
      </c>
      <c r="Q688" s="133" t="s">
        <v>334</v>
      </c>
    </row>
    <row r="689" spans="1:17">
      <c r="A689" s="125"/>
      <c r="B689" s="64"/>
      <c r="C689" s="11">
        <v>21</v>
      </c>
      <c r="D689" s="706" t="s">
        <v>701</v>
      </c>
      <c r="E689" s="697">
        <f t="shared" si="56"/>
        <v>3062</v>
      </c>
      <c r="F689" s="707">
        <v>110.00000000000001</v>
      </c>
      <c r="G689" s="697">
        <v>2952</v>
      </c>
      <c r="H689" s="697">
        <f t="shared" si="58"/>
        <v>302</v>
      </c>
      <c r="I689" s="697">
        <v>280</v>
      </c>
      <c r="J689" s="697">
        <v>22</v>
      </c>
      <c r="K689" s="697">
        <v>2106</v>
      </c>
      <c r="L689" s="697">
        <v>44</v>
      </c>
      <c r="M689" s="697">
        <v>2062</v>
      </c>
      <c r="N689" s="697">
        <v>654</v>
      </c>
      <c r="O689" s="697">
        <v>44</v>
      </c>
      <c r="P689" s="705">
        <v>610</v>
      </c>
      <c r="Q689" s="133" t="s">
        <v>335</v>
      </c>
    </row>
    <row r="690" spans="1:17">
      <c r="A690" s="125"/>
      <c r="B690" s="64"/>
      <c r="C690" s="11">
        <v>22</v>
      </c>
      <c r="D690" s="706" t="s">
        <v>712</v>
      </c>
      <c r="E690" s="697">
        <f t="shared" si="56"/>
        <v>5388</v>
      </c>
      <c r="F690" s="707">
        <v>420</v>
      </c>
      <c r="G690" s="697">
        <v>4968</v>
      </c>
      <c r="H690" s="697">
        <f t="shared" si="58"/>
        <v>724</v>
      </c>
      <c r="I690" s="697">
        <v>680</v>
      </c>
      <c r="J690" s="697">
        <v>44</v>
      </c>
      <c r="K690" s="697">
        <v>2447</v>
      </c>
      <c r="L690" s="697">
        <v>244</v>
      </c>
      <c r="M690" s="697">
        <v>2203</v>
      </c>
      <c r="N690" s="697">
        <v>1224</v>
      </c>
      <c r="O690" s="697">
        <v>44</v>
      </c>
      <c r="P690" s="705">
        <v>1180</v>
      </c>
      <c r="Q690" s="133" t="s">
        <v>335</v>
      </c>
    </row>
    <row r="691" spans="1:17">
      <c r="A691" s="125"/>
      <c r="B691" s="64"/>
      <c r="C691" s="11">
        <v>23</v>
      </c>
      <c r="D691" s="706" t="s">
        <v>713</v>
      </c>
      <c r="E691" s="697">
        <f t="shared" si="56"/>
        <v>8281</v>
      </c>
      <c r="F691" s="707">
        <v>420</v>
      </c>
      <c r="G691" s="697">
        <v>7861</v>
      </c>
      <c r="H691" s="697">
        <f t="shared" si="58"/>
        <v>1064</v>
      </c>
      <c r="I691" s="697">
        <v>1020</v>
      </c>
      <c r="J691" s="697">
        <v>44</v>
      </c>
      <c r="K691" s="697">
        <v>529</v>
      </c>
      <c r="L691" s="697">
        <v>44</v>
      </c>
      <c r="M691" s="697">
        <v>484.99999999999994</v>
      </c>
      <c r="N691" s="697">
        <v>454</v>
      </c>
      <c r="O691" s="697">
        <v>44</v>
      </c>
      <c r="P691" s="705">
        <v>409.99999999999994</v>
      </c>
      <c r="Q691" s="133" t="s">
        <v>335</v>
      </c>
    </row>
    <row r="692" spans="1:17">
      <c r="A692" s="125"/>
      <c r="B692" s="64"/>
      <c r="C692" s="11">
        <v>23</v>
      </c>
      <c r="D692" s="122" t="s">
        <v>417</v>
      </c>
      <c r="E692" s="57">
        <f>SUM(E669:E691)</f>
        <v>65032</v>
      </c>
      <c r="F692" s="57">
        <f>SUM(F669:F691)</f>
        <v>5050</v>
      </c>
      <c r="G692" s="57">
        <f>SUM(G669:G691)</f>
        <v>59982</v>
      </c>
      <c r="H692" s="57">
        <f>SUM(H675:H691)</f>
        <v>10325</v>
      </c>
      <c r="I692" s="57">
        <f>SUM(I675:I691)</f>
        <v>9675</v>
      </c>
      <c r="J692" s="57">
        <f t="shared" ref="J692:P692" si="59">SUM(J675:J691)</f>
        <v>650</v>
      </c>
      <c r="K692" s="57">
        <f t="shared" si="59"/>
        <v>22987</v>
      </c>
      <c r="L692" s="57">
        <f t="shared" si="59"/>
        <v>2048</v>
      </c>
      <c r="M692" s="57">
        <f t="shared" si="59"/>
        <v>20929</v>
      </c>
      <c r="N692" s="57">
        <f t="shared" si="59"/>
        <v>13764</v>
      </c>
      <c r="O692" s="57">
        <f t="shared" si="59"/>
        <v>848</v>
      </c>
      <c r="P692" s="57">
        <f t="shared" si="59"/>
        <v>12448</v>
      </c>
      <c r="Q692" s="133"/>
    </row>
    <row r="693" spans="1:17">
      <c r="A693" s="306">
        <v>16</v>
      </c>
      <c r="B693" s="348" t="s">
        <v>466</v>
      </c>
      <c r="C693" s="11">
        <v>17</v>
      </c>
      <c r="D693" s="235" t="s">
        <v>415</v>
      </c>
      <c r="E693" s="57"/>
      <c r="F693" s="57"/>
      <c r="G693" s="57"/>
      <c r="H693" s="57"/>
      <c r="I693" s="57"/>
      <c r="J693" s="57"/>
      <c r="K693" s="34">
        <v>0</v>
      </c>
      <c r="L693" s="34"/>
      <c r="M693" s="34"/>
      <c r="N693" s="57">
        <v>0</v>
      </c>
      <c r="O693" s="57">
        <v>0</v>
      </c>
      <c r="P693" s="57">
        <v>0</v>
      </c>
      <c r="Q693" s="139" t="s">
        <v>376</v>
      </c>
    </row>
    <row r="694" spans="1:17">
      <c r="A694" s="213"/>
      <c r="B694" s="236"/>
      <c r="C694" s="753">
        <v>1</v>
      </c>
      <c r="D694" s="753" t="s">
        <v>161</v>
      </c>
      <c r="E694" s="612">
        <v>1292</v>
      </c>
      <c r="F694" s="612">
        <v>0</v>
      </c>
      <c r="G694" s="612">
        <v>1292</v>
      </c>
      <c r="H694" s="612">
        <v>460</v>
      </c>
      <c r="I694" s="612">
        <v>0</v>
      </c>
      <c r="J694" s="612">
        <v>460</v>
      </c>
      <c r="K694" s="612">
        <v>472</v>
      </c>
      <c r="L694" s="612">
        <v>0</v>
      </c>
      <c r="M694" s="612">
        <v>932</v>
      </c>
      <c r="N694" s="612">
        <f>G694-K694-J694</f>
        <v>360</v>
      </c>
      <c r="O694" s="612">
        <v>0</v>
      </c>
      <c r="P694" s="612">
        <v>360</v>
      </c>
      <c r="Q694" s="133" t="s">
        <v>334</v>
      </c>
    </row>
    <row r="695" spans="1:17">
      <c r="A695" s="213"/>
      <c r="B695" s="236"/>
      <c r="C695" s="753">
        <v>2</v>
      </c>
      <c r="D695" s="753" t="s">
        <v>740</v>
      </c>
      <c r="E695" s="612">
        <v>1231.2</v>
      </c>
      <c r="F695" s="612">
        <v>0</v>
      </c>
      <c r="G695" s="612">
        <v>1231.2</v>
      </c>
      <c r="H695" s="612">
        <v>0</v>
      </c>
      <c r="I695" s="612">
        <v>0</v>
      </c>
      <c r="J695" s="612">
        <v>0</v>
      </c>
      <c r="K695" s="612">
        <v>602.5</v>
      </c>
      <c r="L695" s="612">
        <v>0</v>
      </c>
      <c r="M695" s="612">
        <v>602.5</v>
      </c>
      <c r="N695" s="612">
        <f t="shared" ref="N695:N714" si="60">G695-K695</f>
        <v>628.70000000000005</v>
      </c>
      <c r="O695" s="612">
        <v>0</v>
      </c>
      <c r="P695" s="612">
        <v>628.70000000000005</v>
      </c>
      <c r="Q695" s="133" t="s">
        <v>335</v>
      </c>
    </row>
    <row r="696" spans="1:17">
      <c r="A696" s="213"/>
      <c r="B696" s="236"/>
      <c r="C696" s="753">
        <v>3</v>
      </c>
      <c r="D696" s="753" t="s">
        <v>754</v>
      </c>
      <c r="E696" s="612">
        <v>1231.2</v>
      </c>
      <c r="F696" s="612">
        <v>0</v>
      </c>
      <c r="G696" s="612">
        <v>1231.2</v>
      </c>
      <c r="H696" s="612">
        <v>0</v>
      </c>
      <c r="I696" s="612">
        <v>0</v>
      </c>
      <c r="J696" s="612">
        <v>0</v>
      </c>
      <c r="K696" s="612">
        <v>602.5</v>
      </c>
      <c r="L696" s="612">
        <v>0</v>
      </c>
      <c r="M696" s="612">
        <v>602.5</v>
      </c>
      <c r="N696" s="612">
        <f t="shared" si="60"/>
        <v>628.70000000000005</v>
      </c>
      <c r="O696" s="612">
        <v>0</v>
      </c>
      <c r="P696" s="612">
        <v>628.70000000000005</v>
      </c>
      <c r="Q696" s="133" t="s">
        <v>335</v>
      </c>
    </row>
    <row r="697" spans="1:17">
      <c r="A697" s="213"/>
      <c r="B697" s="236"/>
      <c r="C697" s="753">
        <v>4</v>
      </c>
      <c r="D697" s="753" t="s">
        <v>755</v>
      </c>
      <c r="E697" s="612">
        <v>1231.2</v>
      </c>
      <c r="F697" s="612">
        <v>0</v>
      </c>
      <c r="G697" s="612">
        <v>1231.2</v>
      </c>
      <c r="H697" s="612">
        <v>0</v>
      </c>
      <c r="I697" s="612">
        <v>0</v>
      </c>
      <c r="J697" s="612">
        <v>0</v>
      </c>
      <c r="K697" s="612">
        <v>602.5</v>
      </c>
      <c r="L697" s="612">
        <v>0</v>
      </c>
      <c r="M697" s="612">
        <v>602.5</v>
      </c>
      <c r="N697" s="612">
        <f t="shared" si="60"/>
        <v>628.70000000000005</v>
      </c>
      <c r="O697" s="612">
        <v>0</v>
      </c>
      <c r="P697" s="612">
        <v>628.70000000000005</v>
      </c>
      <c r="Q697" s="133" t="s">
        <v>334</v>
      </c>
    </row>
    <row r="698" spans="1:17">
      <c r="A698" s="213"/>
      <c r="B698" s="236"/>
      <c r="C698" s="753">
        <v>5</v>
      </c>
      <c r="D698" s="753" t="s">
        <v>743</v>
      </c>
      <c r="E698" s="612">
        <v>1231.2</v>
      </c>
      <c r="F698" s="612">
        <v>0</v>
      </c>
      <c r="G698" s="612">
        <v>1231.2</v>
      </c>
      <c r="H698" s="612">
        <v>0</v>
      </c>
      <c r="I698" s="612">
        <v>0</v>
      </c>
      <c r="J698" s="612">
        <v>0</v>
      </c>
      <c r="K698" s="612">
        <v>602.5</v>
      </c>
      <c r="L698" s="612">
        <v>0</v>
      </c>
      <c r="M698" s="612">
        <v>602.5</v>
      </c>
      <c r="N698" s="612">
        <f t="shared" si="60"/>
        <v>628.70000000000005</v>
      </c>
      <c r="O698" s="612">
        <v>0</v>
      </c>
      <c r="P698" s="612">
        <v>628.70000000000005</v>
      </c>
      <c r="Q698" s="133" t="s">
        <v>334</v>
      </c>
    </row>
    <row r="699" spans="1:17">
      <c r="A699" s="213"/>
      <c r="B699" s="236"/>
      <c r="C699" s="753">
        <v>6</v>
      </c>
      <c r="D699" s="753" t="s">
        <v>747</v>
      </c>
      <c r="E699" s="612">
        <v>1231.2</v>
      </c>
      <c r="F699" s="612">
        <v>0</v>
      </c>
      <c r="G699" s="612">
        <v>1231.2</v>
      </c>
      <c r="H699" s="612">
        <v>0</v>
      </c>
      <c r="I699" s="612">
        <v>0</v>
      </c>
      <c r="J699" s="612">
        <v>0</v>
      </c>
      <c r="K699" s="612">
        <v>602.5</v>
      </c>
      <c r="L699" s="612">
        <v>0</v>
      </c>
      <c r="M699" s="612">
        <v>602.5</v>
      </c>
      <c r="N699" s="612">
        <f t="shared" si="60"/>
        <v>628.70000000000005</v>
      </c>
      <c r="O699" s="612">
        <v>0</v>
      </c>
      <c r="P699" s="612">
        <v>628.70000000000005</v>
      </c>
      <c r="Q699" s="133" t="s">
        <v>334</v>
      </c>
    </row>
    <row r="700" spans="1:17">
      <c r="A700" s="213"/>
      <c r="B700" s="236"/>
      <c r="C700" s="753">
        <v>7</v>
      </c>
      <c r="D700" s="753" t="s">
        <v>751</v>
      </c>
      <c r="E700" s="612">
        <v>1231.2</v>
      </c>
      <c r="F700" s="612">
        <v>0</v>
      </c>
      <c r="G700" s="612">
        <v>1231.2</v>
      </c>
      <c r="H700" s="612">
        <v>0</v>
      </c>
      <c r="I700" s="612">
        <v>0</v>
      </c>
      <c r="J700" s="612">
        <v>0</v>
      </c>
      <c r="K700" s="612">
        <v>602.5</v>
      </c>
      <c r="L700" s="612">
        <v>0</v>
      </c>
      <c r="M700" s="612">
        <v>602.5</v>
      </c>
      <c r="N700" s="612">
        <f t="shared" si="60"/>
        <v>628.70000000000005</v>
      </c>
      <c r="O700" s="612">
        <v>0</v>
      </c>
      <c r="P700" s="612">
        <v>628.70000000000005</v>
      </c>
      <c r="Q700" s="133" t="s">
        <v>335</v>
      </c>
    </row>
    <row r="701" spans="1:17">
      <c r="A701" s="213"/>
      <c r="B701" s="236"/>
      <c r="C701" s="753">
        <v>8</v>
      </c>
      <c r="D701" s="753" t="s">
        <v>756</v>
      </c>
      <c r="E701" s="612">
        <v>1231.2</v>
      </c>
      <c r="F701" s="612">
        <v>0</v>
      </c>
      <c r="G701" s="612">
        <v>1231.2</v>
      </c>
      <c r="H701" s="612">
        <v>0</v>
      </c>
      <c r="I701" s="612">
        <v>0</v>
      </c>
      <c r="J701" s="612">
        <v>0</v>
      </c>
      <c r="K701" s="612">
        <v>602.5</v>
      </c>
      <c r="L701" s="612">
        <v>0</v>
      </c>
      <c r="M701" s="612">
        <v>602.5</v>
      </c>
      <c r="N701" s="612">
        <f t="shared" si="60"/>
        <v>628.70000000000005</v>
      </c>
      <c r="O701" s="612">
        <v>0</v>
      </c>
      <c r="P701" s="612">
        <v>628.70000000000005</v>
      </c>
      <c r="Q701" s="133" t="s">
        <v>332</v>
      </c>
    </row>
    <row r="702" spans="1:17">
      <c r="A702" s="213"/>
      <c r="B702" s="236"/>
      <c r="C702" s="753">
        <v>9</v>
      </c>
      <c r="D702" s="753" t="s">
        <v>757</v>
      </c>
      <c r="E702" s="612">
        <v>1231.2</v>
      </c>
      <c r="F702" s="612">
        <v>0</v>
      </c>
      <c r="G702" s="612">
        <v>1231.2</v>
      </c>
      <c r="H702" s="612">
        <v>0</v>
      </c>
      <c r="I702" s="612">
        <v>0</v>
      </c>
      <c r="J702" s="612">
        <v>0</v>
      </c>
      <c r="K702" s="612">
        <v>602.5</v>
      </c>
      <c r="L702" s="612">
        <v>0</v>
      </c>
      <c r="M702" s="612">
        <v>602.5</v>
      </c>
      <c r="N702" s="612">
        <f t="shared" si="60"/>
        <v>628.70000000000005</v>
      </c>
      <c r="O702" s="612">
        <v>0</v>
      </c>
      <c r="P702" s="612">
        <v>628.70000000000005</v>
      </c>
      <c r="Q702" s="133" t="s">
        <v>332</v>
      </c>
    </row>
    <row r="703" spans="1:17">
      <c r="A703" s="213"/>
      <c r="B703" s="236"/>
      <c r="C703" s="753">
        <v>10</v>
      </c>
      <c r="D703" s="753" t="s">
        <v>742</v>
      </c>
      <c r="E703" s="612">
        <v>1231.2</v>
      </c>
      <c r="F703" s="612">
        <v>0</v>
      </c>
      <c r="G703" s="612">
        <v>1231.2</v>
      </c>
      <c r="H703" s="612">
        <v>0</v>
      </c>
      <c r="I703" s="612">
        <v>0</v>
      </c>
      <c r="J703" s="612">
        <v>0</v>
      </c>
      <c r="K703" s="612">
        <v>602.5</v>
      </c>
      <c r="L703" s="612">
        <v>0</v>
      </c>
      <c r="M703" s="612">
        <v>602.5</v>
      </c>
      <c r="N703" s="612">
        <f t="shared" si="60"/>
        <v>628.70000000000005</v>
      </c>
      <c r="O703" s="612">
        <v>0</v>
      </c>
      <c r="P703" s="612">
        <v>628.70000000000005</v>
      </c>
      <c r="Q703" s="133" t="s">
        <v>332</v>
      </c>
    </row>
    <row r="704" spans="1:17" s="103" customFormat="1">
      <c r="A704" s="460"/>
      <c r="B704" s="461"/>
      <c r="C704" s="753">
        <v>11</v>
      </c>
      <c r="D704" s="753" t="s">
        <v>758</v>
      </c>
      <c r="E704" s="612">
        <v>1231.2</v>
      </c>
      <c r="F704" s="647">
        <v>0</v>
      </c>
      <c r="G704" s="612">
        <v>1231.2</v>
      </c>
      <c r="H704" s="612">
        <v>0</v>
      </c>
      <c r="I704" s="612">
        <v>0</v>
      </c>
      <c r="J704" s="612">
        <v>0</v>
      </c>
      <c r="K704" s="612">
        <v>602.5</v>
      </c>
      <c r="L704" s="612">
        <v>0</v>
      </c>
      <c r="M704" s="612">
        <v>602.5</v>
      </c>
      <c r="N704" s="612">
        <f t="shared" si="60"/>
        <v>628.70000000000005</v>
      </c>
      <c r="O704" s="612">
        <v>0</v>
      </c>
      <c r="P704" s="647">
        <v>628.70000000000005</v>
      </c>
      <c r="Q704" s="227" t="s">
        <v>332</v>
      </c>
    </row>
    <row r="705" spans="1:17" s="103" customFormat="1">
      <c r="A705" s="460"/>
      <c r="B705" s="461"/>
      <c r="C705" s="753">
        <v>12</v>
      </c>
      <c r="D705" s="753" t="s">
        <v>737</v>
      </c>
      <c r="E705" s="612">
        <v>1231.2</v>
      </c>
      <c r="F705" s="647">
        <v>0</v>
      </c>
      <c r="G705" s="612">
        <v>1231.2</v>
      </c>
      <c r="H705" s="612">
        <v>0</v>
      </c>
      <c r="I705" s="612">
        <v>0</v>
      </c>
      <c r="J705" s="612">
        <v>0</v>
      </c>
      <c r="K705" s="612">
        <v>602.5</v>
      </c>
      <c r="L705" s="612">
        <v>0</v>
      </c>
      <c r="M705" s="612">
        <v>602.5</v>
      </c>
      <c r="N705" s="612">
        <f t="shared" si="60"/>
        <v>628.70000000000005</v>
      </c>
      <c r="O705" s="612">
        <v>0</v>
      </c>
      <c r="P705" s="647">
        <v>628.70000000000005</v>
      </c>
      <c r="Q705" s="227" t="s">
        <v>332</v>
      </c>
    </row>
    <row r="706" spans="1:17">
      <c r="A706" s="213"/>
      <c r="B706" s="236"/>
      <c r="C706" s="753">
        <v>13</v>
      </c>
      <c r="D706" s="753" t="s">
        <v>741</v>
      </c>
      <c r="E706" s="612">
        <v>1231.2</v>
      </c>
      <c r="F706" s="612">
        <v>0</v>
      </c>
      <c r="G706" s="612">
        <v>1231.2</v>
      </c>
      <c r="H706" s="612">
        <v>0</v>
      </c>
      <c r="I706" s="612">
        <v>0</v>
      </c>
      <c r="J706" s="612">
        <v>0</v>
      </c>
      <c r="K706" s="612">
        <v>602.5</v>
      </c>
      <c r="L706" s="612">
        <v>0</v>
      </c>
      <c r="M706" s="612">
        <v>602.5</v>
      </c>
      <c r="N706" s="612">
        <f t="shared" si="60"/>
        <v>628.70000000000005</v>
      </c>
      <c r="O706" s="612">
        <v>0</v>
      </c>
      <c r="P706" s="612">
        <v>628.70000000000005</v>
      </c>
      <c r="Q706" s="133" t="s">
        <v>332</v>
      </c>
    </row>
    <row r="707" spans="1:17">
      <c r="A707" s="213"/>
      <c r="B707" s="236"/>
      <c r="C707" s="753">
        <v>14</v>
      </c>
      <c r="D707" s="753" t="s">
        <v>739</v>
      </c>
      <c r="E707" s="612">
        <v>1231.2</v>
      </c>
      <c r="F707" s="612">
        <v>0</v>
      </c>
      <c r="G707" s="612">
        <v>1231.2</v>
      </c>
      <c r="H707" s="612">
        <v>0</v>
      </c>
      <c r="I707" s="612">
        <v>0</v>
      </c>
      <c r="J707" s="612">
        <v>0</v>
      </c>
      <c r="K707" s="612">
        <v>602.5</v>
      </c>
      <c r="L707" s="612">
        <v>0</v>
      </c>
      <c r="M707" s="612">
        <v>602.5</v>
      </c>
      <c r="N707" s="612">
        <f t="shared" si="60"/>
        <v>628.70000000000005</v>
      </c>
      <c r="O707" s="612">
        <v>0</v>
      </c>
      <c r="P707" s="612">
        <v>628.70000000000005</v>
      </c>
      <c r="Q707" s="133" t="s">
        <v>332</v>
      </c>
    </row>
    <row r="708" spans="1:17">
      <c r="A708" s="213"/>
      <c r="B708" s="236"/>
      <c r="C708" s="753">
        <v>15</v>
      </c>
      <c r="D708" s="753" t="s">
        <v>759</v>
      </c>
      <c r="E708" s="612">
        <v>1231.2</v>
      </c>
      <c r="F708" s="612">
        <v>0</v>
      </c>
      <c r="G708" s="612">
        <v>1231.2</v>
      </c>
      <c r="H708" s="612">
        <v>0</v>
      </c>
      <c r="I708" s="612">
        <v>0</v>
      </c>
      <c r="J708" s="612">
        <v>0</v>
      </c>
      <c r="K708" s="612">
        <v>602.5</v>
      </c>
      <c r="L708" s="612">
        <v>0</v>
      </c>
      <c r="M708" s="612">
        <v>602.5</v>
      </c>
      <c r="N708" s="612">
        <f t="shared" si="60"/>
        <v>628.70000000000005</v>
      </c>
      <c r="O708" s="612">
        <v>0</v>
      </c>
      <c r="P708" s="612">
        <v>628.70000000000005</v>
      </c>
      <c r="Q708" s="133" t="s">
        <v>332</v>
      </c>
    </row>
    <row r="709" spans="1:17">
      <c r="A709" s="213"/>
      <c r="B709" s="236"/>
      <c r="C709" s="753">
        <v>16</v>
      </c>
      <c r="D709" s="753" t="s">
        <v>760</v>
      </c>
      <c r="E709" s="612">
        <v>1231.2</v>
      </c>
      <c r="F709" s="612">
        <v>0</v>
      </c>
      <c r="G709" s="612">
        <v>1231.2</v>
      </c>
      <c r="H709" s="612">
        <v>0</v>
      </c>
      <c r="I709" s="612">
        <v>0</v>
      </c>
      <c r="J709" s="612">
        <v>0</v>
      </c>
      <c r="K709" s="612">
        <v>602.5</v>
      </c>
      <c r="L709" s="612">
        <v>0</v>
      </c>
      <c r="M709" s="612">
        <v>602.5</v>
      </c>
      <c r="N709" s="612">
        <f t="shared" si="60"/>
        <v>628.70000000000005</v>
      </c>
      <c r="O709" s="612">
        <v>0</v>
      </c>
      <c r="P709" s="612">
        <v>628.70000000000005</v>
      </c>
      <c r="Q709" s="133" t="s">
        <v>336</v>
      </c>
    </row>
    <row r="710" spans="1:17">
      <c r="A710" s="213"/>
      <c r="B710" s="236"/>
      <c r="C710" s="753">
        <v>17</v>
      </c>
      <c r="D710" s="753" t="s">
        <v>761</v>
      </c>
      <c r="E710" s="612">
        <v>1231.2</v>
      </c>
      <c r="F710" s="612">
        <v>0</v>
      </c>
      <c r="G710" s="612">
        <v>1231.2</v>
      </c>
      <c r="H710" s="612">
        <v>0</v>
      </c>
      <c r="I710" s="612">
        <v>0</v>
      </c>
      <c r="J710" s="612">
        <v>0</v>
      </c>
      <c r="K710" s="612">
        <v>602.5</v>
      </c>
      <c r="L710" s="612">
        <v>0</v>
      </c>
      <c r="M710" s="612">
        <v>602.5</v>
      </c>
      <c r="N710" s="612">
        <f t="shared" si="60"/>
        <v>628.70000000000005</v>
      </c>
      <c r="O710" s="612">
        <v>0</v>
      </c>
      <c r="P710" s="612">
        <v>628.70000000000005</v>
      </c>
      <c r="Q710" s="133" t="s">
        <v>336</v>
      </c>
    </row>
    <row r="711" spans="1:17">
      <c r="A711" s="213"/>
      <c r="B711" s="236"/>
      <c r="C711" s="753">
        <v>18</v>
      </c>
      <c r="D711" s="753" t="s">
        <v>762</v>
      </c>
      <c r="E711" s="612">
        <v>1231.2</v>
      </c>
      <c r="F711" s="612">
        <v>0</v>
      </c>
      <c r="G711" s="612">
        <v>1231.2</v>
      </c>
      <c r="H711" s="612">
        <v>0</v>
      </c>
      <c r="I711" s="612">
        <v>0</v>
      </c>
      <c r="J711" s="612">
        <v>0</v>
      </c>
      <c r="K711" s="612">
        <v>602.5</v>
      </c>
      <c r="L711" s="612">
        <v>0</v>
      </c>
      <c r="M711" s="612">
        <v>602.5</v>
      </c>
      <c r="N711" s="612">
        <f t="shared" si="60"/>
        <v>628.70000000000005</v>
      </c>
      <c r="O711" s="612">
        <v>0</v>
      </c>
      <c r="P711" s="612">
        <v>628.70000000000005</v>
      </c>
      <c r="Q711" s="133" t="s">
        <v>336</v>
      </c>
    </row>
    <row r="712" spans="1:17">
      <c r="A712" s="213"/>
      <c r="B712" s="236"/>
      <c r="C712" s="753">
        <v>19</v>
      </c>
      <c r="D712" s="753" t="s">
        <v>763</v>
      </c>
      <c r="E712" s="612">
        <v>1231.2</v>
      </c>
      <c r="F712" s="612">
        <v>0</v>
      </c>
      <c r="G712" s="612">
        <v>1231.2</v>
      </c>
      <c r="H712" s="612">
        <v>0</v>
      </c>
      <c r="I712" s="612">
        <v>0</v>
      </c>
      <c r="J712" s="612">
        <v>0</v>
      </c>
      <c r="K712" s="612">
        <v>602.5</v>
      </c>
      <c r="L712" s="612">
        <v>0</v>
      </c>
      <c r="M712" s="612">
        <v>602.5</v>
      </c>
      <c r="N712" s="612">
        <f t="shared" si="60"/>
        <v>628.70000000000005</v>
      </c>
      <c r="O712" s="612">
        <v>0</v>
      </c>
      <c r="P712" s="612">
        <v>628.70000000000005</v>
      </c>
      <c r="Q712" s="133" t="s">
        <v>336</v>
      </c>
    </row>
    <row r="713" spans="1:17">
      <c r="A713" s="213"/>
      <c r="B713" s="236"/>
      <c r="C713" s="753">
        <v>20</v>
      </c>
      <c r="D713" s="753" t="s">
        <v>764</v>
      </c>
      <c r="E713" s="612">
        <v>1231.2</v>
      </c>
      <c r="F713" s="612">
        <v>0</v>
      </c>
      <c r="G713" s="612">
        <v>1231.2</v>
      </c>
      <c r="H713" s="612">
        <v>0</v>
      </c>
      <c r="I713" s="612">
        <v>0</v>
      </c>
      <c r="J713" s="612">
        <v>0</v>
      </c>
      <c r="K713" s="612">
        <v>602.5</v>
      </c>
      <c r="L713" s="612">
        <v>0</v>
      </c>
      <c r="M713" s="612">
        <v>602.5</v>
      </c>
      <c r="N713" s="612">
        <f t="shared" si="60"/>
        <v>628.70000000000005</v>
      </c>
      <c r="O713" s="612">
        <v>0</v>
      </c>
      <c r="P713" s="612">
        <v>628.70000000000005</v>
      </c>
      <c r="Q713" s="133" t="s">
        <v>334</v>
      </c>
    </row>
    <row r="714" spans="1:17">
      <c r="A714" s="213"/>
      <c r="B714" s="140"/>
      <c r="C714" s="753">
        <v>21</v>
      </c>
      <c r="D714" s="753" t="s">
        <v>765</v>
      </c>
      <c r="E714" s="612">
        <v>1231.2</v>
      </c>
      <c r="F714" s="612">
        <v>0</v>
      </c>
      <c r="G714" s="612">
        <v>1231.2</v>
      </c>
      <c r="H714" s="612">
        <v>0</v>
      </c>
      <c r="I714" s="612">
        <v>0</v>
      </c>
      <c r="J714" s="612">
        <v>0</v>
      </c>
      <c r="K714" s="612">
        <v>602.5</v>
      </c>
      <c r="L714" s="612">
        <v>0</v>
      </c>
      <c r="M714" s="612">
        <v>602.5</v>
      </c>
      <c r="N714" s="612">
        <f t="shared" si="60"/>
        <v>628.70000000000005</v>
      </c>
      <c r="O714" s="612">
        <v>0</v>
      </c>
      <c r="P714" s="612">
        <v>628.70000000000005</v>
      </c>
      <c r="Q714" s="133" t="s">
        <v>336</v>
      </c>
    </row>
    <row r="715" spans="1:17" s="102" customFormat="1">
      <c r="A715" s="213"/>
      <c r="B715" s="140"/>
      <c r="C715" s="753">
        <f>C714</f>
        <v>21</v>
      </c>
      <c r="D715" s="754" t="s">
        <v>444</v>
      </c>
      <c r="E715" s="653">
        <f>SUM(E694:E714)</f>
        <v>25916.000000000007</v>
      </c>
      <c r="F715" s="653">
        <f t="shared" ref="F715:P715" si="61">SUM(F694:F714)</f>
        <v>0</v>
      </c>
      <c r="G715" s="653">
        <f>SUM(G694:G714)</f>
        <v>25916.000000000007</v>
      </c>
      <c r="H715" s="653">
        <f t="shared" si="61"/>
        <v>460</v>
      </c>
      <c r="I715" s="653">
        <f t="shared" si="61"/>
        <v>0</v>
      </c>
      <c r="J715" s="653">
        <f t="shared" si="61"/>
        <v>460</v>
      </c>
      <c r="K715" s="653">
        <f t="shared" si="61"/>
        <v>12522</v>
      </c>
      <c r="L715" s="653">
        <f t="shared" si="61"/>
        <v>0</v>
      </c>
      <c r="M715" s="653">
        <f t="shared" si="61"/>
        <v>12982</v>
      </c>
      <c r="N715" s="653">
        <f t="shared" si="61"/>
        <v>12934.000000000004</v>
      </c>
      <c r="O715" s="653">
        <f t="shared" si="61"/>
        <v>0</v>
      </c>
      <c r="P715" s="653">
        <f t="shared" si="61"/>
        <v>12934.000000000004</v>
      </c>
      <c r="Q715" s="139"/>
    </row>
    <row r="716" spans="1:17">
      <c r="A716" s="213">
        <v>17</v>
      </c>
      <c r="B716" s="145" t="s">
        <v>551</v>
      </c>
      <c r="C716" s="753"/>
      <c r="D716" s="754" t="s">
        <v>547</v>
      </c>
      <c r="E716" s="653"/>
      <c r="F716" s="653"/>
      <c r="G716" s="653"/>
      <c r="H716" s="653"/>
      <c r="I716" s="653"/>
      <c r="J716" s="653"/>
      <c r="K716" s="653"/>
      <c r="L716" s="653"/>
      <c r="M716" s="653"/>
      <c r="N716" s="653"/>
      <c r="O716" s="653"/>
      <c r="P716" s="653"/>
      <c r="Q716" s="133" t="s">
        <v>376</v>
      </c>
    </row>
    <row r="717" spans="1:17">
      <c r="A717" s="213"/>
      <c r="B717" s="23"/>
      <c r="C717" s="753">
        <v>1</v>
      </c>
      <c r="D717" s="753" t="s">
        <v>151</v>
      </c>
      <c r="E717" s="734">
        <f>F717+G717</f>
        <v>3720</v>
      </c>
      <c r="F717" s="734">
        <f t="shared" ref="F717:F747" si="62">I717+L717+O717</f>
        <v>0</v>
      </c>
      <c r="G717" s="734">
        <f t="shared" ref="G717:G747" si="63">J717+M717+P717</f>
        <v>3720</v>
      </c>
      <c r="H717" s="735">
        <f>I717+J717</f>
        <v>0</v>
      </c>
      <c r="I717" s="735">
        <v>0</v>
      </c>
      <c r="J717" s="735">
        <v>0</v>
      </c>
      <c r="K717" s="735">
        <f>L717+M717</f>
        <v>2950</v>
      </c>
      <c r="L717" s="735">
        <v>0</v>
      </c>
      <c r="M717" s="735">
        <v>2950</v>
      </c>
      <c r="N717" s="734">
        <f>O717+P717</f>
        <v>770</v>
      </c>
      <c r="O717" s="736">
        <v>0</v>
      </c>
      <c r="P717" s="736">
        <v>770</v>
      </c>
      <c r="Q717" s="133" t="s">
        <v>335</v>
      </c>
    </row>
    <row r="718" spans="1:17">
      <c r="A718" s="213"/>
      <c r="B718" s="140"/>
      <c r="C718" s="753">
        <v>2</v>
      </c>
      <c r="D718" s="753" t="s">
        <v>153</v>
      </c>
      <c r="E718" s="734">
        <f t="shared" ref="E718:E747" si="64">F718+G718</f>
        <v>3850</v>
      </c>
      <c r="F718" s="734">
        <f t="shared" si="62"/>
        <v>0</v>
      </c>
      <c r="G718" s="734">
        <f t="shared" si="63"/>
        <v>3850</v>
      </c>
      <c r="H718" s="735">
        <f t="shared" ref="H718:H747" si="65">I718+J718</f>
        <v>0</v>
      </c>
      <c r="I718" s="735">
        <v>0</v>
      </c>
      <c r="J718" s="735">
        <v>0</v>
      </c>
      <c r="K718" s="735">
        <f t="shared" ref="K718:K747" si="66">L718+M718</f>
        <v>3080</v>
      </c>
      <c r="L718" s="735">
        <v>0</v>
      </c>
      <c r="M718" s="735">
        <v>3080</v>
      </c>
      <c r="N718" s="734">
        <f t="shared" ref="N718:N747" si="67">O718+P718</f>
        <v>770</v>
      </c>
      <c r="O718" s="736">
        <v>0</v>
      </c>
      <c r="P718" s="736">
        <v>770</v>
      </c>
      <c r="Q718" s="133" t="s">
        <v>335</v>
      </c>
    </row>
    <row r="719" spans="1:17">
      <c r="A719" s="213"/>
      <c r="B719" s="140"/>
      <c r="C719" s="753">
        <v>3</v>
      </c>
      <c r="D719" s="753" t="s">
        <v>152</v>
      </c>
      <c r="E719" s="734">
        <f t="shared" si="64"/>
        <v>3240</v>
      </c>
      <c r="F719" s="734">
        <f t="shared" si="62"/>
        <v>0</v>
      </c>
      <c r="G719" s="734">
        <f t="shared" si="63"/>
        <v>3240</v>
      </c>
      <c r="H719" s="735">
        <f t="shared" si="65"/>
        <v>0</v>
      </c>
      <c r="I719" s="735">
        <v>0</v>
      </c>
      <c r="J719" s="735">
        <v>0</v>
      </c>
      <c r="K719" s="735">
        <f t="shared" si="66"/>
        <v>2470</v>
      </c>
      <c r="L719" s="735">
        <v>0</v>
      </c>
      <c r="M719" s="735">
        <v>2470</v>
      </c>
      <c r="N719" s="734">
        <f t="shared" si="67"/>
        <v>770</v>
      </c>
      <c r="O719" s="736">
        <v>0</v>
      </c>
      <c r="P719" s="736">
        <v>770</v>
      </c>
      <c r="Q719" s="133" t="s">
        <v>335</v>
      </c>
    </row>
    <row r="720" spans="1:17">
      <c r="A720" s="213"/>
      <c r="B720" s="140"/>
      <c r="C720" s="753">
        <v>4</v>
      </c>
      <c r="D720" s="753" t="s">
        <v>176</v>
      </c>
      <c r="E720" s="734">
        <f t="shared" si="64"/>
        <v>14946</v>
      </c>
      <c r="F720" s="734">
        <f t="shared" si="62"/>
        <v>0</v>
      </c>
      <c r="G720" s="734">
        <f t="shared" si="63"/>
        <v>14946</v>
      </c>
      <c r="H720" s="735">
        <f t="shared" si="65"/>
        <v>0</v>
      </c>
      <c r="I720" s="735">
        <v>0</v>
      </c>
      <c r="J720" s="735">
        <v>0</v>
      </c>
      <c r="K720" s="735">
        <f t="shared" si="66"/>
        <v>11646</v>
      </c>
      <c r="L720" s="735">
        <v>0</v>
      </c>
      <c r="M720" s="735">
        <v>11646</v>
      </c>
      <c r="N720" s="734">
        <f t="shared" si="67"/>
        <v>3300</v>
      </c>
      <c r="O720" s="736">
        <v>0</v>
      </c>
      <c r="P720" s="736">
        <v>3300</v>
      </c>
      <c r="Q720" s="133" t="s">
        <v>335</v>
      </c>
    </row>
    <row r="721" spans="1:17">
      <c r="A721" s="213"/>
      <c r="B721" s="140"/>
      <c r="C721" s="753">
        <v>5</v>
      </c>
      <c r="D721" s="753" t="s">
        <v>177</v>
      </c>
      <c r="E721" s="734">
        <f t="shared" si="64"/>
        <v>21000</v>
      </c>
      <c r="F721" s="734">
        <f t="shared" si="62"/>
        <v>0</v>
      </c>
      <c r="G721" s="734">
        <f t="shared" si="63"/>
        <v>21000</v>
      </c>
      <c r="H721" s="735">
        <f t="shared" si="65"/>
        <v>0</v>
      </c>
      <c r="I721" s="735">
        <v>0</v>
      </c>
      <c r="J721" s="735">
        <v>0</v>
      </c>
      <c r="K721" s="735">
        <f t="shared" si="66"/>
        <v>16269.999999999998</v>
      </c>
      <c r="L721" s="735">
        <v>0</v>
      </c>
      <c r="M721" s="735">
        <v>16269.999999999998</v>
      </c>
      <c r="N721" s="734">
        <f t="shared" si="67"/>
        <v>4730</v>
      </c>
      <c r="O721" s="736">
        <v>0</v>
      </c>
      <c r="P721" s="736">
        <v>4730</v>
      </c>
      <c r="Q721" s="133" t="s">
        <v>335</v>
      </c>
    </row>
    <row r="722" spans="1:17">
      <c r="A722" s="213"/>
      <c r="B722" s="140"/>
      <c r="C722" s="753">
        <v>6</v>
      </c>
      <c r="D722" s="753" t="s">
        <v>178</v>
      </c>
      <c r="E722" s="734">
        <f t="shared" si="64"/>
        <v>14946</v>
      </c>
      <c r="F722" s="734">
        <f t="shared" si="62"/>
        <v>0</v>
      </c>
      <c r="G722" s="734">
        <f t="shared" si="63"/>
        <v>14946</v>
      </c>
      <c r="H722" s="735">
        <f t="shared" si="65"/>
        <v>0</v>
      </c>
      <c r="I722" s="735">
        <v>0</v>
      </c>
      <c r="J722" s="735">
        <v>0</v>
      </c>
      <c r="K722" s="735">
        <f t="shared" si="66"/>
        <v>11646</v>
      </c>
      <c r="L722" s="735">
        <v>0</v>
      </c>
      <c r="M722" s="735">
        <v>11646</v>
      </c>
      <c r="N722" s="734">
        <f t="shared" si="67"/>
        <v>3300</v>
      </c>
      <c r="O722" s="736">
        <v>0</v>
      </c>
      <c r="P722" s="736">
        <v>3300</v>
      </c>
      <c r="Q722" s="133" t="s">
        <v>335</v>
      </c>
    </row>
    <row r="723" spans="1:17">
      <c r="A723" s="213"/>
      <c r="B723" s="140"/>
      <c r="C723" s="753">
        <v>7</v>
      </c>
      <c r="D723" s="753" t="s">
        <v>182</v>
      </c>
      <c r="E723" s="734">
        <f t="shared" si="64"/>
        <v>27915</v>
      </c>
      <c r="F723" s="734">
        <f t="shared" si="62"/>
        <v>0</v>
      </c>
      <c r="G723" s="734">
        <f t="shared" si="63"/>
        <v>27915</v>
      </c>
      <c r="H723" s="735">
        <f t="shared" si="65"/>
        <v>0</v>
      </c>
      <c r="I723" s="735">
        <v>0</v>
      </c>
      <c r="J723" s="735">
        <v>0</v>
      </c>
      <c r="K723" s="735">
        <f t="shared" si="66"/>
        <v>21645</v>
      </c>
      <c r="L723" s="735">
        <v>0</v>
      </c>
      <c r="M723" s="735">
        <v>21645</v>
      </c>
      <c r="N723" s="734">
        <f t="shared" si="67"/>
        <v>6270</v>
      </c>
      <c r="O723" s="736">
        <v>0</v>
      </c>
      <c r="P723" s="736">
        <v>6270</v>
      </c>
      <c r="Q723" s="133" t="s">
        <v>334</v>
      </c>
    </row>
    <row r="724" spans="1:17">
      <c r="A724" s="213"/>
      <c r="B724" s="140"/>
      <c r="C724" s="753">
        <v>8</v>
      </c>
      <c r="D724" s="753" t="s">
        <v>183</v>
      </c>
      <c r="E724" s="734">
        <f t="shared" si="64"/>
        <v>28110</v>
      </c>
      <c r="F724" s="734">
        <f t="shared" si="62"/>
        <v>0</v>
      </c>
      <c r="G724" s="734">
        <f t="shared" si="63"/>
        <v>28110</v>
      </c>
      <c r="H724" s="735">
        <f t="shared" si="65"/>
        <v>0</v>
      </c>
      <c r="I724" s="735">
        <v>0</v>
      </c>
      <c r="J724" s="735">
        <v>0</v>
      </c>
      <c r="K724" s="735">
        <f t="shared" si="66"/>
        <v>21740</v>
      </c>
      <c r="L724" s="735">
        <v>0</v>
      </c>
      <c r="M724" s="735">
        <v>21740</v>
      </c>
      <c r="N724" s="734">
        <f t="shared" si="67"/>
        <v>6370</v>
      </c>
      <c r="O724" s="736">
        <v>0</v>
      </c>
      <c r="P724" s="736">
        <v>6370</v>
      </c>
      <c r="Q724" s="133" t="s">
        <v>334</v>
      </c>
    </row>
    <row r="725" spans="1:17">
      <c r="A725" s="213"/>
      <c r="B725" s="140"/>
      <c r="C725" s="753">
        <v>9</v>
      </c>
      <c r="D725" s="753" t="s">
        <v>184</v>
      </c>
      <c r="E725" s="734">
        <f t="shared" si="64"/>
        <v>21080</v>
      </c>
      <c r="F725" s="734">
        <f t="shared" si="62"/>
        <v>0</v>
      </c>
      <c r="G725" s="734">
        <f t="shared" si="63"/>
        <v>21080</v>
      </c>
      <c r="H725" s="735">
        <f t="shared" si="65"/>
        <v>0</v>
      </c>
      <c r="I725" s="735">
        <v>0</v>
      </c>
      <c r="J725" s="735">
        <v>0</v>
      </c>
      <c r="K725" s="735">
        <f t="shared" si="66"/>
        <v>16350</v>
      </c>
      <c r="L725" s="735">
        <v>0</v>
      </c>
      <c r="M725" s="735">
        <v>16350</v>
      </c>
      <c r="N725" s="734">
        <f t="shared" si="67"/>
        <v>4730</v>
      </c>
      <c r="O725" s="736">
        <v>0</v>
      </c>
      <c r="P725" s="736">
        <v>4730</v>
      </c>
      <c r="Q725" s="133" t="s">
        <v>334</v>
      </c>
    </row>
    <row r="726" spans="1:17">
      <c r="A726" s="213"/>
      <c r="B726" s="140"/>
      <c r="C726" s="753">
        <v>10</v>
      </c>
      <c r="D726" s="753" t="s">
        <v>155</v>
      </c>
      <c r="E726" s="734">
        <f t="shared" si="64"/>
        <v>21950</v>
      </c>
      <c r="F726" s="734">
        <f t="shared" si="62"/>
        <v>0</v>
      </c>
      <c r="G726" s="734">
        <f t="shared" si="63"/>
        <v>21950</v>
      </c>
      <c r="H726" s="735">
        <f t="shared" si="65"/>
        <v>0</v>
      </c>
      <c r="I726" s="735">
        <v>0</v>
      </c>
      <c r="J726" s="735">
        <v>0</v>
      </c>
      <c r="K726" s="735">
        <f t="shared" si="66"/>
        <v>17220</v>
      </c>
      <c r="L726" s="735">
        <v>0</v>
      </c>
      <c r="M726" s="735">
        <v>17220</v>
      </c>
      <c r="N726" s="734">
        <f t="shared" si="67"/>
        <v>4730</v>
      </c>
      <c r="O726" s="736">
        <v>0</v>
      </c>
      <c r="P726" s="736">
        <v>4730</v>
      </c>
      <c r="Q726" s="133" t="s">
        <v>334</v>
      </c>
    </row>
    <row r="727" spans="1:17">
      <c r="A727" s="213"/>
      <c r="B727" s="140"/>
      <c r="C727" s="753">
        <v>11</v>
      </c>
      <c r="D727" s="753" t="s">
        <v>188</v>
      </c>
      <c r="E727" s="734">
        <f t="shared" si="64"/>
        <v>14946</v>
      </c>
      <c r="F727" s="734">
        <f t="shared" si="62"/>
        <v>0</v>
      </c>
      <c r="G727" s="734">
        <f t="shared" si="63"/>
        <v>14946</v>
      </c>
      <c r="H727" s="735">
        <f t="shared" si="65"/>
        <v>0</v>
      </c>
      <c r="I727" s="735">
        <v>0</v>
      </c>
      <c r="J727" s="735">
        <v>0</v>
      </c>
      <c r="K727" s="735">
        <f t="shared" si="66"/>
        <v>11646</v>
      </c>
      <c r="L727" s="735">
        <v>0</v>
      </c>
      <c r="M727" s="735">
        <v>11646</v>
      </c>
      <c r="N727" s="734">
        <f t="shared" si="67"/>
        <v>3300</v>
      </c>
      <c r="O727" s="736">
        <v>0</v>
      </c>
      <c r="P727" s="736">
        <v>3300</v>
      </c>
      <c r="Q727" s="133" t="s">
        <v>334</v>
      </c>
    </row>
    <row r="728" spans="1:17">
      <c r="A728" s="213"/>
      <c r="B728" s="140"/>
      <c r="C728" s="753">
        <v>12</v>
      </c>
      <c r="D728" s="753" t="s">
        <v>189</v>
      </c>
      <c r="E728" s="734">
        <f t="shared" si="64"/>
        <v>27915</v>
      </c>
      <c r="F728" s="734">
        <f t="shared" si="62"/>
        <v>0</v>
      </c>
      <c r="G728" s="734">
        <f t="shared" si="63"/>
        <v>27915</v>
      </c>
      <c r="H728" s="735">
        <f t="shared" si="65"/>
        <v>0</v>
      </c>
      <c r="I728" s="735">
        <v>0</v>
      </c>
      <c r="J728" s="735">
        <v>0</v>
      </c>
      <c r="K728" s="735">
        <f t="shared" si="66"/>
        <v>21645</v>
      </c>
      <c r="L728" s="735">
        <v>0</v>
      </c>
      <c r="M728" s="735">
        <v>21645</v>
      </c>
      <c r="N728" s="734">
        <f t="shared" si="67"/>
        <v>6270</v>
      </c>
      <c r="O728" s="736">
        <v>0</v>
      </c>
      <c r="P728" s="736">
        <v>6270</v>
      </c>
      <c r="Q728" s="133" t="s">
        <v>334</v>
      </c>
    </row>
    <row r="729" spans="1:17">
      <c r="A729" s="213"/>
      <c r="B729" s="140"/>
      <c r="C729" s="753">
        <v>13</v>
      </c>
      <c r="D729" s="753" t="s">
        <v>156</v>
      </c>
      <c r="E729" s="734">
        <f t="shared" si="64"/>
        <v>28040</v>
      </c>
      <c r="F729" s="734">
        <f t="shared" si="62"/>
        <v>0</v>
      </c>
      <c r="G729" s="734">
        <f t="shared" si="63"/>
        <v>28040</v>
      </c>
      <c r="H729" s="735">
        <f t="shared" si="65"/>
        <v>0</v>
      </c>
      <c r="I729" s="735">
        <v>0</v>
      </c>
      <c r="J729" s="735">
        <v>0</v>
      </c>
      <c r="K729" s="735">
        <f t="shared" si="66"/>
        <v>21770</v>
      </c>
      <c r="L729" s="735">
        <v>0</v>
      </c>
      <c r="M729" s="735">
        <v>21770</v>
      </c>
      <c r="N729" s="734">
        <f t="shared" si="67"/>
        <v>6270</v>
      </c>
      <c r="O729" s="736">
        <v>0</v>
      </c>
      <c r="P729" s="736">
        <v>6270</v>
      </c>
      <c r="Q729" s="133" t="s">
        <v>334</v>
      </c>
    </row>
    <row r="730" spans="1:17">
      <c r="A730" s="213"/>
      <c r="B730" s="140"/>
      <c r="C730" s="753">
        <v>14</v>
      </c>
      <c r="D730" s="753" t="s">
        <v>122</v>
      </c>
      <c r="E730" s="734">
        <f t="shared" si="64"/>
        <v>29555</v>
      </c>
      <c r="F730" s="734">
        <f t="shared" si="62"/>
        <v>0</v>
      </c>
      <c r="G730" s="734">
        <f t="shared" si="63"/>
        <v>29555</v>
      </c>
      <c r="H730" s="735">
        <f t="shared" si="65"/>
        <v>0</v>
      </c>
      <c r="I730" s="735">
        <v>0</v>
      </c>
      <c r="J730" s="735">
        <v>0</v>
      </c>
      <c r="K730" s="735">
        <f t="shared" si="66"/>
        <v>23285</v>
      </c>
      <c r="L730" s="735">
        <v>0</v>
      </c>
      <c r="M730" s="735">
        <v>23285</v>
      </c>
      <c r="N730" s="734">
        <f t="shared" si="67"/>
        <v>6270</v>
      </c>
      <c r="O730" s="736">
        <v>0</v>
      </c>
      <c r="P730" s="736">
        <v>6270</v>
      </c>
      <c r="Q730" s="133" t="s">
        <v>334</v>
      </c>
    </row>
    <row r="731" spans="1:17">
      <c r="A731" s="213"/>
      <c r="B731" s="140"/>
      <c r="C731" s="753">
        <v>15</v>
      </c>
      <c r="D731" s="753" t="s">
        <v>221</v>
      </c>
      <c r="E731" s="734">
        <f t="shared" si="64"/>
        <v>28700</v>
      </c>
      <c r="F731" s="734">
        <f t="shared" si="62"/>
        <v>0</v>
      </c>
      <c r="G731" s="734">
        <f t="shared" si="63"/>
        <v>28700</v>
      </c>
      <c r="H731" s="735">
        <f t="shared" si="65"/>
        <v>0</v>
      </c>
      <c r="I731" s="735">
        <v>0</v>
      </c>
      <c r="J731" s="735">
        <v>0</v>
      </c>
      <c r="K731" s="735">
        <f t="shared" si="66"/>
        <v>22320</v>
      </c>
      <c r="L731" s="735">
        <v>0</v>
      </c>
      <c r="M731" s="735">
        <v>22320</v>
      </c>
      <c r="N731" s="734">
        <f t="shared" si="67"/>
        <v>6380</v>
      </c>
      <c r="O731" s="736">
        <v>0</v>
      </c>
      <c r="P731" s="736">
        <v>6380</v>
      </c>
      <c r="Q731" s="133" t="s">
        <v>334</v>
      </c>
    </row>
    <row r="732" spans="1:17">
      <c r="A732" s="213"/>
      <c r="B732" s="140"/>
      <c r="C732" s="753">
        <v>16</v>
      </c>
      <c r="D732" s="753" t="s">
        <v>190</v>
      </c>
      <c r="E732" s="734">
        <f t="shared" si="64"/>
        <v>20950</v>
      </c>
      <c r="F732" s="734">
        <f t="shared" si="62"/>
        <v>0</v>
      </c>
      <c r="G732" s="734">
        <f t="shared" si="63"/>
        <v>20950</v>
      </c>
      <c r="H732" s="735">
        <f t="shared" si="65"/>
        <v>0</v>
      </c>
      <c r="I732" s="735">
        <v>0</v>
      </c>
      <c r="J732" s="735">
        <v>0</v>
      </c>
      <c r="K732" s="735">
        <f t="shared" si="66"/>
        <v>16219.999999999998</v>
      </c>
      <c r="L732" s="735">
        <v>0</v>
      </c>
      <c r="M732" s="735">
        <v>16219.999999999998</v>
      </c>
      <c r="N732" s="734">
        <f t="shared" si="67"/>
        <v>4730</v>
      </c>
      <c r="O732" s="736">
        <v>0</v>
      </c>
      <c r="P732" s="736">
        <v>4730</v>
      </c>
      <c r="Q732" s="133" t="s">
        <v>334</v>
      </c>
    </row>
    <row r="733" spans="1:17">
      <c r="A733" s="213"/>
      <c r="B733" s="140"/>
      <c r="C733" s="753">
        <v>17</v>
      </c>
      <c r="D733" s="753" t="s">
        <v>191</v>
      </c>
      <c r="E733" s="734">
        <f t="shared" si="64"/>
        <v>20950</v>
      </c>
      <c r="F733" s="734">
        <f t="shared" si="62"/>
        <v>0</v>
      </c>
      <c r="G733" s="734">
        <f t="shared" si="63"/>
        <v>20950</v>
      </c>
      <c r="H733" s="735">
        <f t="shared" si="65"/>
        <v>0</v>
      </c>
      <c r="I733" s="735">
        <v>0</v>
      </c>
      <c r="J733" s="735">
        <v>0</v>
      </c>
      <c r="K733" s="735">
        <f t="shared" si="66"/>
        <v>16219.999999999998</v>
      </c>
      <c r="L733" s="735">
        <v>0</v>
      </c>
      <c r="M733" s="735">
        <v>16219.999999999998</v>
      </c>
      <c r="N733" s="734">
        <f t="shared" si="67"/>
        <v>4730</v>
      </c>
      <c r="O733" s="736">
        <v>0</v>
      </c>
      <c r="P733" s="736">
        <v>4730</v>
      </c>
      <c r="Q733" s="133" t="s">
        <v>334</v>
      </c>
    </row>
    <row r="734" spans="1:17">
      <c r="A734" s="213"/>
      <c r="B734" s="140"/>
      <c r="C734" s="753">
        <v>18</v>
      </c>
      <c r="D734" s="753" t="s">
        <v>158</v>
      </c>
      <c r="E734" s="734">
        <f t="shared" si="64"/>
        <v>22100</v>
      </c>
      <c r="F734" s="734">
        <f t="shared" si="62"/>
        <v>0</v>
      </c>
      <c r="G734" s="734">
        <f t="shared" si="63"/>
        <v>22100</v>
      </c>
      <c r="H734" s="735">
        <f t="shared" si="65"/>
        <v>0</v>
      </c>
      <c r="I734" s="735">
        <v>0</v>
      </c>
      <c r="J734" s="735">
        <v>0</v>
      </c>
      <c r="K734" s="735">
        <f t="shared" si="66"/>
        <v>17370</v>
      </c>
      <c r="L734" s="735">
        <v>0</v>
      </c>
      <c r="M734" s="735">
        <v>17370</v>
      </c>
      <c r="N734" s="734">
        <f t="shared" si="67"/>
        <v>4730</v>
      </c>
      <c r="O734" s="736">
        <v>0</v>
      </c>
      <c r="P734" s="736">
        <v>4730</v>
      </c>
      <c r="Q734" s="133" t="s">
        <v>334</v>
      </c>
    </row>
    <row r="735" spans="1:17">
      <c r="A735" s="213"/>
      <c r="B735" s="140"/>
      <c r="C735" s="753">
        <v>19</v>
      </c>
      <c r="D735" s="753" t="s">
        <v>192</v>
      </c>
      <c r="E735" s="734">
        <f t="shared" si="64"/>
        <v>20950</v>
      </c>
      <c r="F735" s="734">
        <f t="shared" si="62"/>
        <v>0</v>
      </c>
      <c r="G735" s="734">
        <f t="shared" si="63"/>
        <v>20950</v>
      </c>
      <c r="H735" s="735">
        <f t="shared" si="65"/>
        <v>0</v>
      </c>
      <c r="I735" s="735">
        <v>0</v>
      </c>
      <c r="J735" s="735">
        <v>0</v>
      </c>
      <c r="K735" s="735">
        <f t="shared" si="66"/>
        <v>16219.999999999998</v>
      </c>
      <c r="L735" s="735">
        <v>0</v>
      </c>
      <c r="M735" s="735">
        <v>16219.999999999998</v>
      </c>
      <c r="N735" s="734">
        <f t="shared" si="67"/>
        <v>4730</v>
      </c>
      <c r="O735" s="736">
        <v>0</v>
      </c>
      <c r="P735" s="736">
        <v>4730</v>
      </c>
      <c r="Q735" s="133" t="s">
        <v>334</v>
      </c>
    </row>
    <row r="736" spans="1:17">
      <c r="A736" s="213"/>
      <c r="B736" s="140"/>
      <c r="C736" s="753">
        <v>20</v>
      </c>
      <c r="D736" s="753" t="s">
        <v>160</v>
      </c>
      <c r="E736" s="734">
        <f t="shared" si="64"/>
        <v>9935</v>
      </c>
      <c r="F736" s="734">
        <f t="shared" si="62"/>
        <v>0</v>
      </c>
      <c r="G736" s="734">
        <f t="shared" si="63"/>
        <v>9935</v>
      </c>
      <c r="H736" s="735">
        <f t="shared" si="65"/>
        <v>0</v>
      </c>
      <c r="I736" s="735">
        <v>0</v>
      </c>
      <c r="J736" s="735">
        <v>0</v>
      </c>
      <c r="K736" s="735">
        <f t="shared" si="66"/>
        <v>7734.9999999999991</v>
      </c>
      <c r="L736" s="735">
        <v>0</v>
      </c>
      <c r="M736" s="735">
        <v>7734.9999999999991</v>
      </c>
      <c r="N736" s="734">
        <f t="shared" si="67"/>
        <v>2200</v>
      </c>
      <c r="O736" s="736">
        <v>0</v>
      </c>
      <c r="P736" s="736">
        <v>2200</v>
      </c>
      <c r="Q736" s="133" t="s">
        <v>331</v>
      </c>
    </row>
    <row r="737" spans="1:17">
      <c r="A737" s="213"/>
      <c r="B737" s="140"/>
      <c r="C737" s="610">
        <v>21</v>
      </c>
      <c r="D737" s="651" t="s">
        <v>193</v>
      </c>
      <c r="E737" s="734">
        <f t="shared" si="64"/>
        <v>14946</v>
      </c>
      <c r="F737" s="734">
        <f t="shared" si="62"/>
        <v>0</v>
      </c>
      <c r="G737" s="734">
        <f t="shared" si="63"/>
        <v>14946</v>
      </c>
      <c r="H737" s="735">
        <f t="shared" si="65"/>
        <v>0</v>
      </c>
      <c r="I737" s="735">
        <v>0</v>
      </c>
      <c r="J737" s="735">
        <v>0</v>
      </c>
      <c r="K737" s="735">
        <f t="shared" si="66"/>
        <v>11646</v>
      </c>
      <c r="L737" s="735">
        <v>0</v>
      </c>
      <c r="M737" s="735">
        <v>11646</v>
      </c>
      <c r="N737" s="734">
        <f t="shared" si="67"/>
        <v>3300</v>
      </c>
      <c r="O737" s="736">
        <v>0</v>
      </c>
      <c r="P737" s="736">
        <v>3300</v>
      </c>
      <c r="Q737" s="133" t="s">
        <v>331</v>
      </c>
    </row>
    <row r="738" spans="1:17">
      <c r="A738" s="213"/>
      <c r="B738" s="140"/>
      <c r="C738" s="610">
        <v>22</v>
      </c>
      <c r="D738" s="651" t="s">
        <v>195</v>
      </c>
      <c r="E738" s="734">
        <f t="shared" si="64"/>
        <v>28540</v>
      </c>
      <c r="F738" s="734">
        <f t="shared" si="62"/>
        <v>0</v>
      </c>
      <c r="G738" s="734">
        <f t="shared" si="63"/>
        <v>28540</v>
      </c>
      <c r="H738" s="735">
        <f t="shared" si="65"/>
        <v>0</v>
      </c>
      <c r="I738" s="735">
        <v>0</v>
      </c>
      <c r="J738" s="735">
        <v>0</v>
      </c>
      <c r="K738" s="735">
        <f t="shared" si="66"/>
        <v>22270</v>
      </c>
      <c r="L738" s="735">
        <v>0</v>
      </c>
      <c r="M738" s="735">
        <v>22270</v>
      </c>
      <c r="N738" s="734">
        <f t="shared" si="67"/>
        <v>6270</v>
      </c>
      <c r="O738" s="736">
        <v>0</v>
      </c>
      <c r="P738" s="736">
        <v>6270</v>
      </c>
      <c r="Q738" s="133" t="s">
        <v>331</v>
      </c>
    </row>
    <row r="739" spans="1:17">
      <c r="A739" s="213"/>
      <c r="B739" s="140"/>
      <c r="C739" s="610">
        <v>23</v>
      </c>
      <c r="D739" s="651" t="s">
        <v>196</v>
      </c>
      <c r="E739" s="734">
        <f t="shared" si="64"/>
        <v>18246</v>
      </c>
      <c r="F739" s="734">
        <f t="shared" si="62"/>
        <v>0</v>
      </c>
      <c r="G739" s="734">
        <f t="shared" si="63"/>
        <v>18246</v>
      </c>
      <c r="H739" s="735">
        <f t="shared" si="65"/>
        <v>0</v>
      </c>
      <c r="I739" s="735">
        <v>0</v>
      </c>
      <c r="J739" s="735">
        <v>0</v>
      </c>
      <c r="K739" s="735">
        <f t="shared" si="66"/>
        <v>14946</v>
      </c>
      <c r="L739" s="735">
        <v>0</v>
      </c>
      <c r="M739" s="735">
        <v>14946</v>
      </c>
      <c r="N739" s="734">
        <f t="shared" si="67"/>
        <v>3300</v>
      </c>
      <c r="O739" s="736">
        <v>0</v>
      </c>
      <c r="P739" s="736">
        <v>3300</v>
      </c>
      <c r="Q739" s="133" t="s">
        <v>331</v>
      </c>
    </row>
    <row r="740" spans="1:17">
      <c r="A740" s="213"/>
      <c r="B740" s="140"/>
      <c r="C740" s="610">
        <v>24</v>
      </c>
      <c r="D740" s="651" t="s">
        <v>159</v>
      </c>
      <c r="E740" s="734">
        <f t="shared" si="64"/>
        <v>9935</v>
      </c>
      <c r="F740" s="734">
        <f t="shared" si="62"/>
        <v>0</v>
      </c>
      <c r="G740" s="734">
        <f t="shared" si="63"/>
        <v>9935</v>
      </c>
      <c r="H740" s="735">
        <f t="shared" si="65"/>
        <v>0</v>
      </c>
      <c r="I740" s="735">
        <v>0</v>
      </c>
      <c r="J740" s="735">
        <v>0</v>
      </c>
      <c r="K740" s="735">
        <f t="shared" si="66"/>
        <v>7734.9999999999991</v>
      </c>
      <c r="L740" s="735">
        <v>0</v>
      </c>
      <c r="M740" s="735">
        <v>7734.9999999999991</v>
      </c>
      <c r="N740" s="734">
        <f t="shared" si="67"/>
        <v>2200</v>
      </c>
      <c r="O740" s="736">
        <v>0</v>
      </c>
      <c r="P740" s="736">
        <v>2200</v>
      </c>
      <c r="Q740" s="133" t="s">
        <v>331</v>
      </c>
    </row>
    <row r="741" spans="1:17">
      <c r="A741" s="213"/>
      <c r="B741" s="140"/>
      <c r="C741" s="610">
        <v>25</v>
      </c>
      <c r="D741" s="651" t="s">
        <v>197</v>
      </c>
      <c r="E741" s="734">
        <f t="shared" si="64"/>
        <v>9935</v>
      </c>
      <c r="F741" s="734">
        <f t="shared" si="62"/>
        <v>0</v>
      </c>
      <c r="G741" s="734">
        <f t="shared" si="63"/>
        <v>9935</v>
      </c>
      <c r="H741" s="735">
        <f t="shared" si="65"/>
        <v>0</v>
      </c>
      <c r="I741" s="735">
        <v>0</v>
      </c>
      <c r="J741" s="735">
        <v>0</v>
      </c>
      <c r="K741" s="735">
        <f t="shared" si="66"/>
        <v>7734.9999999999991</v>
      </c>
      <c r="L741" s="735">
        <v>0</v>
      </c>
      <c r="M741" s="735">
        <v>7734.9999999999991</v>
      </c>
      <c r="N741" s="734">
        <f t="shared" si="67"/>
        <v>2200</v>
      </c>
      <c r="O741" s="736">
        <v>0</v>
      </c>
      <c r="P741" s="736">
        <v>2200</v>
      </c>
      <c r="Q741" s="133" t="s">
        <v>331</v>
      </c>
    </row>
    <row r="742" spans="1:17">
      <c r="A742" s="213"/>
      <c r="B742" s="140"/>
      <c r="C742" s="610">
        <v>26</v>
      </c>
      <c r="D742" s="651" t="s">
        <v>199</v>
      </c>
      <c r="E742" s="734">
        <f t="shared" si="64"/>
        <v>3240</v>
      </c>
      <c r="F742" s="734">
        <f t="shared" si="62"/>
        <v>0</v>
      </c>
      <c r="G742" s="734">
        <f t="shared" si="63"/>
        <v>3240</v>
      </c>
      <c r="H742" s="735">
        <f t="shared" si="65"/>
        <v>0</v>
      </c>
      <c r="I742" s="735">
        <v>0</v>
      </c>
      <c r="J742" s="735">
        <v>0</v>
      </c>
      <c r="K742" s="735">
        <f t="shared" si="66"/>
        <v>2470</v>
      </c>
      <c r="L742" s="735">
        <v>0</v>
      </c>
      <c r="M742" s="735">
        <v>2470</v>
      </c>
      <c r="N742" s="734">
        <f t="shared" si="67"/>
        <v>770</v>
      </c>
      <c r="O742" s="736">
        <v>0</v>
      </c>
      <c r="P742" s="736">
        <v>770</v>
      </c>
      <c r="Q742" s="133" t="s">
        <v>331</v>
      </c>
    </row>
    <row r="743" spans="1:17">
      <c r="A743" s="213"/>
      <c r="B743" s="140"/>
      <c r="C743" s="610">
        <v>27</v>
      </c>
      <c r="D743" s="651" t="s">
        <v>200</v>
      </c>
      <c r="E743" s="734">
        <f t="shared" si="64"/>
        <v>9935</v>
      </c>
      <c r="F743" s="734">
        <f t="shared" si="62"/>
        <v>0</v>
      </c>
      <c r="G743" s="734">
        <f t="shared" si="63"/>
        <v>9935</v>
      </c>
      <c r="H743" s="735">
        <f t="shared" si="65"/>
        <v>0</v>
      </c>
      <c r="I743" s="735">
        <v>0</v>
      </c>
      <c r="J743" s="735">
        <v>0</v>
      </c>
      <c r="K743" s="735">
        <f t="shared" si="66"/>
        <v>7734.9999999999991</v>
      </c>
      <c r="L743" s="735">
        <v>0</v>
      </c>
      <c r="M743" s="735">
        <v>7734.9999999999991</v>
      </c>
      <c r="N743" s="734">
        <f t="shared" si="67"/>
        <v>2200</v>
      </c>
      <c r="O743" s="736">
        <v>0</v>
      </c>
      <c r="P743" s="736">
        <v>2200</v>
      </c>
      <c r="Q743" s="133" t="s">
        <v>331</v>
      </c>
    </row>
    <row r="744" spans="1:17">
      <c r="A744" s="213"/>
      <c r="B744" s="140"/>
      <c r="C744" s="610">
        <v>28</v>
      </c>
      <c r="D744" s="651" t="s">
        <v>327</v>
      </c>
      <c r="E744" s="734">
        <f t="shared" si="64"/>
        <v>3810</v>
      </c>
      <c r="F744" s="734">
        <f t="shared" si="62"/>
        <v>0</v>
      </c>
      <c r="G744" s="734">
        <f t="shared" si="63"/>
        <v>3810</v>
      </c>
      <c r="H744" s="735">
        <f t="shared" si="65"/>
        <v>0</v>
      </c>
      <c r="I744" s="735">
        <v>0</v>
      </c>
      <c r="J744" s="735">
        <v>0</v>
      </c>
      <c r="K744" s="735">
        <f t="shared" si="66"/>
        <v>3040</v>
      </c>
      <c r="L744" s="735">
        <v>0</v>
      </c>
      <c r="M744" s="735">
        <v>3040</v>
      </c>
      <c r="N744" s="734">
        <f t="shared" si="67"/>
        <v>770</v>
      </c>
      <c r="O744" s="736">
        <v>0</v>
      </c>
      <c r="P744" s="736">
        <v>770</v>
      </c>
      <c r="Q744" s="133" t="s">
        <v>331</v>
      </c>
    </row>
    <row r="745" spans="1:17">
      <c r="A745" s="213"/>
      <c r="B745" s="140"/>
      <c r="C745" s="610">
        <v>29</v>
      </c>
      <c r="D745" s="651" t="s">
        <v>203</v>
      </c>
      <c r="E745" s="734">
        <f t="shared" si="64"/>
        <v>3290</v>
      </c>
      <c r="F745" s="734">
        <f t="shared" si="62"/>
        <v>0</v>
      </c>
      <c r="G745" s="734">
        <f t="shared" si="63"/>
        <v>3290</v>
      </c>
      <c r="H745" s="735">
        <f t="shared" si="65"/>
        <v>0</v>
      </c>
      <c r="I745" s="735">
        <v>0</v>
      </c>
      <c r="J745" s="735">
        <v>0</v>
      </c>
      <c r="K745" s="735">
        <f t="shared" si="66"/>
        <v>2520</v>
      </c>
      <c r="L745" s="735">
        <v>0</v>
      </c>
      <c r="M745" s="735">
        <v>2520</v>
      </c>
      <c r="N745" s="734">
        <f t="shared" si="67"/>
        <v>770</v>
      </c>
      <c r="O745" s="736">
        <v>0</v>
      </c>
      <c r="P745" s="736">
        <v>770</v>
      </c>
      <c r="Q745" s="133" t="s">
        <v>331</v>
      </c>
    </row>
    <row r="746" spans="1:17">
      <c r="A746" s="213"/>
      <c r="B746" s="140"/>
      <c r="C746" s="610">
        <v>30</v>
      </c>
      <c r="D746" s="651" t="s">
        <v>204</v>
      </c>
      <c r="E746" s="734">
        <f t="shared" si="64"/>
        <v>3340</v>
      </c>
      <c r="F746" s="734">
        <f t="shared" si="62"/>
        <v>0</v>
      </c>
      <c r="G746" s="734">
        <f t="shared" si="63"/>
        <v>3340</v>
      </c>
      <c r="H746" s="735">
        <f t="shared" si="65"/>
        <v>0</v>
      </c>
      <c r="I746" s="735">
        <v>0</v>
      </c>
      <c r="J746" s="735">
        <v>0</v>
      </c>
      <c r="K746" s="735">
        <f t="shared" si="66"/>
        <v>2570</v>
      </c>
      <c r="L746" s="735">
        <v>0</v>
      </c>
      <c r="M746" s="735">
        <v>2570</v>
      </c>
      <c r="N746" s="734">
        <f t="shared" si="67"/>
        <v>770</v>
      </c>
      <c r="O746" s="736">
        <v>0</v>
      </c>
      <c r="P746" s="736">
        <v>770</v>
      </c>
      <c r="Q746" s="133" t="s">
        <v>331</v>
      </c>
    </row>
    <row r="747" spans="1:17">
      <c r="A747" s="213"/>
      <c r="B747" s="140"/>
      <c r="C747" s="610">
        <v>31</v>
      </c>
      <c r="D747" s="663" t="s">
        <v>205</v>
      </c>
      <c r="E747" s="734">
        <f t="shared" si="64"/>
        <v>9935</v>
      </c>
      <c r="F747" s="734">
        <f t="shared" si="62"/>
        <v>0</v>
      </c>
      <c r="G747" s="734">
        <f t="shared" si="63"/>
        <v>9935</v>
      </c>
      <c r="H747" s="735">
        <f t="shared" si="65"/>
        <v>0</v>
      </c>
      <c r="I747" s="735">
        <v>0</v>
      </c>
      <c r="J747" s="735">
        <v>0</v>
      </c>
      <c r="K747" s="735">
        <f t="shared" si="66"/>
        <v>7734.9999999999991</v>
      </c>
      <c r="L747" s="735">
        <v>0</v>
      </c>
      <c r="M747" s="735">
        <v>7734.9999999999991</v>
      </c>
      <c r="N747" s="734">
        <f t="shared" si="67"/>
        <v>2200</v>
      </c>
      <c r="O747" s="736">
        <v>0</v>
      </c>
      <c r="P747" s="736">
        <v>2200</v>
      </c>
      <c r="Q747" s="133" t="s">
        <v>331</v>
      </c>
    </row>
    <row r="748" spans="1:17">
      <c r="A748" s="213"/>
      <c r="B748" s="140"/>
      <c r="C748" s="610">
        <f>C747</f>
        <v>31</v>
      </c>
      <c r="D748" s="737" t="s">
        <v>314</v>
      </c>
      <c r="E748" s="653">
        <f>SUM(E717:E747)</f>
        <v>499950</v>
      </c>
      <c r="F748" s="653">
        <f t="shared" ref="F748:P748" si="68">SUM(F717:F747)</f>
        <v>0</v>
      </c>
      <c r="G748" s="653">
        <f t="shared" si="68"/>
        <v>499950</v>
      </c>
      <c r="H748" s="653">
        <f t="shared" si="68"/>
        <v>0</v>
      </c>
      <c r="I748" s="653">
        <f t="shared" si="68"/>
        <v>0</v>
      </c>
      <c r="J748" s="653">
        <f t="shared" si="68"/>
        <v>0</v>
      </c>
      <c r="K748" s="653">
        <f t="shared" si="68"/>
        <v>389850</v>
      </c>
      <c r="L748" s="653">
        <f t="shared" si="68"/>
        <v>0</v>
      </c>
      <c r="M748" s="653">
        <f t="shared" si="68"/>
        <v>389850</v>
      </c>
      <c r="N748" s="653">
        <f t="shared" si="68"/>
        <v>110100</v>
      </c>
      <c r="O748" s="653">
        <f t="shared" si="68"/>
        <v>0</v>
      </c>
      <c r="P748" s="653">
        <f t="shared" si="68"/>
        <v>110100</v>
      </c>
      <c r="Q748" s="133"/>
    </row>
    <row r="749" spans="1:17">
      <c r="A749" s="213">
        <v>19</v>
      </c>
      <c r="B749" s="692" t="s">
        <v>694</v>
      </c>
      <c r="C749" s="11">
        <v>19</v>
      </c>
      <c r="D749" s="124" t="s">
        <v>693</v>
      </c>
      <c r="E749" s="57"/>
      <c r="F749" s="57"/>
      <c r="G749" s="57"/>
      <c r="H749" s="57"/>
      <c r="I749" s="57"/>
      <c r="J749" s="57"/>
      <c r="K749" s="57"/>
      <c r="L749" s="57"/>
      <c r="M749" s="57"/>
      <c r="N749" s="57"/>
      <c r="O749" s="57"/>
      <c r="P749" s="57"/>
      <c r="Q749" s="133"/>
    </row>
    <row r="750" spans="1:17">
      <c r="A750" s="213"/>
      <c r="B750" s="22"/>
      <c r="C750" s="11">
        <v>1</v>
      </c>
      <c r="D750" s="699" t="s">
        <v>38</v>
      </c>
      <c r="E750" s="697">
        <v>329128</v>
      </c>
      <c r="F750" s="697">
        <v>49650</v>
      </c>
      <c r="G750" s="697">
        <v>279478</v>
      </c>
      <c r="H750" s="697">
        <v>70997</v>
      </c>
      <c r="I750" s="697">
        <v>11350</v>
      </c>
      <c r="J750" s="697">
        <v>59647</v>
      </c>
      <c r="K750" s="697">
        <v>136361.79999999999</v>
      </c>
      <c r="L750" s="697">
        <v>25800</v>
      </c>
      <c r="M750" s="697">
        <v>110561.8</v>
      </c>
      <c r="N750" s="697">
        <v>121769.2</v>
      </c>
      <c r="O750" s="697">
        <v>12500</v>
      </c>
      <c r="P750" s="697">
        <v>109269.2</v>
      </c>
      <c r="Q750" s="133"/>
    </row>
    <row r="751" spans="1:17">
      <c r="A751" s="213"/>
      <c r="B751" s="22"/>
      <c r="C751" s="11">
        <v>2</v>
      </c>
      <c r="D751" s="699" t="s">
        <v>695</v>
      </c>
      <c r="E751" s="697">
        <f>F751+G751</f>
        <v>13204</v>
      </c>
      <c r="F751" s="697">
        <v>700</v>
      </c>
      <c r="G751" s="697">
        <v>12504</v>
      </c>
      <c r="H751" s="697">
        <f>I751+J751</f>
        <v>4611.5</v>
      </c>
      <c r="I751" s="697">
        <v>300</v>
      </c>
      <c r="J751" s="697">
        <v>4311.5</v>
      </c>
      <c r="K751" s="697">
        <f>L751+M751</f>
        <v>4855</v>
      </c>
      <c r="L751" s="697">
        <v>400</v>
      </c>
      <c r="M751" s="697">
        <v>4455</v>
      </c>
      <c r="N751" s="697">
        <f>O751+P751</f>
        <v>3737.5</v>
      </c>
      <c r="O751" s="697">
        <v>0</v>
      </c>
      <c r="P751" s="697">
        <v>3737.5</v>
      </c>
      <c r="Q751" s="133"/>
    </row>
    <row r="752" spans="1:17">
      <c r="A752" s="213"/>
      <c r="B752" s="22"/>
      <c r="C752" s="11">
        <v>3</v>
      </c>
      <c r="D752" s="699" t="s">
        <v>696</v>
      </c>
      <c r="E752" s="697">
        <f>F752+G752</f>
        <v>12834</v>
      </c>
      <c r="F752" s="697">
        <v>500</v>
      </c>
      <c r="G752" s="697">
        <v>12334</v>
      </c>
      <c r="H752" s="697">
        <f>I752+J752</f>
        <v>4776</v>
      </c>
      <c r="I752" s="697">
        <v>350</v>
      </c>
      <c r="J752" s="697">
        <v>4426</v>
      </c>
      <c r="K752" s="697">
        <f>L752+M752</f>
        <v>4216.2</v>
      </c>
      <c r="L752" s="697">
        <v>150</v>
      </c>
      <c r="M752" s="697">
        <v>4066.2</v>
      </c>
      <c r="N752" s="697">
        <f>O752+P752</f>
        <v>3841.8</v>
      </c>
      <c r="O752" s="697">
        <v>0</v>
      </c>
      <c r="P752" s="697">
        <v>3841.8</v>
      </c>
      <c r="Q752" s="133"/>
    </row>
    <row r="753" spans="1:17">
      <c r="A753" s="213"/>
      <c r="B753" s="22"/>
      <c r="C753" s="11">
        <v>4</v>
      </c>
      <c r="D753" s="699" t="s">
        <v>697</v>
      </c>
      <c r="E753" s="697">
        <f>F753+G753</f>
        <v>16400</v>
      </c>
      <c r="F753" s="697">
        <v>3800</v>
      </c>
      <c r="G753" s="697">
        <v>12600</v>
      </c>
      <c r="H753" s="697">
        <f>I753+J753</f>
        <v>4852</v>
      </c>
      <c r="I753" s="697">
        <v>600</v>
      </c>
      <c r="J753" s="697">
        <v>4252</v>
      </c>
      <c r="K753" s="697">
        <f>L753+M753</f>
        <v>6552.4</v>
      </c>
      <c r="L753" s="697">
        <v>1800</v>
      </c>
      <c r="M753" s="697">
        <v>4752.3999999999996</v>
      </c>
      <c r="N753" s="697">
        <f>O753+P753</f>
        <v>4995.6000000000004</v>
      </c>
      <c r="O753" s="697">
        <v>1400</v>
      </c>
      <c r="P753" s="697">
        <v>3595.6</v>
      </c>
      <c r="Q753" s="133"/>
    </row>
    <row r="754" spans="1:17">
      <c r="A754" s="213"/>
      <c r="B754" s="22"/>
      <c r="C754" s="11">
        <v>5</v>
      </c>
      <c r="D754" s="699" t="s">
        <v>698</v>
      </c>
      <c r="E754" s="697">
        <f>F754+G754</f>
        <v>12360</v>
      </c>
      <c r="F754" s="697">
        <v>500</v>
      </c>
      <c r="G754" s="697">
        <v>11860</v>
      </c>
      <c r="H754" s="697">
        <f>I754+J754</f>
        <v>4790.5</v>
      </c>
      <c r="I754" s="697">
        <v>500</v>
      </c>
      <c r="J754" s="697">
        <v>4290.5</v>
      </c>
      <c r="K754" s="697">
        <f>L754+M754</f>
        <v>3904</v>
      </c>
      <c r="L754" s="697">
        <v>0</v>
      </c>
      <c r="M754" s="697">
        <v>3904</v>
      </c>
      <c r="N754" s="697">
        <f>O754+P754</f>
        <v>3665.5</v>
      </c>
      <c r="O754" s="697">
        <v>0</v>
      </c>
      <c r="P754" s="697">
        <v>3665.5</v>
      </c>
      <c r="Q754" s="133"/>
    </row>
    <row r="755" spans="1:17">
      <c r="A755" s="213"/>
      <c r="B755" s="22"/>
      <c r="C755" s="11">
        <v>6</v>
      </c>
      <c r="D755" s="699" t="s">
        <v>699</v>
      </c>
      <c r="E755" s="697">
        <f>F755+G755</f>
        <v>13071</v>
      </c>
      <c r="F755" s="697">
        <v>500</v>
      </c>
      <c r="G755" s="697">
        <v>12571</v>
      </c>
      <c r="H755" s="697">
        <f>I755+J755</f>
        <v>4305.2</v>
      </c>
      <c r="I755" s="697">
        <v>275</v>
      </c>
      <c r="J755" s="697">
        <v>4030.2</v>
      </c>
      <c r="K755" s="697">
        <f>L755+M755</f>
        <v>4709.5</v>
      </c>
      <c r="L755" s="697">
        <v>225</v>
      </c>
      <c r="M755" s="697">
        <v>4484.5</v>
      </c>
      <c r="N755" s="697">
        <f>O755+P755</f>
        <v>4056.3</v>
      </c>
      <c r="O755" s="697">
        <v>0</v>
      </c>
      <c r="P755" s="697">
        <v>4056.3</v>
      </c>
      <c r="Q755" s="133"/>
    </row>
    <row r="756" spans="1:17">
      <c r="A756" s="213"/>
      <c r="B756" s="22"/>
      <c r="C756" s="11"/>
      <c r="D756" s="127" t="s">
        <v>314</v>
      </c>
      <c r="E756" s="57">
        <f>SUM(E750:E755)</f>
        <v>396997</v>
      </c>
      <c r="F756" s="57">
        <f t="shared" ref="F756:P756" si="69">SUM(F750:F755)</f>
        <v>55650</v>
      </c>
      <c r="G756" s="57">
        <f t="shared" si="69"/>
        <v>341347</v>
      </c>
      <c r="H756" s="57">
        <f t="shared" si="69"/>
        <v>94332.2</v>
      </c>
      <c r="I756" s="57">
        <f t="shared" si="69"/>
        <v>13375</v>
      </c>
      <c r="J756" s="57">
        <f t="shared" si="69"/>
        <v>80957.2</v>
      </c>
      <c r="K756" s="57">
        <f t="shared" si="69"/>
        <v>160598.9</v>
      </c>
      <c r="L756" s="57">
        <f>SUM(L750:L755)</f>
        <v>28375</v>
      </c>
      <c r="M756" s="57">
        <f t="shared" si="69"/>
        <v>132223.9</v>
      </c>
      <c r="N756" s="57">
        <f t="shared" si="69"/>
        <v>142065.9</v>
      </c>
      <c r="O756" s="57">
        <f t="shared" si="69"/>
        <v>13900</v>
      </c>
      <c r="P756" s="57">
        <f t="shared" si="69"/>
        <v>128165.90000000001</v>
      </c>
      <c r="Q756" s="133"/>
    </row>
    <row r="757" spans="1:17">
      <c r="A757" s="115"/>
      <c r="B757" s="131"/>
      <c r="C757" s="9"/>
      <c r="D757" s="122" t="s">
        <v>459</v>
      </c>
      <c r="E757" s="57">
        <f>E667+E643+E68+E640+E505+E420+E414+E373+E364+E247+E232+E715+E83+E692+E284+E179+E748+E756+E588</f>
        <v>6638957.4000000004</v>
      </c>
      <c r="F757" s="57">
        <f t="shared" ref="F757:P757" si="70">F667+F643+F68+F640+F505+F420+F414+F373+F364+F247+F232+F715+F83+F692+F284+F179+F748+F756+F588</f>
        <v>868980.9</v>
      </c>
      <c r="G757" s="57">
        <f t="shared" si="70"/>
        <v>5767986.5</v>
      </c>
      <c r="H757" s="57">
        <f t="shared" si="70"/>
        <v>1241510.5700000003</v>
      </c>
      <c r="I757" s="57">
        <f t="shared" si="70"/>
        <v>128676.6</v>
      </c>
      <c r="J757" s="57">
        <f t="shared" si="70"/>
        <v>1112833.97</v>
      </c>
      <c r="K757" s="57">
        <f t="shared" si="70"/>
        <v>3060535.4000000004</v>
      </c>
      <c r="L757" s="57">
        <f t="shared" si="70"/>
        <v>418078.16000000003</v>
      </c>
      <c r="M757" s="57">
        <f t="shared" si="70"/>
        <v>2636734.2400000002</v>
      </c>
      <c r="N757" s="57">
        <f t="shared" si="70"/>
        <v>1465733.8</v>
      </c>
      <c r="O757" s="57">
        <f t="shared" si="70"/>
        <v>255518.1</v>
      </c>
      <c r="P757" s="57">
        <f t="shared" si="70"/>
        <v>1209785.6999999997</v>
      </c>
      <c r="Q757" s="133"/>
    </row>
    <row r="758" spans="1:17">
      <c r="A758" s="142" t="s">
        <v>352</v>
      </c>
      <c r="B758" s="40"/>
      <c r="C758" s="4"/>
      <c r="D758" s="128"/>
      <c r="E758" s="185" t="s">
        <v>549</v>
      </c>
      <c r="F758" s="185"/>
      <c r="G758" s="185"/>
      <c r="H758" s="57"/>
      <c r="I758" s="57"/>
      <c r="J758" s="186"/>
      <c r="K758" s="186"/>
      <c r="L758" s="186"/>
      <c r="M758" s="186"/>
      <c r="N758" s="34"/>
      <c r="O758" s="187"/>
      <c r="P758" s="187"/>
      <c r="Q758" s="133"/>
    </row>
    <row r="759" spans="1:17">
      <c r="A759" s="306">
        <v>1</v>
      </c>
      <c r="B759" s="145" t="s">
        <v>92</v>
      </c>
      <c r="C759" s="11"/>
      <c r="D759" s="118" t="s">
        <v>445</v>
      </c>
      <c r="E759" s="97"/>
      <c r="F759" s="97"/>
      <c r="G759" s="97"/>
      <c r="H759" s="97"/>
      <c r="I759" s="97"/>
      <c r="J759" s="97"/>
      <c r="K759" s="85"/>
      <c r="L759" s="85"/>
      <c r="M759" s="85"/>
      <c r="N759" s="85"/>
      <c r="O759" s="307"/>
      <c r="P759" s="307"/>
      <c r="Q759" s="133" t="s">
        <v>376</v>
      </c>
    </row>
    <row r="760" spans="1:17" s="617" customFormat="1">
      <c r="A760" s="618"/>
      <c r="B760" s="609"/>
      <c r="C760" s="610">
        <v>1</v>
      </c>
      <c r="D760" s="639" t="s">
        <v>2</v>
      </c>
      <c r="E760" s="613">
        <v>76137</v>
      </c>
      <c r="F760" s="613">
        <v>52400</v>
      </c>
      <c r="G760" s="613">
        <v>23737</v>
      </c>
      <c r="H760" s="613">
        <v>26559.5</v>
      </c>
      <c r="I760" s="613">
        <v>18000</v>
      </c>
      <c r="J760" s="613">
        <v>8559.5</v>
      </c>
      <c r="K760" s="613">
        <v>26655.200000000001</v>
      </c>
      <c r="L760" s="613">
        <v>19400</v>
      </c>
      <c r="M760" s="613">
        <v>7255.2</v>
      </c>
      <c r="N760" s="613">
        <v>22922.3</v>
      </c>
      <c r="O760" s="613">
        <v>15000</v>
      </c>
      <c r="P760" s="615">
        <v>7922.3</v>
      </c>
      <c r="Q760" s="616" t="s">
        <v>333</v>
      </c>
    </row>
    <row r="761" spans="1:17">
      <c r="A761" s="115"/>
      <c r="B761" s="308"/>
      <c r="C761" s="11">
        <f>C760</f>
        <v>1</v>
      </c>
      <c r="D761" s="119" t="s">
        <v>455</v>
      </c>
      <c r="E761" s="57">
        <f>E760</f>
        <v>76137</v>
      </c>
      <c r="F761" s="57">
        <f t="shared" ref="F761:P761" si="71">F760</f>
        <v>52400</v>
      </c>
      <c r="G761" s="57">
        <f t="shared" si="71"/>
        <v>23737</v>
      </c>
      <c r="H761" s="57">
        <f t="shared" si="71"/>
        <v>26559.5</v>
      </c>
      <c r="I761" s="57">
        <f t="shared" si="71"/>
        <v>18000</v>
      </c>
      <c r="J761" s="57">
        <f t="shared" si="71"/>
        <v>8559.5</v>
      </c>
      <c r="K761" s="57">
        <f t="shared" si="71"/>
        <v>26655.200000000001</v>
      </c>
      <c r="L761" s="57">
        <f t="shared" si="71"/>
        <v>19400</v>
      </c>
      <c r="M761" s="57">
        <f t="shared" si="71"/>
        <v>7255.2</v>
      </c>
      <c r="N761" s="57">
        <f t="shared" si="71"/>
        <v>22922.3</v>
      </c>
      <c r="O761" s="57">
        <f t="shared" si="71"/>
        <v>15000</v>
      </c>
      <c r="P761" s="57">
        <f t="shared" si="71"/>
        <v>7922.3</v>
      </c>
      <c r="Q761" s="133"/>
    </row>
    <row r="762" spans="1:17">
      <c r="A762" s="146">
        <v>2</v>
      </c>
      <c r="B762" s="145" t="s">
        <v>76</v>
      </c>
      <c r="C762" s="9"/>
      <c r="D762" s="309" t="s">
        <v>419</v>
      </c>
      <c r="E762" s="85"/>
      <c r="F762" s="85"/>
      <c r="G762" s="85"/>
      <c r="H762" s="85"/>
      <c r="I762" s="85"/>
      <c r="J762" s="85"/>
      <c r="K762" s="85"/>
      <c r="L762" s="85"/>
      <c r="M762" s="85"/>
      <c r="N762" s="85"/>
      <c r="O762" s="85"/>
      <c r="P762" s="13"/>
      <c r="Q762" s="133" t="s">
        <v>376</v>
      </c>
    </row>
    <row r="763" spans="1:17">
      <c r="A763" s="148"/>
      <c r="B763" s="130"/>
      <c r="C763" s="610">
        <v>1</v>
      </c>
      <c r="D763" s="676" t="s">
        <v>3</v>
      </c>
      <c r="E763" s="624">
        <v>5500</v>
      </c>
      <c r="F763" s="612"/>
      <c r="G763" s="612">
        <v>5500</v>
      </c>
      <c r="H763" s="624">
        <v>2000</v>
      </c>
      <c r="I763" s="612"/>
      <c r="J763" s="612">
        <v>2000</v>
      </c>
      <c r="K763" s="624">
        <v>2000</v>
      </c>
      <c r="L763" s="613">
        <v>0</v>
      </c>
      <c r="M763" s="613">
        <v>2000</v>
      </c>
      <c r="N763" s="624">
        <v>1500</v>
      </c>
      <c r="O763" s="614"/>
      <c r="P763" s="689">
        <v>1500</v>
      </c>
      <c r="Q763" s="133" t="s">
        <v>333</v>
      </c>
    </row>
    <row r="764" spans="1:17">
      <c r="A764" s="110"/>
      <c r="B764" s="153"/>
      <c r="C764" s="610">
        <v>2</v>
      </c>
      <c r="D764" s="676" t="s">
        <v>4</v>
      </c>
      <c r="E764" s="624">
        <v>12104</v>
      </c>
      <c r="F764" s="612">
        <v>1000</v>
      </c>
      <c r="G764" s="612">
        <v>11104</v>
      </c>
      <c r="H764" s="624">
        <v>5034.5</v>
      </c>
      <c r="I764" s="612">
        <v>1000</v>
      </c>
      <c r="J764" s="612">
        <v>4034.5</v>
      </c>
      <c r="K764" s="624">
        <v>3325.8</v>
      </c>
      <c r="L764" s="613">
        <v>0</v>
      </c>
      <c r="M764" s="612">
        <v>3325.8</v>
      </c>
      <c r="N764" s="624">
        <v>3743.7</v>
      </c>
      <c r="O764" s="675"/>
      <c r="P764" s="690">
        <v>3743.7</v>
      </c>
      <c r="Q764" s="133" t="s">
        <v>333</v>
      </c>
    </row>
    <row r="765" spans="1:17">
      <c r="A765" s="110"/>
      <c r="B765" s="153"/>
      <c r="C765" s="610">
        <v>3</v>
      </c>
      <c r="D765" s="676" t="s">
        <v>357</v>
      </c>
      <c r="E765" s="624">
        <v>6969</v>
      </c>
      <c r="F765" s="612">
        <v>500</v>
      </c>
      <c r="G765" s="612">
        <v>6469</v>
      </c>
      <c r="H765" s="624">
        <v>2977</v>
      </c>
      <c r="I765" s="612">
        <v>500</v>
      </c>
      <c r="J765" s="612">
        <v>2477</v>
      </c>
      <c r="K765" s="624">
        <v>1558</v>
      </c>
      <c r="L765" s="613">
        <v>0</v>
      </c>
      <c r="M765" s="612">
        <v>1558</v>
      </c>
      <c r="N765" s="624">
        <v>2434</v>
      </c>
      <c r="O765" s="675"/>
      <c r="P765" s="690">
        <v>2434</v>
      </c>
      <c r="Q765" s="133" t="s">
        <v>333</v>
      </c>
    </row>
    <row r="766" spans="1:17">
      <c r="A766" s="110"/>
      <c r="B766" s="138"/>
      <c r="C766" s="610">
        <v>4</v>
      </c>
      <c r="D766" s="676" t="s">
        <v>5</v>
      </c>
      <c r="E766" s="624">
        <v>4723</v>
      </c>
      <c r="F766" s="612">
        <v>500</v>
      </c>
      <c r="G766" s="612">
        <v>4223</v>
      </c>
      <c r="H766" s="624">
        <v>1919.5</v>
      </c>
      <c r="I766" s="612">
        <v>500</v>
      </c>
      <c r="J766" s="612">
        <v>1419.5</v>
      </c>
      <c r="K766" s="624">
        <v>1212.2</v>
      </c>
      <c r="L766" s="613">
        <v>0</v>
      </c>
      <c r="M766" s="612">
        <v>1212.2</v>
      </c>
      <c r="N766" s="624">
        <v>1591.3</v>
      </c>
      <c r="O766" s="675"/>
      <c r="P766" s="690">
        <v>1591.3</v>
      </c>
      <c r="Q766" s="133" t="s">
        <v>333</v>
      </c>
    </row>
    <row r="767" spans="1:17">
      <c r="A767" s="110"/>
      <c r="B767" s="138"/>
      <c r="C767" s="610">
        <v>5</v>
      </c>
      <c r="D767" s="676" t="s">
        <v>6</v>
      </c>
      <c r="E767" s="624">
        <v>14018</v>
      </c>
      <c r="F767" s="612">
        <v>5000</v>
      </c>
      <c r="G767" s="612">
        <v>9018</v>
      </c>
      <c r="H767" s="624">
        <v>4699.5</v>
      </c>
      <c r="I767" s="612">
        <v>1811</v>
      </c>
      <c r="J767" s="612">
        <v>2888.5</v>
      </c>
      <c r="K767" s="624">
        <v>5811.4</v>
      </c>
      <c r="L767" s="612">
        <v>3189</v>
      </c>
      <c r="M767" s="612">
        <v>2622.4</v>
      </c>
      <c r="N767" s="624">
        <v>3507.1</v>
      </c>
      <c r="O767" s="675"/>
      <c r="P767" s="690">
        <v>3507.1</v>
      </c>
      <c r="Q767" s="133" t="s">
        <v>333</v>
      </c>
    </row>
    <row r="768" spans="1:17">
      <c r="A768" s="149"/>
      <c r="B768" s="138"/>
      <c r="C768" s="610">
        <v>6</v>
      </c>
      <c r="D768" s="676" t="s">
        <v>7</v>
      </c>
      <c r="E768" s="624">
        <v>9786</v>
      </c>
      <c r="F768" s="612">
        <v>500</v>
      </c>
      <c r="G768" s="612">
        <v>9286</v>
      </c>
      <c r="H768" s="624">
        <v>4095</v>
      </c>
      <c r="I768" s="612">
        <v>500</v>
      </c>
      <c r="J768" s="612">
        <v>3595</v>
      </c>
      <c r="K768" s="624">
        <v>2061</v>
      </c>
      <c r="L768" s="612">
        <v>0</v>
      </c>
      <c r="M768" s="612">
        <v>2061</v>
      </c>
      <c r="N768" s="624">
        <v>3630</v>
      </c>
      <c r="O768" s="675"/>
      <c r="P768" s="690">
        <v>3630</v>
      </c>
      <c r="Q768" s="133" t="s">
        <v>333</v>
      </c>
    </row>
    <row r="769" spans="1:17">
      <c r="A769" s="110"/>
      <c r="B769" s="138"/>
      <c r="C769" s="610">
        <v>7</v>
      </c>
      <c r="D769" s="676" t="s">
        <v>8</v>
      </c>
      <c r="E769" s="624">
        <v>5614</v>
      </c>
      <c r="F769" s="612">
        <v>500</v>
      </c>
      <c r="G769" s="612">
        <v>5114</v>
      </c>
      <c r="H769" s="624">
        <v>2067</v>
      </c>
      <c r="I769" s="612">
        <v>200</v>
      </c>
      <c r="J769" s="612">
        <v>1867</v>
      </c>
      <c r="K769" s="624">
        <v>1471.6</v>
      </c>
      <c r="L769" s="612">
        <v>150</v>
      </c>
      <c r="M769" s="612">
        <v>1321.6</v>
      </c>
      <c r="N769" s="624">
        <v>2075.4</v>
      </c>
      <c r="O769" s="675">
        <v>150</v>
      </c>
      <c r="P769" s="690">
        <v>1925.4</v>
      </c>
      <c r="Q769" s="133" t="s">
        <v>333</v>
      </c>
    </row>
    <row r="770" spans="1:17">
      <c r="A770" s="110"/>
      <c r="B770" s="138"/>
      <c r="C770" s="610">
        <v>8</v>
      </c>
      <c r="D770" s="676" t="s">
        <v>9</v>
      </c>
      <c r="E770" s="624">
        <v>6406</v>
      </c>
      <c r="F770" s="612">
        <v>1000</v>
      </c>
      <c r="G770" s="612">
        <v>5406</v>
      </c>
      <c r="H770" s="624">
        <v>2376.5</v>
      </c>
      <c r="I770" s="612">
        <v>500</v>
      </c>
      <c r="J770" s="612">
        <v>1876.5</v>
      </c>
      <c r="K770" s="624">
        <v>1877.8</v>
      </c>
      <c r="L770" s="612">
        <v>500</v>
      </c>
      <c r="M770" s="612">
        <v>1377.8</v>
      </c>
      <c r="N770" s="624">
        <v>2151.6999999999998</v>
      </c>
      <c r="O770" s="675"/>
      <c r="P770" s="690">
        <v>2151.6999999999998</v>
      </c>
      <c r="Q770" s="133" t="s">
        <v>333</v>
      </c>
    </row>
    <row r="771" spans="1:17">
      <c r="A771" s="110"/>
      <c r="B771" s="138"/>
      <c r="C771" s="610">
        <v>9</v>
      </c>
      <c r="D771" s="676" t="s">
        <v>10</v>
      </c>
      <c r="E771" s="624">
        <v>5747</v>
      </c>
      <c r="F771" s="612">
        <v>500</v>
      </c>
      <c r="G771" s="612">
        <v>5247</v>
      </c>
      <c r="H771" s="624">
        <v>2013</v>
      </c>
      <c r="I771" s="612">
        <v>150</v>
      </c>
      <c r="J771" s="612">
        <v>1863</v>
      </c>
      <c r="K771" s="624">
        <v>1697.8</v>
      </c>
      <c r="L771" s="612">
        <v>350</v>
      </c>
      <c r="M771" s="612">
        <v>1347.8</v>
      </c>
      <c r="N771" s="624">
        <v>2036.2</v>
      </c>
      <c r="O771" s="675"/>
      <c r="P771" s="690">
        <v>2036.2</v>
      </c>
      <c r="Q771" s="133" t="s">
        <v>333</v>
      </c>
    </row>
    <row r="772" spans="1:17">
      <c r="A772" s="110"/>
      <c r="B772" s="138"/>
      <c r="C772" s="610">
        <v>10</v>
      </c>
      <c r="D772" s="676" t="s">
        <v>11</v>
      </c>
      <c r="E772" s="624">
        <v>4255</v>
      </c>
      <c r="F772" s="612">
        <v>500</v>
      </c>
      <c r="G772" s="612">
        <v>3755</v>
      </c>
      <c r="H772" s="624">
        <v>1833.5</v>
      </c>
      <c r="I772" s="612">
        <v>500</v>
      </c>
      <c r="J772" s="612">
        <v>1333.5</v>
      </c>
      <c r="K772" s="624">
        <v>1132</v>
      </c>
      <c r="L772" s="612">
        <v>0</v>
      </c>
      <c r="M772" s="612">
        <v>1132</v>
      </c>
      <c r="N772" s="624">
        <v>1289.5</v>
      </c>
      <c r="O772" s="675"/>
      <c r="P772" s="690">
        <v>1289.5</v>
      </c>
      <c r="Q772" s="133" t="s">
        <v>333</v>
      </c>
    </row>
    <row r="773" spans="1:17">
      <c r="A773" s="116"/>
      <c r="B773" s="131"/>
      <c r="C773" s="33">
        <f>C772</f>
        <v>10</v>
      </c>
      <c r="D773" s="296" t="s">
        <v>454</v>
      </c>
      <c r="E773" s="57">
        <f>SUM(E763:E772)</f>
        <v>75122</v>
      </c>
      <c r="F773" s="57">
        <f t="shared" ref="F773:P773" si="72">SUM(F763:F772)</f>
        <v>10000</v>
      </c>
      <c r="G773" s="57">
        <f t="shared" si="72"/>
        <v>65122</v>
      </c>
      <c r="H773" s="57">
        <f t="shared" si="72"/>
        <v>29015.5</v>
      </c>
      <c r="I773" s="57">
        <f t="shared" si="72"/>
        <v>5661</v>
      </c>
      <c r="J773" s="57">
        <f t="shared" si="72"/>
        <v>23354.5</v>
      </c>
      <c r="K773" s="57">
        <f t="shared" si="72"/>
        <v>22147.599999999999</v>
      </c>
      <c r="L773" s="57">
        <f t="shared" si="72"/>
        <v>4189</v>
      </c>
      <c r="M773" s="57">
        <f t="shared" si="72"/>
        <v>17958.599999999999</v>
      </c>
      <c r="N773" s="57">
        <f t="shared" si="72"/>
        <v>23958.9</v>
      </c>
      <c r="O773" s="57">
        <f t="shared" si="72"/>
        <v>150</v>
      </c>
      <c r="P773" s="57">
        <f t="shared" si="72"/>
        <v>23808.9</v>
      </c>
      <c r="Q773" s="133"/>
    </row>
    <row r="774" spans="1:17">
      <c r="A774" s="146">
        <v>3</v>
      </c>
      <c r="B774" s="145" t="s">
        <v>77</v>
      </c>
      <c r="C774" s="11"/>
      <c r="D774" s="163" t="s">
        <v>420</v>
      </c>
      <c r="E774" s="97"/>
      <c r="F774" s="97"/>
      <c r="G774" s="97"/>
      <c r="H774" s="97"/>
      <c r="I774" s="97"/>
      <c r="J774" s="97"/>
      <c r="K774" s="85">
        <v>0</v>
      </c>
      <c r="L774" s="85"/>
      <c r="M774" s="85"/>
      <c r="N774" s="85"/>
      <c r="O774" s="54"/>
      <c r="P774" s="13"/>
      <c r="Q774" s="133" t="s">
        <v>376</v>
      </c>
    </row>
    <row r="775" spans="1:17" s="617" customFormat="1">
      <c r="A775" s="618"/>
      <c r="B775" s="609"/>
      <c r="C775" s="610">
        <v>1</v>
      </c>
      <c r="D775" s="639" t="s">
        <v>12</v>
      </c>
      <c r="E775" s="613">
        <v>28190</v>
      </c>
      <c r="F775" s="613">
        <v>500</v>
      </c>
      <c r="G775" s="613">
        <v>27690</v>
      </c>
      <c r="H775" s="613">
        <v>20301.400000000001</v>
      </c>
      <c r="I775" s="613">
        <v>500</v>
      </c>
      <c r="J775" s="613">
        <v>19801.400000000001</v>
      </c>
      <c r="K775" s="613">
        <v>3975</v>
      </c>
      <c r="L775" s="613"/>
      <c r="M775" s="613">
        <v>3975</v>
      </c>
      <c r="N775" s="613">
        <v>3913.6</v>
      </c>
      <c r="O775" s="613"/>
      <c r="P775" s="615">
        <v>3913.6</v>
      </c>
      <c r="Q775" s="616" t="s">
        <v>333</v>
      </c>
    </row>
    <row r="776" spans="1:17" s="617" customFormat="1">
      <c r="A776" s="618"/>
      <c r="B776" s="673"/>
      <c r="C776" s="610">
        <v>2</v>
      </c>
      <c r="D776" s="651" t="s">
        <v>13</v>
      </c>
      <c r="E776" s="612">
        <v>13645</v>
      </c>
      <c r="F776" s="612">
        <v>1700</v>
      </c>
      <c r="G776" s="612">
        <v>11945</v>
      </c>
      <c r="H776" s="612">
        <v>4554.5</v>
      </c>
      <c r="I776" s="612">
        <v>500</v>
      </c>
      <c r="J776" s="612">
        <v>4054.5</v>
      </c>
      <c r="K776" s="612">
        <v>5390.4</v>
      </c>
      <c r="L776" s="612">
        <v>1200</v>
      </c>
      <c r="M776" s="612">
        <v>4190.3999999999996</v>
      </c>
      <c r="N776" s="612">
        <v>3700.1</v>
      </c>
      <c r="O776" s="612"/>
      <c r="P776" s="627">
        <v>3700.1</v>
      </c>
      <c r="Q776" s="616" t="s">
        <v>333</v>
      </c>
    </row>
    <row r="777" spans="1:17" s="617" customFormat="1">
      <c r="A777" s="618"/>
      <c r="B777" s="623"/>
      <c r="C777" s="610">
        <v>3</v>
      </c>
      <c r="D777" s="652" t="s">
        <v>14</v>
      </c>
      <c r="E777" s="612">
        <v>24034</v>
      </c>
      <c r="F777" s="612">
        <v>5500</v>
      </c>
      <c r="G777" s="612">
        <v>18534</v>
      </c>
      <c r="H777" s="612">
        <v>13300</v>
      </c>
      <c r="I777" s="612">
        <v>5300</v>
      </c>
      <c r="J777" s="647">
        <v>8000</v>
      </c>
      <c r="K777" s="612">
        <v>6754</v>
      </c>
      <c r="L777" s="612">
        <v>200</v>
      </c>
      <c r="M777" s="612">
        <v>6554</v>
      </c>
      <c r="N777" s="612">
        <v>3980</v>
      </c>
      <c r="O777" s="612"/>
      <c r="P777" s="627">
        <v>3980</v>
      </c>
      <c r="Q777" s="616" t="s">
        <v>333</v>
      </c>
    </row>
    <row r="778" spans="1:17">
      <c r="A778" s="115"/>
      <c r="B778" s="310"/>
      <c r="C778" s="49">
        <f>C777</f>
        <v>3</v>
      </c>
      <c r="D778" s="119" t="s">
        <v>449</v>
      </c>
      <c r="E778" s="57">
        <f t="shared" ref="E778:P778" si="73">SUM(E775:E777)</f>
        <v>65869</v>
      </c>
      <c r="F778" s="57">
        <f t="shared" si="73"/>
        <v>7700</v>
      </c>
      <c r="G778" s="57">
        <f t="shared" si="73"/>
        <v>58169</v>
      </c>
      <c r="H778" s="57">
        <f t="shared" si="73"/>
        <v>38155.9</v>
      </c>
      <c r="I778" s="57">
        <f t="shared" si="73"/>
        <v>6300</v>
      </c>
      <c r="J778" s="57">
        <f t="shared" si="73"/>
        <v>31855.9</v>
      </c>
      <c r="K778" s="57">
        <f t="shared" si="73"/>
        <v>16119.4</v>
      </c>
      <c r="L778" s="57">
        <f t="shared" si="73"/>
        <v>1400</v>
      </c>
      <c r="M778" s="57">
        <f t="shared" si="73"/>
        <v>14719.4</v>
      </c>
      <c r="N778" s="57">
        <f t="shared" si="73"/>
        <v>11593.7</v>
      </c>
      <c r="O778" s="57">
        <f t="shared" si="73"/>
        <v>0</v>
      </c>
      <c r="P778" s="57">
        <f t="shared" si="73"/>
        <v>11593.7</v>
      </c>
      <c r="Q778" s="133"/>
    </row>
    <row r="779" spans="1:17">
      <c r="A779" s="148">
        <v>4</v>
      </c>
      <c r="B779" s="2" t="s">
        <v>75</v>
      </c>
      <c r="C779" s="3">
        <f>A779</f>
        <v>4</v>
      </c>
      <c r="D779" s="118" t="s">
        <v>447</v>
      </c>
      <c r="E779" s="85"/>
      <c r="F779" s="85"/>
      <c r="G779" s="85"/>
      <c r="H779" s="85"/>
      <c r="I779" s="85"/>
      <c r="J779" s="85"/>
      <c r="K779" s="85"/>
      <c r="L779" s="85"/>
      <c r="M779" s="85"/>
      <c r="N779" s="85"/>
      <c r="O779" s="85"/>
      <c r="P779" s="13">
        <v>0</v>
      </c>
      <c r="Q779" s="133" t="s">
        <v>376</v>
      </c>
    </row>
    <row r="780" spans="1:17">
      <c r="A780" s="110"/>
      <c r="B780" s="130"/>
      <c r="C780" s="50">
        <v>1</v>
      </c>
      <c r="D780" s="693" t="s">
        <v>304</v>
      </c>
      <c r="E780" s="694">
        <v>27134</v>
      </c>
      <c r="F780" s="694">
        <v>1700</v>
      </c>
      <c r="G780" s="694">
        <v>25434</v>
      </c>
      <c r="H780" s="694">
        <v>6779</v>
      </c>
      <c r="I780" s="694">
        <v>1100</v>
      </c>
      <c r="J780" s="694">
        <v>5679</v>
      </c>
      <c r="K780" s="694">
        <v>12366.4</v>
      </c>
      <c r="L780" s="694">
        <v>200</v>
      </c>
      <c r="M780" s="694">
        <v>12166.4</v>
      </c>
      <c r="N780" s="694">
        <v>7988.6</v>
      </c>
      <c r="O780" s="694">
        <v>400</v>
      </c>
      <c r="P780" s="695">
        <v>7588.6</v>
      </c>
      <c r="Q780" s="133" t="s">
        <v>333</v>
      </c>
    </row>
    <row r="781" spans="1:17">
      <c r="A781" s="110"/>
      <c r="B781" s="22"/>
      <c r="C781" s="48">
        <v>2</v>
      </c>
      <c r="D781" s="696" t="s">
        <v>305</v>
      </c>
      <c r="E781" s="697">
        <v>8869</v>
      </c>
      <c r="F781" s="697">
        <v>2000</v>
      </c>
      <c r="G781" s="697">
        <v>6869</v>
      </c>
      <c r="H781" s="697">
        <v>2825</v>
      </c>
      <c r="I781" s="697">
        <v>600</v>
      </c>
      <c r="J781" s="697">
        <v>2225</v>
      </c>
      <c r="K781" s="697">
        <v>3204.8</v>
      </c>
      <c r="L781" s="697">
        <v>700</v>
      </c>
      <c r="M781" s="697">
        <v>2504.8000000000002</v>
      </c>
      <c r="N781" s="697">
        <v>2839.2</v>
      </c>
      <c r="O781" s="697">
        <v>700</v>
      </c>
      <c r="P781" s="698">
        <v>2139.1999999999998</v>
      </c>
      <c r="Q781" s="133" t="s">
        <v>333</v>
      </c>
    </row>
    <row r="782" spans="1:17">
      <c r="A782" s="110"/>
      <c r="B782" s="138"/>
      <c r="C782" s="48">
        <v>3</v>
      </c>
      <c r="D782" s="696" t="s">
        <v>306</v>
      </c>
      <c r="E782" s="697">
        <v>10411</v>
      </c>
      <c r="F782" s="697">
        <v>3560</v>
      </c>
      <c r="G782" s="697">
        <v>6851</v>
      </c>
      <c r="H782" s="697">
        <v>2538.5</v>
      </c>
      <c r="I782" s="697">
        <v>320</v>
      </c>
      <c r="J782" s="697">
        <v>2218.5</v>
      </c>
      <c r="K782" s="697">
        <v>4315.2</v>
      </c>
      <c r="L782" s="697">
        <v>1860</v>
      </c>
      <c r="M782" s="697">
        <v>2455.1999999999998</v>
      </c>
      <c r="N782" s="697">
        <v>3557.3</v>
      </c>
      <c r="O782" s="697">
        <v>1380</v>
      </c>
      <c r="P782" s="698">
        <v>2177.3000000000002</v>
      </c>
      <c r="Q782" s="133" t="s">
        <v>333</v>
      </c>
    </row>
    <row r="783" spans="1:17">
      <c r="A783" s="110"/>
      <c r="B783" s="138"/>
      <c r="C783" s="48">
        <v>4</v>
      </c>
      <c r="D783" s="696" t="s">
        <v>307</v>
      </c>
      <c r="E783" s="697">
        <v>8221</v>
      </c>
      <c r="F783" s="697">
        <v>960</v>
      </c>
      <c r="G783" s="697">
        <v>7261</v>
      </c>
      <c r="H783" s="697">
        <v>2367</v>
      </c>
      <c r="I783" s="697">
        <v>0</v>
      </c>
      <c r="J783" s="697">
        <v>2367</v>
      </c>
      <c r="K783" s="697">
        <v>3540.4</v>
      </c>
      <c r="L783" s="697">
        <v>960</v>
      </c>
      <c r="M783" s="697">
        <v>2580.4</v>
      </c>
      <c r="N783" s="697">
        <v>2313.6</v>
      </c>
      <c r="O783" s="697">
        <v>0</v>
      </c>
      <c r="P783" s="698">
        <v>2313.6</v>
      </c>
      <c r="Q783" s="133" t="s">
        <v>333</v>
      </c>
    </row>
    <row r="784" spans="1:17">
      <c r="A784" s="110"/>
      <c r="B784" s="138"/>
      <c r="C784" s="48">
        <v>5</v>
      </c>
      <c r="D784" s="696" t="s">
        <v>308</v>
      </c>
      <c r="E784" s="697">
        <v>7028</v>
      </c>
      <c r="F784" s="697">
        <v>1123</v>
      </c>
      <c r="G784" s="697">
        <v>5905</v>
      </c>
      <c r="H784" s="697">
        <v>1770.5</v>
      </c>
      <c r="I784" s="697">
        <v>0</v>
      </c>
      <c r="J784" s="697">
        <v>1770.5</v>
      </c>
      <c r="K784" s="697">
        <v>3265.6</v>
      </c>
      <c r="L784" s="697">
        <v>1123</v>
      </c>
      <c r="M784" s="697">
        <v>2142.6</v>
      </c>
      <c r="N784" s="697">
        <v>1991.9</v>
      </c>
      <c r="O784" s="697">
        <v>0</v>
      </c>
      <c r="P784" s="698">
        <v>1991.9</v>
      </c>
      <c r="Q784" s="133" t="s">
        <v>333</v>
      </c>
    </row>
    <row r="785" spans="1:17">
      <c r="A785" s="110"/>
      <c r="B785" s="138"/>
      <c r="C785" s="48">
        <v>6</v>
      </c>
      <c r="D785" s="696" t="s">
        <v>0</v>
      </c>
      <c r="E785" s="697">
        <v>7552</v>
      </c>
      <c r="F785" s="697">
        <v>1768</v>
      </c>
      <c r="G785" s="697">
        <v>5784</v>
      </c>
      <c r="H785" s="697">
        <v>1896</v>
      </c>
      <c r="I785" s="697">
        <v>0</v>
      </c>
      <c r="J785" s="697">
        <v>1896</v>
      </c>
      <c r="K785" s="697">
        <v>3652.3</v>
      </c>
      <c r="L785" s="697">
        <v>1688</v>
      </c>
      <c r="M785" s="697">
        <v>1964.3</v>
      </c>
      <c r="N785" s="697">
        <v>2003.7</v>
      </c>
      <c r="O785" s="697">
        <v>80</v>
      </c>
      <c r="P785" s="698">
        <v>1923.7</v>
      </c>
      <c r="Q785" s="133" t="s">
        <v>333</v>
      </c>
    </row>
    <row r="786" spans="1:17">
      <c r="A786" s="110"/>
      <c r="B786" s="138"/>
      <c r="C786" s="48">
        <v>7</v>
      </c>
      <c r="D786" s="696" t="s">
        <v>1</v>
      </c>
      <c r="E786" s="697">
        <v>4328.1000000000004</v>
      </c>
      <c r="F786" s="697">
        <v>1389</v>
      </c>
      <c r="G786" s="697">
        <v>2939.1</v>
      </c>
      <c r="H786" s="697">
        <v>909.3</v>
      </c>
      <c r="I786" s="697">
        <v>0</v>
      </c>
      <c r="J786" s="697">
        <v>909.3</v>
      </c>
      <c r="K786" s="697">
        <v>2417</v>
      </c>
      <c r="L786" s="697">
        <v>1389</v>
      </c>
      <c r="M786" s="697">
        <v>1028</v>
      </c>
      <c r="N786" s="697">
        <v>1001.8</v>
      </c>
      <c r="O786" s="697">
        <v>0</v>
      </c>
      <c r="P786" s="698">
        <v>1001.8</v>
      </c>
      <c r="Q786" s="133" t="s">
        <v>333</v>
      </c>
    </row>
    <row r="787" spans="1:17" s="102" customFormat="1">
      <c r="A787" s="147"/>
      <c r="B787" s="138"/>
      <c r="C787" s="48">
        <f>C786</f>
        <v>7</v>
      </c>
      <c r="D787" s="691" t="s">
        <v>448</v>
      </c>
      <c r="E787" s="57">
        <f>SUM(E780:E786)</f>
        <v>73543.100000000006</v>
      </c>
      <c r="F787" s="57">
        <f t="shared" ref="F787:P787" si="74">SUM(F780:F786)</f>
        <v>12500</v>
      </c>
      <c r="G787" s="57">
        <f t="shared" si="74"/>
        <v>61043.1</v>
      </c>
      <c r="H787" s="57">
        <f t="shared" si="74"/>
        <v>19085.3</v>
      </c>
      <c r="I787" s="57">
        <f t="shared" si="74"/>
        <v>2020</v>
      </c>
      <c r="J787" s="57">
        <f t="shared" si="74"/>
        <v>17065.3</v>
      </c>
      <c r="K787" s="57">
        <f t="shared" si="74"/>
        <v>32761.7</v>
      </c>
      <c r="L787" s="57">
        <f t="shared" si="74"/>
        <v>7920</v>
      </c>
      <c r="M787" s="57">
        <f t="shared" si="74"/>
        <v>24841.7</v>
      </c>
      <c r="N787" s="57">
        <f t="shared" si="74"/>
        <v>21696.1</v>
      </c>
      <c r="O787" s="57">
        <f t="shared" si="74"/>
        <v>2560</v>
      </c>
      <c r="P787" s="57">
        <f t="shared" si="74"/>
        <v>19136.099999999999</v>
      </c>
      <c r="Q787" s="139"/>
    </row>
    <row r="788" spans="1:17">
      <c r="B788" s="311"/>
      <c r="C788" s="312"/>
      <c r="D788" s="122" t="s">
        <v>450</v>
      </c>
      <c r="E788" s="57">
        <f t="shared" ref="E788:P788" si="75">E787+E778+E773+E761</f>
        <v>290671.09999999998</v>
      </c>
      <c r="F788" s="57">
        <f t="shared" si="75"/>
        <v>82600</v>
      </c>
      <c r="G788" s="57">
        <f t="shared" si="75"/>
        <v>208071.1</v>
      </c>
      <c r="H788" s="57">
        <f t="shared" si="75"/>
        <v>112816.2</v>
      </c>
      <c r="I788" s="57">
        <f t="shared" si="75"/>
        <v>31981</v>
      </c>
      <c r="J788" s="57">
        <f t="shared" si="75"/>
        <v>80835.199999999997</v>
      </c>
      <c r="K788" s="57">
        <f t="shared" si="75"/>
        <v>97683.9</v>
      </c>
      <c r="L788" s="57">
        <f t="shared" si="75"/>
        <v>32909</v>
      </c>
      <c r="M788" s="57">
        <f t="shared" si="75"/>
        <v>64774.899999999994</v>
      </c>
      <c r="N788" s="57">
        <f t="shared" si="75"/>
        <v>80171</v>
      </c>
      <c r="O788" s="57">
        <f t="shared" si="75"/>
        <v>17710</v>
      </c>
      <c r="P788" s="57">
        <f t="shared" si="75"/>
        <v>62461</v>
      </c>
      <c r="Q788" s="133"/>
    </row>
    <row r="789" spans="1:17">
      <c r="A789" s="154" t="s">
        <v>353</v>
      </c>
      <c r="B789" s="152"/>
      <c r="C789" s="20"/>
      <c r="D789" s="114"/>
      <c r="E789" s="188"/>
      <c r="F789" s="188"/>
      <c r="G789" s="188"/>
      <c r="H789" s="188"/>
      <c r="I789" s="188"/>
      <c r="J789" s="188"/>
      <c r="K789" s="188"/>
      <c r="L789" s="188"/>
      <c r="M789" s="188"/>
      <c r="N789" s="34"/>
      <c r="O789" s="182"/>
      <c r="P789" s="182"/>
      <c r="Q789" s="133"/>
    </row>
    <row r="790" spans="1:17">
      <c r="A790" s="146">
        <v>1</v>
      </c>
      <c r="B790" s="145" t="s">
        <v>89</v>
      </c>
      <c r="C790" s="51">
        <f>A790</f>
        <v>1</v>
      </c>
      <c r="D790" s="128" t="s">
        <v>446</v>
      </c>
      <c r="E790" s="97"/>
      <c r="F790" s="188"/>
      <c r="G790" s="97"/>
      <c r="H790" s="97"/>
      <c r="I790" s="97"/>
      <c r="J790" s="97"/>
      <c r="K790" s="85"/>
      <c r="L790" s="85"/>
      <c r="M790" s="85"/>
      <c r="N790" s="85"/>
      <c r="O790" s="54"/>
      <c r="P790" s="54"/>
      <c r="Q790" s="133" t="s">
        <v>376</v>
      </c>
    </row>
    <row r="791" spans="1:17">
      <c r="A791" s="110"/>
      <c r="B791" s="130"/>
      <c r="C791" s="49">
        <v>1</v>
      </c>
      <c r="D791" s="114" t="s">
        <v>214</v>
      </c>
      <c r="E791" s="34">
        <v>5913</v>
      </c>
      <c r="F791" s="34">
        <v>0</v>
      </c>
      <c r="G791" s="34">
        <f>E791</f>
        <v>5913</v>
      </c>
      <c r="H791" s="697">
        <v>1313</v>
      </c>
      <c r="I791" s="697">
        <v>0</v>
      </c>
      <c r="J791" s="697">
        <v>4313</v>
      </c>
      <c r="K791" s="34">
        <f>L791+M791</f>
        <v>3006</v>
      </c>
      <c r="L791" s="34">
        <v>0</v>
      </c>
      <c r="M791" s="34">
        <v>3006</v>
      </c>
      <c r="N791" s="34">
        <f>E791-H791-K791</f>
        <v>1594</v>
      </c>
      <c r="O791" s="34">
        <v>0</v>
      </c>
      <c r="P791" s="34">
        <f>N791</f>
        <v>1594</v>
      </c>
      <c r="Q791" s="133" t="s">
        <v>332</v>
      </c>
    </row>
    <row r="792" spans="1:17">
      <c r="A792" s="110"/>
      <c r="B792" s="140"/>
      <c r="C792" s="11">
        <v>2</v>
      </c>
      <c r="D792" s="114" t="s">
        <v>15</v>
      </c>
      <c r="E792" s="34">
        <v>5909</v>
      </c>
      <c r="F792" s="34">
        <v>0</v>
      </c>
      <c r="G792" s="34">
        <f>E792</f>
        <v>5909</v>
      </c>
      <c r="H792" s="697">
        <f>I792+J792</f>
        <v>810.5</v>
      </c>
      <c r="I792" s="697">
        <v>0</v>
      </c>
      <c r="J792" s="697">
        <v>810.5</v>
      </c>
      <c r="K792" s="34">
        <f>L792+M792</f>
        <v>3012</v>
      </c>
      <c r="L792" s="34">
        <v>0</v>
      </c>
      <c r="M792" s="34">
        <v>3012</v>
      </c>
      <c r="N792" s="34">
        <f>E792-H792-K792</f>
        <v>2086.5</v>
      </c>
      <c r="O792" s="34">
        <v>0</v>
      </c>
      <c r="P792" s="34">
        <f>N792</f>
        <v>2086.5</v>
      </c>
      <c r="Q792" s="133" t="s">
        <v>332</v>
      </c>
    </row>
    <row r="793" spans="1:17">
      <c r="A793" s="110"/>
      <c r="B793" s="22"/>
      <c r="C793" s="11">
        <v>3</v>
      </c>
      <c r="D793" s="114" t="s">
        <v>210</v>
      </c>
      <c r="E793" s="34">
        <v>5913</v>
      </c>
      <c r="F793" s="34">
        <v>0</v>
      </c>
      <c r="G793" s="34">
        <f>E793</f>
        <v>5913</v>
      </c>
      <c r="H793" s="697">
        <f>I793+J793</f>
        <v>1539</v>
      </c>
      <c r="I793" s="697">
        <v>0</v>
      </c>
      <c r="J793" s="697">
        <v>1539</v>
      </c>
      <c r="K793" s="34">
        <f>L793+M793</f>
        <v>2603</v>
      </c>
      <c r="L793" s="34">
        <v>0</v>
      </c>
      <c r="M793" s="34">
        <v>2603</v>
      </c>
      <c r="N793" s="34">
        <f>E793-H793-K793</f>
        <v>1771</v>
      </c>
      <c r="O793" s="34">
        <v>0</v>
      </c>
      <c r="P793" s="34">
        <f>N793</f>
        <v>1771</v>
      </c>
      <c r="Q793" s="133" t="s">
        <v>332</v>
      </c>
    </row>
    <row r="794" spans="1:17">
      <c r="A794" s="110"/>
      <c r="B794" s="22"/>
      <c r="C794" s="11">
        <v>4</v>
      </c>
      <c r="D794" s="114" t="s">
        <v>212</v>
      </c>
      <c r="E794" s="34">
        <v>6639</v>
      </c>
      <c r="F794" s="34">
        <v>0</v>
      </c>
      <c r="G794" s="34">
        <f>E794</f>
        <v>6639</v>
      </c>
      <c r="H794" s="697">
        <f>I794+J794</f>
        <v>369</v>
      </c>
      <c r="I794" s="697">
        <v>0</v>
      </c>
      <c r="J794" s="697">
        <v>369</v>
      </c>
      <c r="K794" s="34">
        <f>L794+M794</f>
        <v>1828</v>
      </c>
      <c r="L794" s="34">
        <v>0</v>
      </c>
      <c r="M794" s="34">
        <v>1828</v>
      </c>
      <c r="N794" s="34">
        <f>E794-H794-K794</f>
        <v>4442</v>
      </c>
      <c r="O794" s="34">
        <v>0</v>
      </c>
      <c r="P794" s="34">
        <f>N794</f>
        <v>4442</v>
      </c>
      <c r="Q794" s="133" t="s">
        <v>332</v>
      </c>
    </row>
    <row r="795" spans="1:17">
      <c r="A795" s="110"/>
      <c r="B795" s="22"/>
      <c r="C795" s="11">
        <v>6</v>
      </c>
      <c r="D795" s="114" t="s">
        <v>213</v>
      </c>
      <c r="E795" s="34">
        <v>7392</v>
      </c>
      <c r="F795" s="34">
        <v>0</v>
      </c>
      <c r="G795" s="34">
        <f>E795</f>
        <v>7392</v>
      </c>
      <c r="H795" s="697">
        <f>I795+J795</f>
        <v>2965</v>
      </c>
      <c r="I795" s="697">
        <v>0</v>
      </c>
      <c r="J795" s="697">
        <v>2965</v>
      </c>
      <c r="K795" s="34">
        <f>L795+M795</f>
        <v>2385</v>
      </c>
      <c r="L795" s="34">
        <v>0</v>
      </c>
      <c r="M795" s="34">
        <v>2385</v>
      </c>
      <c r="N795" s="34">
        <f>E795-H795-K795</f>
        <v>2042</v>
      </c>
      <c r="O795" s="34">
        <v>0</v>
      </c>
      <c r="P795" s="34">
        <f>N795</f>
        <v>2042</v>
      </c>
      <c r="Q795" s="133" t="s">
        <v>332</v>
      </c>
    </row>
    <row r="796" spans="1:17">
      <c r="A796" s="110"/>
      <c r="B796" s="22"/>
      <c r="C796" s="295">
        <f>C795</f>
        <v>6</v>
      </c>
      <c r="D796" s="274" t="s">
        <v>460</v>
      </c>
      <c r="E796" s="57">
        <f t="shared" ref="E796:P796" si="76">SUM(E791:E795)</f>
        <v>31766</v>
      </c>
      <c r="F796" s="57">
        <f t="shared" si="76"/>
        <v>0</v>
      </c>
      <c r="G796" s="57">
        <f t="shared" si="76"/>
        <v>31766</v>
      </c>
      <c r="H796" s="763">
        <f t="shared" si="76"/>
        <v>6996.5</v>
      </c>
      <c r="I796" s="763">
        <f t="shared" si="76"/>
        <v>0</v>
      </c>
      <c r="J796" s="763">
        <f t="shared" si="76"/>
        <v>9996.5</v>
      </c>
      <c r="K796" s="57">
        <f t="shared" si="76"/>
        <v>12834</v>
      </c>
      <c r="L796" s="57">
        <f t="shared" si="76"/>
        <v>0</v>
      </c>
      <c r="M796" s="57">
        <f t="shared" si="76"/>
        <v>12834</v>
      </c>
      <c r="N796" s="57">
        <f t="shared" si="76"/>
        <v>11935.5</v>
      </c>
      <c r="O796" s="57">
        <f t="shared" si="76"/>
        <v>0</v>
      </c>
      <c r="P796" s="57">
        <f t="shared" si="76"/>
        <v>11935.5</v>
      </c>
      <c r="Q796" s="133"/>
    </row>
    <row r="797" spans="1:17">
      <c r="A797" s="146">
        <v>2</v>
      </c>
      <c r="B797" s="145" t="s">
        <v>90</v>
      </c>
      <c r="C797" s="3">
        <f>A797</f>
        <v>2</v>
      </c>
      <c r="D797" s="118" t="s">
        <v>456</v>
      </c>
      <c r="E797" s="97"/>
      <c r="F797" s="97"/>
      <c r="G797" s="97"/>
      <c r="H797" s="97"/>
      <c r="I797" s="97"/>
      <c r="J797" s="97"/>
      <c r="K797" s="85"/>
      <c r="L797" s="85"/>
      <c r="M797" s="85"/>
      <c r="N797" s="85"/>
      <c r="O797" s="54"/>
      <c r="P797" s="54"/>
      <c r="Q797" s="133" t="s">
        <v>376</v>
      </c>
    </row>
    <row r="798" spans="1:17">
      <c r="A798" s="110"/>
      <c r="B798" s="22"/>
      <c r="C798" s="49">
        <v>1</v>
      </c>
      <c r="D798" s="114" t="s">
        <v>147</v>
      </c>
      <c r="E798" s="701">
        <v>29514</v>
      </c>
      <c r="F798" s="701">
        <v>2173</v>
      </c>
      <c r="G798" s="701">
        <v>27341</v>
      </c>
      <c r="H798" s="728">
        <f>I798+J798</f>
        <v>9874</v>
      </c>
      <c r="I798" s="728">
        <v>773</v>
      </c>
      <c r="J798" s="728">
        <v>9101</v>
      </c>
      <c r="K798" s="34">
        <v>11161</v>
      </c>
      <c r="L798" s="196">
        <v>700</v>
      </c>
      <c r="M798" s="196">
        <v>10461</v>
      </c>
      <c r="N798" s="196">
        <v>8478</v>
      </c>
      <c r="O798" s="196">
        <v>700</v>
      </c>
      <c r="P798" s="196">
        <v>7778</v>
      </c>
      <c r="Q798" s="133" t="s">
        <v>335</v>
      </c>
    </row>
    <row r="799" spans="1:17">
      <c r="A799" s="110"/>
      <c r="B799" s="22"/>
      <c r="C799" s="11">
        <v>2</v>
      </c>
      <c r="D799" s="114" t="s">
        <v>148</v>
      </c>
      <c r="E799" s="702">
        <v>32123</v>
      </c>
      <c r="F799" s="702">
        <v>2173</v>
      </c>
      <c r="G799" s="702">
        <v>29950</v>
      </c>
      <c r="H799" s="728">
        <f t="shared" ref="H799:H862" si="77">I799+J799</f>
        <v>9111.1</v>
      </c>
      <c r="I799" s="728">
        <v>1173</v>
      </c>
      <c r="J799" s="728">
        <v>7938.1</v>
      </c>
      <c r="K799" s="30">
        <v>13347.87</v>
      </c>
      <c r="L799" s="196">
        <v>700</v>
      </c>
      <c r="M799" s="196">
        <v>12647.87</v>
      </c>
      <c r="N799" s="196">
        <v>9664.0499999999993</v>
      </c>
      <c r="O799" s="196">
        <v>300</v>
      </c>
      <c r="P799" s="196">
        <v>9364.0499999999993</v>
      </c>
      <c r="Q799" s="133" t="s">
        <v>335</v>
      </c>
    </row>
    <row r="800" spans="1:17">
      <c r="A800" s="110"/>
      <c r="B800" s="22"/>
      <c r="C800" s="11">
        <v>3</v>
      </c>
      <c r="D800" s="114" t="s">
        <v>220</v>
      </c>
      <c r="E800" s="702">
        <v>37189</v>
      </c>
      <c r="F800" s="702">
        <v>2173</v>
      </c>
      <c r="G800" s="702">
        <v>35016</v>
      </c>
      <c r="H800" s="728">
        <f t="shared" si="77"/>
        <v>12231</v>
      </c>
      <c r="I800" s="728">
        <v>1326</v>
      </c>
      <c r="J800" s="728">
        <v>10905</v>
      </c>
      <c r="K800" s="30">
        <v>12841.1</v>
      </c>
      <c r="L800" s="703">
        <v>847</v>
      </c>
      <c r="M800" s="196">
        <v>11994.1</v>
      </c>
      <c r="N800" s="196">
        <v>12116.2</v>
      </c>
      <c r="O800" s="196">
        <v>0</v>
      </c>
      <c r="P800" s="196">
        <v>12116.2</v>
      </c>
      <c r="Q800" s="133" t="s">
        <v>335</v>
      </c>
    </row>
    <row r="801" spans="1:17">
      <c r="A801" s="110"/>
      <c r="B801" s="22"/>
      <c r="C801" s="11">
        <v>4</v>
      </c>
      <c r="D801" s="114" t="s">
        <v>173</v>
      </c>
      <c r="E801" s="702">
        <v>48184</v>
      </c>
      <c r="F801" s="702">
        <v>6253</v>
      </c>
      <c r="G801" s="702">
        <v>41931</v>
      </c>
      <c r="H801" s="728">
        <f t="shared" si="77"/>
        <v>14141</v>
      </c>
      <c r="I801" s="728">
        <v>973</v>
      </c>
      <c r="J801" s="728">
        <v>13168</v>
      </c>
      <c r="K801" s="30">
        <v>20569</v>
      </c>
      <c r="L801" s="196">
        <v>2400</v>
      </c>
      <c r="M801" s="196">
        <v>18169</v>
      </c>
      <c r="N801" s="196">
        <v>13473.8</v>
      </c>
      <c r="O801" s="196">
        <v>2880</v>
      </c>
      <c r="P801" s="196">
        <v>10593.8</v>
      </c>
      <c r="Q801" s="133" t="s">
        <v>335</v>
      </c>
    </row>
    <row r="802" spans="1:17">
      <c r="A802" s="110"/>
      <c r="B802" s="22"/>
      <c r="C802" s="11">
        <v>5</v>
      </c>
      <c r="D802" s="114" t="s">
        <v>151</v>
      </c>
      <c r="E802" s="702">
        <v>31361</v>
      </c>
      <c r="F802" s="702">
        <v>2173</v>
      </c>
      <c r="G802" s="702">
        <v>29188</v>
      </c>
      <c r="H802" s="728">
        <f t="shared" si="77"/>
        <v>7776.67</v>
      </c>
      <c r="I802" s="728">
        <v>150</v>
      </c>
      <c r="J802" s="728">
        <v>7626.67</v>
      </c>
      <c r="K802" s="30">
        <v>16267.45</v>
      </c>
      <c r="L802" s="196">
        <v>2023</v>
      </c>
      <c r="M802" s="196">
        <v>14244.45</v>
      </c>
      <c r="N802" s="196">
        <v>7316.88</v>
      </c>
      <c r="O802" s="196">
        <v>0</v>
      </c>
      <c r="P802" s="196">
        <v>7316.88</v>
      </c>
      <c r="Q802" s="133" t="s">
        <v>335</v>
      </c>
    </row>
    <row r="803" spans="1:17">
      <c r="A803" s="110"/>
      <c r="B803" s="22"/>
      <c r="C803" s="11">
        <v>6</v>
      </c>
      <c r="D803" s="114" t="s">
        <v>149</v>
      </c>
      <c r="E803" s="702">
        <v>36021</v>
      </c>
      <c r="F803" s="702">
        <v>2173</v>
      </c>
      <c r="G803" s="702">
        <v>33848</v>
      </c>
      <c r="H803" s="728">
        <f t="shared" si="77"/>
        <v>10232</v>
      </c>
      <c r="I803" s="728">
        <v>715</v>
      </c>
      <c r="J803" s="728">
        <v>9517</v>
      </c>
      <c r="K803" s="30">
        <v>15677.2</v>
      </c>
      <c r="L803" s="196">
        <v>1258</v>
      </c>
      <c r="M803" s="196">
        <v>14419.2</v>
      </c>
      <c r="N803" s="196">
        <v>10111.799999999999</v>
      </c>
      <c r="O803" s="196">
        <v>200</v>
      </c>
      <c r="P803" s="196">
        <v>9911.7999999999993</v>
      </c>
      <c r="Q803" s="133" t="s">
        <v>335</v>
      </c>
    </row>
    <row r="804" spans="1:17">
      <c r="A804" s="110"/>
      <c r="B804" s="22"/>
      <c r="C804" s="11">
        <v>7</v>
      </c>
      <c r="D804" s="114" t="s">
        <v>153</v>
      </c>
      <c r="E804" s="208">
        <v>34716</v>
      </c>
      <c r="F804" s="702">
        <v>2173</v>
      </c>
      <c r="G804" s="196">
        <v>32543</v>
      </c>
      <c r="H804" s="728">
        <f t="shared" si="77"/>
        <v>10201.6</v>
      </c>
      <c r="I804" s="728">
        <v>0</v>
      </c>
      <c r="J804" s="728">
        <v>10201.6</v>
      </c>
      <c r="K804" s="30">
        <v>14192.9</v>
      </c>
      <c r="L804" s="196">
        <v>1673</v>
      </c>
      <c r="M804" s="196">
        <v>12519.9</v>
      </c>
      <c r="N804" s="196">
        <v>10321.5</v>
      </c>
      <c r="O804" s="196">
        <v>500</v>
      </c>
      <c r="P804" s="196">
        <v>9821.5</v>
      </c>
      <c r="Q804" s="133" t="s">
        <v>335</v>
      </c>
    </row>
    <row r="805" spans="1:17">
      <c r="A805" s="110"/>
      <c r="B805" s="22"/>
      <c r="C805" s="11">
        <v>8</v>
      </c>
      <c r="D805" s="114" t="s">
        <v>174</v>
      </c>
      <c r="E805" s="196">
        <v>42896</v>
      </c>
      <c r="F805" s="702">
        <v>2173</v>
      </c>
      <c r="G805" s="196">
        <v>42896</v>
      </c>
      <c r="H805" s="728">
        <f t="shared" si="77"/>
        <v>11448</v>
      </c>
      <c r="I805" s="728">
        <v>423</v>
      </c>
      <c r="J805" s="728">
        <v>11025</v>
      </c>
      <c r="K805" s="30">
        <v>14192.9</v>
      </c>
      <c r="L805" s="196">
        <v>1673</v>
      </c>
      <c r="M805" s="196">
        <v>12519.9</v>
      </c>
      <c r="N805" s="440">
        <f>E805-H805-K805</f>
        <v>17255.099999999999</v>
      </c>
      <c r="O805" s="440">
        <f>F805-I805-L805</f>
        <v>77</v>
      </c>
      <c r="P805" s="440">
        <f>G805-J805-M805</f>
        <v>19351.099999999999</v>
      </c>
      <c r="Q805" s="133" t="s">
        <v>335</v>
      </c>
    </row>
    <row r="806" spans="1:17" s="103" customFormat="1">
      <c r="A806" s="249"/>
      <c r="B806" s="459"/>
      <c r="C806" s="11">
        <v>9</v>
      </c>
      <c r="D806" s="114" t="s">
        <v>175</v>
      </c>
      <c r="E806" s="196">
        <v>46293</v>
      </c>
      <c r="F806" s="112">
        <v>4345</v>
      </c>
      <c r="G806" s="196">
        <v>41948</v>
      </c>
      <c r="H806" s="728">
        <f t="shared" si="77"/>
        <v>12355</v>
      </c>
      <c r="I806" s="728">
        <v>1000</v>
      </c>
      <c r="J806" s="728">
        <v>11355</v>
      </c>
      <c r="K806" s="30">
        <v>18127</v>
      </c>
      <c r="L806" s="196">
        <v>1845</v>
      </c>
      <c r="M806" s="196">
        <v>16282</v>
      </c>
      <c r="N806" s="196">
        <v>15812</v>
      </c>
      <c r="O806" s="196">
        <v>1500</v>
      </c>
      <c r="P806" s="196">
        <v>14312</v>
      </c>
      <c r="Q806" s="227" t="s">
        <v>335</v>
      </c>
    </row>
    <row r="807" spans="1:17">
      <c r="A807" s="110"/>
      <c r="B807" s="22"/>
      <c r="C807" s="11">
        <v>10</v>
      </c>
      <c r="D807" s="114" t="s">
        <v>152</v>
      </c>
      <c r="E807" s="702">
        <v>33449</v>
      </c>
      <c r="F807" s="702">
        <v>2173</v>
      </c>
      <c r="G807" s="702">
        <v>31276</v>
      </c>
      <c r="H807" s="728">
        <f t="shared" si="77"/>
        <v>10556</v>
      </c>
      <c r="I807" s="728">
        <v>373</v>
      </c>
      <c r="J807" s="728">
        <v>10183</v>
      </c>
      <c r="K807" s="30">
        <v>11893</v>
      </c>
      <c r="L807" s="196">
        <v>500</v>
      </c>
      <c r="M807" s="196">
        <v>11393</v>
      </c>
      <c r="N807" s="196">
        <v>11000</v>
      </c>
      <c r="O807" s="196">
        <v>1300</v>
      </c>
      <c r="P807" s="196">
        <v>9700</v>
      </c>
      <c r="Q807" s="133" t="s">
        <v>335</v>
      </c>
    </row>
    <row r="808" spans="1:17">
      <c r="A808" s="110"/>
      <c r="B808" s="22"/>
      <c r="C808" s="11">
        <v>11</v>
      </c>
      <c r="D808" s="114" t="s">
        <v>176</v>
      </c>
      <c r="E808" s="702">
        <v>31729</v>
      </c>
      <c r="F808" s="702">
        <v>3476</v>
      </c>
      <c r="G808" s="702">
        <v>28253</v>
      </c>
      <c r="H808" s="728">
        <f t="shared" si="77"/>
        <v>10858.65</v>
      </c>
      <c r="I808" s="728">
        <v>600</v>
      </c>
      <c r="J808" s="728">
        <v>10258.65</v>
      </c>
      <c r="K808" s="30">
        <v>12547.25</v>
      </c>
      <c r="L808" s="196">
        <v>2200</v>
      </c>
      <c r="M808" s="196">
        <v>10347.25</v>
      </c>
      <c r="N808" s="196">
        <v>8323.1</v>
      </c>
      <c r="O808" s="196">
        <v>676</v>
      </c>
      <c r="P808" s="196">
        <v>7647.1</v>
      </c>
      <c r="Q808" s="133" t="s">
        <v>335</v>
      </c>
    </row>
    <row r="809" spans="1:17">
      <c r="A809" s="110"/>
      <c r="B809" s="22"/>
      <c r="C809" s="11">
        <v>12</v>
      </c>
      <c r="D809" s="114" t="s">
        <v>177</v>
      </c>
      <c r="E809" s="702">
        <v>33417</v>
      </c>
      <c r="F809" s="702">
        <v>2173</v>
      </c>
      <c r="G809" s="702">
        <v>31268</v>
      </c>
      <c r="H809" s="728">
        <f t="shared" si="77"/>
        <v>11445.33</v>
      </c>
      <c r="I809" s="728">
        <v>2173</v>
      </c>
      <c r="J809" s="728">
        <v>9272.33</v>
      </c>
      <c r="K809" s="30">
        <v>11961.83</v>
      </c>
      <c r="L809" s="196">
        <v>0</v>
      </c>
      <c r="M809" s="196">
        <v>11961.83</v>
      </c>
      <c r="N809" s="196">
        <v>10009.84</v>
      </c>
      <c r="O809" s="196">
        <v>0</v>
      </c>
      <c r="P809" s="196">
        <v>10009.84</v>
      </c>
      <c r="Q809" s="133" t="s">
        <v>335</v>
      </c>
    </row>
    <row r="810" spans="1:17">
      <c r="A810" s="110"/>
      <c r="B810" s="22"/>
      <c r="C810" s="11">
        <v>13</v>
      </c>
      <c r="D810" s="114" t="s">
        <v>178</v>
      </c>
      <c r="E810" s="702">
        <v>33441</v>
      </c>
      <c r="F810" s="702">
        <v>2173</v>
      </c>
      <c r="G810" s="702">
        <v>31268</v>
      </c>
      <c r="H810" s="728">
        <f t="shared" si="77"/>
        <v>9554.5</v>
      </c>
      <c r="I810" s="728">
        <v>0</v>
      </c>
      <c r="J810" s="728">
        <v>9554.5</v>
      </c>
      <c r="K810" s="30">
        <v>14334</v>
      </c>
      <c r="L810" s="196">
        <v>2173</v>
      </c>
      <c r="M810" s="196">
        <v>12161</v>
      </c>
      <c r="N810" s="196">
        <v>9652.5</v>
      </c>
      <c r="O810" s="196">
        <v>0</v>
      </c>
      <c r="P810" s="196">
        <v>9652.5</v>
      </c>
      <c r="Q810" s="133" t="s">
        <v>335</v>
      </c>
    </row>
    <row r="811" spans="1:17">
      <c r="A811" s="110"/>
      <c r="B811" s="22"/>
      <c r="C811" s="11">
        <v>14</v>
      </c>
      <c r="D811" s="114" t="s">
        <v>180</v>
      </c>
      <c r="E811" s="702">
        <v>43143</v>
      </c>
      <c r="F811" s="702">
        <v>3911</v>
      </c>
      <c r="G811" s="702">
        <v>39232</v>
      </c>
      <c r="H811" s="728">
        <f t="shared" si="77"/>
        <v>15034.35</v>
      </c>
      <c r="I811" s="728">
        <v>1411</v>
      </c>
      <c r="J811" s="728">
        <v>13623.35</v>
      </c>
      <c r="K811" s="30">
        <v>14334</v>
      </c>
      <c r="L811" s="196">
        <v>2173</v>
      </c>
      <c r="M811" s="196">
        <v>12161</v>
      </c>
      <c r="N811" s="440">
        <f>E811-H811-K811</f>
        <v>13774.650000000001</v>
      </c>
      <c r="O811" s="440">
        <f>F811-I811-L811</f>
        <v>327</v>
      </c>
      <c r="P811" s="440">
        <f>G811-J811-M811</f>
        <v>13447.650000000001</v>
      </c>
      <c r="Q811" s="133" t="s">
        <v>335</v>
      </c>
    </row>
    <row r="812" spans="1:17">
      <c r="A812" s="110"/>
      <c r="B812" s="22"/>
      <c r="C812" s="11">
        <v>15</v>
      </c>
      <c r="D812" s="114" t="s">
        <v>181</v>
      </c>
      <c r="E812" s="702">
        <v>41267</v>
      </c>
      <c r="F812" s="702">
        <v>2173</v>
      </c>
      <c r="G812" s="702">
        <v>39094</v>
      </c>
      <c r="H812" s="728">
        <f t="shared" si="77"/>
        <v>12935.47</v>
      </c>
      <c r="I812" s="728">
        <v>200</v>
      </c>
      <c r="J812" s="728">
        <v>12735.47</v>
      </c>
      <c r="K812" s="30">
        <v>15176.8</v>
      </c>
      <c r="L812" s="196">
        <v>1973</v>
      </c>
      <c r="M812" s="196">
        <v>13203.8</v>
      </c>
      <c r="N812" s="196">
        <v>12576.828</v>
      </c>
      <c r="O812" s="196">
        <v>0</v>
      </c>
      <c r="P812" s="196">
        <v>1257.828</v>
      </c>
      <c r="Q812" s="133" t="s">
        <v>335</v>
      </c>
    </row>
    <row r="813" spans="1:17">
      <c r="A813" s="110"/>
      <c r="B813" s="22"/>
      <c r="C813" s="11">
        <v>16</v>
      </c>
      <c r="D813" s="114" t="s">
        <v>179</v>
      </c>
      <c r="E813" s="702">
        <v>39904</v>
      </c>
      <c r="F813" s="702">
        <v>3476</v>
      </c>
      <c r="G813" s="702">
        <v>36428</v>
      </c>
      <c r="H813" s="728">
        <f t="shared" si="77"/>
        <v>14982.4</v>
      </c>
      <c r="I813" s="728">
        <v>1759</v>
      </c>
      <c r="J813" s="728">
        <v>13223.4</v>
      </c>
      <c r="K813" s="30">
        <v>14191.3</v>
      </c>
      <c r="L813" s="703">
        <v>1249</v>
      </c>
      <c r="M813" s="703">
        <v>12942.3</v>
      </c>
      <c r="N813" s="196">
        <v>10730.3</v>
      </c>
      <c r="O813" s="196">
        <v>468</v>
      </c>
      <c r="P813" s="196">
        <v>10262.299999999999</v>
      </c>
      <c r="Q813" s="133" t="s">
        <v>335</v>
      </c>
    </row>
    <row r="814" spans="1:17">
      <c r="A814" s="110"/>
      <c r="B814" s="22"/>
      <c r="C814" s="11">
        <v>17</v>
      </c>
      <c r="D814" s="114" t="s">
        <v>186</v>
      </c>
      <c r="E814" s="702">
        <v>42824</v>
      </c>
      <c r="F814" s="702">
        <v>3476</v>
      </c>
      <c r="G814" s="702">
        <f t="shared" ref="G814:G832" si="78">E814-F814</f>
        <v>39348</v>
      </c>
      <c r="H814" s="728">
        <f t="shared" si="77"/>
        <v>5959</v>
      </c>
      <c r="I814" s="728">
        <v>500</v>
      </c>
      <c r="J814" s="728">
        <v>5459</v>
      </c>
      <c r="K814" s="162">
        <f>L814+M814</f>
        <v>23336</v>
      </c>
      <c r="L814" s="765">
        <v>2476</v>
      </c>
      <c r="M814" s="192">
        <v>20860</v>
      </c>
      <c r="N814" s="440">
        <f t="shared" ref="N814:N845" si="79">E814-H814-K814</f>
        <v>13529</v>
      </c>
      <c r="O814" s="440">
        <f t="shared" ref="O814:O845" si="80">F814-I814-L814</f>
        <v>500</v>
      </c>
      <c r="P814" s="440">
        <f t="shared" ref="P814:P845" si="81">G814-J814-M814</f>
        <v>13029</v>
      </c>
      <c r="Q814" s="133" t="s">
        <v>334</v>
      </c>
    </row>
    <row r="815" spans="1:17">
      <c r="A815" s="110"/>
      <c r="B815" s="22"/>
      <c r="C815" s="11">
        <v>18</v>
      </c>
      <c r="D815" s="114" t="s">
        <v>154</v>
      </c>
      <c r="E815" s="702">
        <v>42903</v>
      </c>
      <c r="F815" s="702">
        <v>3476</v>
      </c>
      <c r="G815" s="702">
        <f t="shared" si="78"/>
        <v>39427</v>
      </c>
      <c r="H815" s="728">
        <f t="shared" si="77"/>
        <v>12216</v>
      </c>
      <c r="I815" s="728">
        <v>500</v>
      </c>
      <c r="J815" s="728">
        <v>11716</v>
      </c>
      <c r="K815" s="162">
        <f t="shared" ref="K815:K832" si="82">L815+M815</f>
        <v>14951</v>
      </c>
      <c r="L815" s="33">
        <v>1700</v>
      </c>
      <c r="M815" s="33">
        <v>13251</v>
      </c>
      <c r="N815" s="440">
        <f t="shared" si="79"/>
        <v>15736</v>
      </c>
      <c r="O815" s="440">
        <f t="shared" si="80"/>
        <v>1276</v>
      </c>
      <c r="P815" s="440">
        <f t="shared" si="81"/>
        <v>14460</v>
      </c>
      <c r="Q815" s="133" t="s">
        <v>334</v>
      </c>
    </row>
    <row r="816" spans="1:17">
      <c r="A816" s="110"/>
      <c r="B816" s="22"/>
      <c r="C816" s="11">
        <v>19</v>
      </c>
      <c r="D816" s="114" t="s">
        <v>185</v>
      </c>
      <c r="E816" s="702">
        <v>43053</v>
      </c>
      <c r="F816" s="702">
        <v>3476</v>
      </c>
      <c r="G816" s="702">
        <f t="shared" si="78"/>
        <v>39577</v>
      </c>
      <c r="H816" s="728">
        <f t="shared" si="77"/>
        <v>10317</v>
      </c>
      <c r="I816" s="728">
        <v>1045</v>
      </c>
      <c r="J816" s="728">
        <v>9272</v>
      </c>
      <c r="K816" s="162">
        <f t="shared" si="82"/>
        <v>21319</v>
      </c>
      <c r="L816" s="11">
        <v>2076</v>
      </c>
      <c r="M816" s="33">
        <v>19243</v>
      </c>
      <c r="N816" s="440">
        <f t="shared" si="79"/>
        <v>11417</v>
      </c>
      <c r="O816" s="440">
        <f t="shared" si="80"/>
        <v>355</v>
      </c>
      <c r="P816" s="440">
        <f t="shared" si="81"/>
        <v>11062</v>
      </c>
      <c r="Q816" s="133" t="s">
        <v>334</v>
      </c>
    </row>
    <row r="817" spans="1:17">
      <c r="A817" s="110"/>
      <c r="B817" s="22"/>
      <c r="C817" s="11">
        <v>20</v>
      </c>
      <c r="D817" s="114" t="s">
        <v>182</v>
      </c>
      <c r="E817" s="702">
        <v>33283</v>
      </c>
      <c r="F817" s="702">
        <v>2173</v>
      </c>
      <c r="G817" s="702">
        <f t="shared" si="78"/>
        <v>31110</v>
      </c>
      <c r="H817" s="728">
        <f t="shared" si="77"/>
        <v>9568.2999999999993</v>
      </c>
      <c r="I817" s="728">
        <v>1040</v>
      </c>
      <c r="J817" s="728">
        <v>8528.2999999999993</v>
      </c>
      <c r="K817" s="162">
        <f t="shared" si="82"/>
        <v>20420</v>
      </c>
      <c r="L817" s="11">
        <v>900</v>
      </c>
      <c r="M817" s="33">
        <v>19520</v>
      </c>
      <c r="N817" s="440">
        <f t="shared" si="79"/>
        <v>3294.7000000000007</v>
      </c>
      <c r="O817" s="440">
        <f t="shared" si="80"/>
        <v>233</v>
      </c>
      <c r="P817" s="440">
        <f t="shared" si="81"/>
        <v>3061.7000000000007</v>
      </c>
      <c r="Q817" s="133" t="s">
        <v>334</v>
      </c>
    </row>
    <row r="818" spans="1:17">
      <c r="A818" s="110"/>
      <c r="B818" s="22"/>
      <c r="C818" s="11">
        <v>21</v>
      </c>
      <c r="D818" s="114" t="s">
        <v>183</v>
      </c>
      <c r="E818" s="702">
        <v>40798</v>
      </c>
      <c r="F818" s="702">
        <v>4345</v>
      </c>
      <c r="G818" s="702">
        <f t="shared" si="78"/>
        <v>36453</v>
      </c>
      <c r="H818" s="728">
        <f t="shared" si="77"/>
        <v>12925</v>
      </c>
      <c r="I818" s="728">
        <v>845</v>
      </c>
      <c r="J818" s="728">
        <v>12080</v>
      </c>
      <c r="K818" s="162">
        <f t="shared" si="82"/>
        <v>19075</v>
      </c>
      <c r="L818" s="11">
        <v>2345</v>
      </c>
      <c r="M818" s="33">
        <v>16730</v>
      </c>
      <c r="N818" s="33">
        <f t="shared" si="79"/>
        <v>8798</v>
      </c>
      <c r="O818" s="33">
        <f t="shared" si="80"/>
        <v>1155</v>
      </c>
      <c r="P818" s="33">
        <f t="shared" si="81"/>
        <v>7643</v>
      </c>
      <c r="Q818" s="133" t="s">
        <v>334</v>
      </c>
    </row>
    <row r="819" spans="1:17">
      <c r="A819" s="110"/>
      <c r="B819" s="22"/>
      <c r="C819" s="11">
        <v>22</v>
      </c>
      <c r="D819" s="114" t="s">
        <v>184</v>
      </c>
      <c r="E819" s="702">
        <v>40799</v>
      </c>
      <c r="F819" s="702">
        <v>4345</v>
      </c>
      <c r="G819" s="702">
        <f t="shared" si="78"/>
        <v>36454</v>
      </c>
      <c r="H819" s="728">
        <f t="shared" si="77"/>
        <v>14630</v>
      </c>
      <c r="I819" s="728">
        <v>1345</v>
      </c>
      <c r="J819" s="728">
        <v>13285</v>
      </c>
      <c r="K819" s="162">
        <f t="shared" si="82"/>
        <v>18901</v>
      </c>
      <c r="L819" s="11">
        <v>2045</v>
      </c>
      <c r="M819" s="33">
        <v>16856</v>
      </c>
      <c r="N819" s="33">
        <f t="shared" si="79"/>
        <v>7268</v>
      </c>
      <c r="O819" s="33">
        <f t="shared" si="80"/>
        <v>955</v>
      </c>
      <c r="P819" s="33">
        <f t="shared" si="81"/>
        <v>6313</v>
      </c>
      <c r="Q819" s="133" t="s">
        <v>334</v>
      </c>
    </row>
    <row r="820" spans="1:17">
      <c r="A820" s="110"/>
      <c r="B820" s="232"/>
      <c r="C820" s="11">
        <v>23</v>
      </c>
      <c r="D820" s="114" t="s">
        <v>187</v>
      </c>
      <c r="E820" s="702">
        <v>43045</v>
      </c>
      <c r="F820" s="702">
        <v>3476</v>
      </c>
      <c r="G820" s="702">
        <f t="shared" si="78"/>
        <v>39569</v>
      </c>
      <c r="H820" s="728">
        <f t="shared" si="77"/>
        <v>5301</v>
      </c>
      <c r="I820" s="728">
        <v>550</v>
      </c>
      <c r="J820" s="728">
        <v>4751</v>
      </c>
      <c r="K820" s="162">
        <f t="shared" si="82"/>
        <v>20343.599999999999</v>
      </c>
      <c r="L820" s="11">
        <v>2476</v>
      </c>
      <c r="M820" s="33">
        <v>17867.599999999999</v>
      </c>
      <c r="N820" s="33">
        <f t="shared" si="79"/>
        <v>17400.400000000001</v>
      </c>
      <c r="O820" s="33">
        <f t="shared" si="80"/>
        <v>450</v>
      </c>
      <c r="P820" s="33">
        <f t="shared" si="81"/>
        <v>16950.400000000001</v>
      </c>
      <c r="Q820" s="133" t="s">
        <v>334</v>
      </c>
    </row>
    <row r="821" spans="1:17" s="103" customFormat="1">
      <c r="A821" s="249"/>
      <c r="B821" s="8"/>
      <c r="C821" s="11">
        <v>24</v>
      </c>
      <c r="D821" s="114" t="s">
        <v>328</v>
      </c>
      <c r="E821" s="112">
        <v>41749</v>
      </c>
      <c r="F821" s="112">
        <v>2173</v>
      </c>
      <c r="G821" s="702">
        <f t="shared" si="78"/>
        <v>39576</v>
      </c>
      <c r="H821" s="728">
        <f t="shared" si="77"/>
        <v>8868</v>
      </c>
      <c r="I821" s="728">
        <v>1200</v>
      </c>
      <c r="J821" s="728">
        <v>7668</v>
      </c>
      <c r="K821" s="162">
        <f t="shared" si="82"/>
        <v>20167</v>
      </c>
      <c r="L821" s="11">
        <v>873</v>
      </c>
      <c r="M821" s="33">
        <v>19294</v>
      </c>
      <c r="N821" s="33">
        <f t="shared" si="79"/>
        <v>12714</v>
      </c>
      <c r="O821" s="33">
        <f t="shared" si="80"/>
        <v>100</v>
      </c>
      <c r="P821" s="33">
        <f t="shared" si="81"/>
        <v>12614</v>
      </c>
      <c r="Q821" s="227" t="s">
        <v>334</v>
      </c>
    </row>
    <row r="822" spans="1:17">
      <c r="A822" s="110"/>
      <c r="B822" s="22"/>
      <c r="C822" s="11">
        <v>25</v>
      </c>
      <c r="D822" s="114" t="s">
        <v>16</v>
      </c>
      <c r="E822" s="702">
        <v>43042</v>
      </c>
      <c r="F822" s="702">
        <v>3476</v>
      </c>
      <c r="G822" s="702">
        <f t="shared" si="78"/>
        <v>39566</v>
      </c>
      <c r="H822" s="728">
        <f t="shared" si="77"/>
        <v>12498</v>
      </c>
      <c r="I822" s="728">
        <v>876</v>
      </c>
      <c r="J822" s="728">
        <v>11622</v>
      </c>
      <c r="K822" s="162">
        <f t="shared" si="82"/>
        <v>13660</v>
      </c>
      <c r="L822" s="11">
        <v>2600</v>
      </c>
      <c r="M822" s="33">
        <v>11060</v>
      </c>
      <c r="N822" s="33">
        <f t="shared" si="79"/>
        <v>16884</v>
      </c>
      <c r="O822" s="33">
        <f t="shared" si="80"/>
        <v>0</v>
      </c>
      <c r="P822" s="33">
        <f t="shared" si="81"/>
        <v>16884</v>
      </c>
      <c r="Q822" s="133" t="s">
        <v>334</v>
      </c>
    </row>
    <row r="823" spans="1:17">
      <c r="A823" s="110"/>
      <c r="B823" s="22"/>
      <c r="C823" s="11">
        <v>26</v>
      </c>
      <c r="D823" s="114" t="s">
        <v>155</v>
      </c>
      <c r="E823" s="702">
        <v>38638</v>
      </c>
      <c r="F823" s="702">
        <v>2173</v>
      </c>
      <c r="G823" s="702">
        <f t="shared" si="78"/>
        <v>36465</v>
      </c>
      <c r="H823" s="728">
        <f t="shared" si="77"/>
        <v>9153</v>
      </c>
      <c r="I823" s="728">
        <v>215</v>
      </c>
      <c r="J823" s="728">
        <v>8938</v>
      </c>
      <c r="K823" s="162">
        <f t="shared" si="82"/>
        <v>19107</v>
      </c>
      <c r="L823" s="11">
        <v>1678</v>
      </c>
      <c r="M823" s="33">
        <v>17429</v>
      </c>
      <c r="N823" s="33">
        <f t="shared" si="79"/>
        <v>10378</v>
      </c>
      <c r="O823" s="33">
        <f t="shared" si="80"/>
        <v>280</v>
      </c>
      <c r="P823" s="33">
        <f t="shared" si="81"/>
        <v>10098</v>
      </c>
      <c r="Q823" s="133" t="s">
        <v>334</v>
      </c>
    </row>
    <row r="824" spans="1:17">
      <c r="A824" s="110"/>
      <c r="B824" s="22"/>
      <c r="C824" s="11">
        <v>27</v>
      </c>
      <c r="D824" s="114" t="s">
        <v>188</v>
      </c>
      <c r="E824" s="702">
        <v>45653</v>
      </c>
      <c r="F824" s="702">
        <v>3476</v>
      </c>
      <c r="G824" s="702">
        <f t="shared" si="78"/>
        <v>42177</v>
      </c>
      <c r="H824" s="728">
        <f t="shared" si="77"/>
        <v>15779</v>
      </c>
      <c r="I824" s="728">
        <v>1626</v>
      </c>
      <c r="J824" s="728">
        <v>14153</v>
      </c>
      <c r="K824" s="162">
        <f t="shared" si="82"/>
        <v>21138</v>
      </c>
      <c r="L824" s="11">
        <v>1457</v>
      </c>
      <c r="M824" s="34">
        <v>19681</v>
      </c>
      <c r="N824" s="33">
        <f t="shared" si="79"/>
        <v>8736</v>
      </c>
      <c r="O824" s="33">
        <f t="shared" si="80"/>
        <v>393</v>
      </c>
      <c r="P824" s="33">
        <f t="shared" si="81"/>
        <v>8343</v>
      </c>
      <c r="Q824" s="133" t="s">
        <v>334</v>
      </c>
    </row>
    <row r="825" spans="1:17">
      <c r="A825" s="110"/>
      <c r="B825" s="22"/>
      <c r="C825" s="11">
        <v>28</v>
      </c>
      <c r="D825" s="114" t="s">
        <v>189</v>
      </c>
      <c r="E825" s="702">
        <v>29768</v>
      </c>
      <c r="F825" s="702">
        <v>3476</v>
      </c>
      <c r="G825" s="702">
        <f t="shared" si="78"/>
        <v>26292</v>
      </c>
      <c r="H825" s="728">
        <f t="shared" si="77"/>
        <v>7342</v>
      </c>
      <c r="I825" s="728">
        <v>550</v>
      </c>
      <c r="J825" s="728">
        <v>6792</v>
      </c>
      <c r="K825" s="162">
        <f t="shared" si="82"/>
        <v>12084</v>
      </c>
      <c r="L825" s="11">
        <v>2012</v>
      </c>
      <c r="M825" s="33">
        <v>10072</v>
      </c>
      <c r="N825" s="33">
        <f t="shared" si="79"/>
        <v>10342</v>
      </c>
      <c r="O825" s="33">
        <f t="shared" si="80"/>
        <v>914</v>
      </c>
      <c r="P825" s="33">
        <f t="shared" si="81"/>
        <v>9428</v>
      </c>
      <c r="Q825" s="133" t="s">
        <v>334</v>
      </c>
    </row>
    <row r="826" spans="1:17">
      <c r="A826" s="110"/>
      <c r="B826" s="22"/>
      <c r="C826" s="11">
        <v>29</v>
      </c>
      <c r="D826" s="114" t="s">
        <v>156</v>
      </c>
      <c r="E826" s="702">
        <v>37327</v>
      </c>
      <c r="F826" s="702">
        <v>2173</v>
      </c>
      <c r="G826" s="702">
        <f t="shared" si="78"/>
        <v>35154</v>
      </c>
      <c r="H826" s="728">
        <f t="shared" si="77"/>
        <v>10120</v>
      </c>
      <c r="I826" s="728">
        <v>0</v>
      </c>
      <c r="J826" s="728">
        <v>10120</v>
      </c>
      <c r="K826" s="162">
        <f t="shared" si="82"/>
        <v>16526</v>
      </c>
      <c r="L826" s="11">
        <v>1087</v>
      </c>
      <c r="M826" s="33">
        <v>15439</v>
      </c>
      <c r="N826" s="33">
        <f t="shared" si="79"/>
        <v>10681</v>
      </c>
      <c r="O826" s="33">
        <f t="shared" si="80"/>
        <v>1086</v>
      </c>
      <c r="P826" s="33">
        <f t="shared" si="81"/>
        <v>9595</v>
      </c>
      <c r="Q826" s="133" t="s">
        <v>334</v>
      </c>
    </row>
    <row r="827" spans="1:17">
      <c r="A827" s="110"/>
      <c r="B827" s="22"/>
      <c r="C827" s="11">
        <v>30</v>
      </c>
      <c r="D827" s="114" t="s">
        <v>122</v>
      </c>
      <c r="E827" s="702">
        <v>38637</v>
      </c>
      <c r="F827" s="702">
        <v>3476</v>
      </c>
      <c r="G827" s="702">
        <f t="shared" si="78"/>
        <v>35161</v>
      </c>
      <c r="H827" s="728">
        <f t="shared" si="77"/>
        <v>5446</v>
      </c>
      <c r="I827" s="728">
        <v>825</v>
      </c>
      <c r="J827" s="728">
        <v>4621</v>
      </c>
      <c r="K827" s="162">
        <f t="shared" si="82"/>
        <v>21206</v>
      </c>
      <c r="L827" s="11">
        <v>1975</v>
      </c>
      <c r="M827" s="33">
        <v>19231</v>
      </c>
      <c r="N827" s="33">
        <f t="shared" si="79"/>
        <v>11985</v>
      </c>
      <c r="O827" s="33">
        <f t="shared" si="80"/>
        <v>676</v>
      </c>
      <c r="P827" s="33">
        <f t="shared" si="81"/>
        <v>11309</v>
      </c>
      <c r="Q827" s="133" t="s">
        <v>334</v>
      </c>
    </row>
    <row r="828" spans="1:17">
      <c r="A828" s="110"/>
      <c r="B828" s="22"/>
      <c r="C828" s="11">
        <v>31</v>
      </c>
      <c r="D828" s="114" t="s">
        <v>221</v>
      </c>
      <c r="E828" s="702">
        <v>34794</v>
      </c>
      <c r="F828" s="702">
        <v>4345</v>
      </c>
      <c r="G828" s="702">
        <f t="shared" si="78"/>
        <v>30449</v>
      </c>
      <c r="H828" s="728">
        <f t="shared" si="77"/>
        <v>8693</v>
      </c>
      <c r="I828" s="728">
        <v>740</v>
      </c>
      <c r="J828" s="728">
        <v>7953</v>
      </c>
      <c r="K828" s="162">
        <f t="shared" si="82"/>
        <v>13592</v>
      </c>
      <c r="L828" s="11">
        <v>2045</v>
      </c>
      <c r="M828" s="33">
        <v>11547</v>
      </c>
      <c r="N828" s="33">
        <f t="shared" si="79"/>
        <v>12509</v>
      </c>
      <c r="O828" s="33">
        <f t="shared" si="80"/>
        <v>1560</v>
      </c>
      <c r="P828" s="33">
        <f t="shared" si="81"/>
        <v>10949</v>
      </c>
      <c r="Q828" s="133" t="s">
        <v>334</v>
      </c>
    </row>
    <row r="829" spans="1:17">
      <c r="A829" s="110"/>
      <c r="B829" s="22"/>
      <c r="C829" s="11">
        <v>32</v>
      </c>
      <c r="D829" s="114" t="s">
        <v>190</v>
      </c>
      <c r="E829" s="702">
        <v>39926</v>
      </c>
      <c r="F829" s="702">
        <v>3476</v>
      </c>
      <c r="G829" s="702">
        <f t="shared" si="78"/>
        <v>36450</v>
      </c>
      <c r="H829" s="728">
        <f t="shared" si="77"/>
        <v>12951.5</v>
      </c>
      <c r="I829" s="728">
        <v>1500</v>
      </c>
      <c r="J829" s="728">
        <v>11451.5</v>
      </c>
      <c r="K829" s="162">
        <f t="shared" si="82"/>
        <v>17203</v>
      </c>
      <c r="L829" s="11">
        <v>1476</v>
      </c>
      <c r="M829" s="192">
        <v>15727</v>
      </c>
      <c r="N829" s="33">
        <f t="shared" si="79"/>
        <v>9771.5</v>
      </c>
      <c r="O829" s="33">
        <f t="shared" si="80"/>
        <v>500</v>
      </c>
      <c r="P829" s="33">
        <f t="shared" si="81"/>
        <v>9271.5</v>
      </c>
      <c r="Q829" s="133" t="s">
        <v>334</v>
      </c>
    </row>
    <row r="830" spans="1:17">
      <c r="A830" s="110"/>
      <c r="B830" s="22"/>
      <c r="C830" s="11">
        <v>33</v>
      </c>
      <c r="D830" s="114" t="s">
        <v>191</v>
      </c>
      <c r="E830" s="702">
        <v>35586</v>
      </c>
      <c r="F830" s="702">
        <v>4345</v>
      </c>
      <c r="G830" s="702">
        <f t="shared" si="78"/>
        <v>31241</v>
      </c>
      <c r="H830" s="728">
        <f t="shared" si="77"/>
        <v>11861.8</v>
      </c>
      <c r="I830" s="728">
        <v>1173.8</v>
      </c>
      <c r="J830" s="728">
        <v>10688</v>
      </c>
      <c r="K830" s="162">
        <f t="shared" si="82"/>
        <v>12921</v>
      </c>
      <c r="L830" s="11">
        <v>1371</v>
      </c>
      <c r="M830" s="33">
        <v>11550</v>
      </c>
      <c r="N830" s="33">
        <f t="shared" si="79"/>
        <v>10803.2</v>
      </c>
      <c r="O830" s="33">
        <f t="shared" si="80"/>
        <v>1800.1999999999998</v>
      </c>
      <c r="P830" s="33">
        <f t="shared" si="81"/>
        <v>9003</v>
      </c>
      <c r="Q830" s="133" t="s">
        <v>334</v>
      </c>
    </row>
    <row r="831" spans="1:17">
      <c r="A831" s="110"/>
      <c r="B831" s="22"/>
      <c r="C831" s="11">
        <v>34</v>
      </c>
      <c r="D831" s="114" t="s">
        <v>158</v>
      </c>
      <c r="E831" s="702">
        <v>37331</v>
      </c>
      <c r="F831" s="702">
        <v>3476</v>
      </c>
      <c r="G831" s="702">
        <f t="shared" si="78"/>
        <v>33855</v>
      </c>
      <c r="H831" s="728">
        <f t="shared" si="77"/>
        <v>9829</v>
      </c>
      <c r="I831" s="728">
        <v>100</v>
      </c>
      <c r="J831" s="728">
        <v>9729</v>
      </c>
      <c r="K831" s="162">
        <f t="shared" si="82"/>
        <v>13746</v>
      </c>
      <c r="L831" s="11">
        <v>1616</v>
      </c>
      <c r="M831" s="33">
        <v>12130</v>
      </c>
      <c r="N831" s="33">
        <f t="shared" si="79"/>
        <v>13756</v>
      </c>
      <c r="O831" s="33">
        <f t="shared" si="80"/>
        <v>1760</v>
      </c>
      <c r="P831" s="33">
        <f t="shared" si="81"/>
        <v>11996</v>
      </c>
      <c r="Q831" s="133" t="s">
        <v>334</v>
      </c>
    </row>
    <row r="832" spans="1:17">
      <c r="A832" s="110"/>
      <c r="B832" s="22"/>
      <c r="C832" s="11">
        <v>35</v>
      </c>
      <c r="D832" s="114" t="s">
        <v>192</v>
      </c>
      <c r="E832" s="702">
        <v>35360</v>
      </c>
      <c r="F832" s="702">
        <v>1440</v>
      </c>
      <c r="G832" s="702">
        <f t="shared" si="78"/>
        <v>33920</v>
      </c>
      <c r="H832" s="728">
        <f t="shared" si="77"/>
        <v>9841.7000000000007</v>
      </c>
      <c r="I832" s="728">
        <v>530</v>
      </c>
      <c r="J832" s="728">
        <v>9311.7000000000007</v>
      </c>
      <c r="K832" s="162">
        <f t="shared" si="82"/>
        <v>10612</v>
      </c>
      <c r="L832" s="11">
        <v>210</v>
      </c>
      <c r="M832" s="33">
        <v>10402</v>
      </c>
      <c r="N832" s="33">
        <f t="shared" si="79"/>
        <v>14906.3</v>
      </c>
      <c r="O832" s="33">
        <f t="shared" si="80"/>
        <v>700</v>
      </c>
      <c r="P832" s="33">
        <f t="shared" si="81"/>
        <v>14206.3</v>
      </c>
      <c r="Q832" s="133" t="s">
        <v>334</v>
      </c>
    </row>
    <row r="833" spans="1:17">
      <c r="A833" s="110"/>
      <c r="B833" s="22"/>
      <c r="C833" s="11">
        <v>36</v>
      </c>
      <c r="D833" s="114" t="s">
        <v>160</v>
      </c>
      <c r="E833" s="702">
        <f>F833+G833</f>
        <v>40772</v>
      </c>
      <c r="F833" s="702">
        <v>4345</v>
      </c>
      <c r="G833" s="702">
        <v>36427</v>
      </c>
      <c r="H833" s="728">
        <f t="shared" si="77"/>
        <v>13126</v>
      </c>
      <c r="I833" s="728">
        <v>2038</v>
      </c>
      <c r="J833" s="728">
        <v>11088</v>
      </c>
      <c r="K833" s="34">
        <f>L833+M833</f>
        <v>16447</v>
      </c>
      <c r="L833" s="440">
        <v>2307</v>
      </c>
      <c r="M833" s="440">
        <v>14140</v>
      </c>
      <c r="N833" s="33">
        <f t="shared" si="79"/>
        <v>11199</v>
      </c>
      <c r="O833" s="33">
        <f t="shared" si="80"/>
        <v>0</v>
      </c>
      <c r="P833" s="33">
        <f t="shared" si="81"/>
        <v>11199</v>
      </c>
      <c r="Q833" s="133" t="s">
        <v>331</v>
      </c>
    </row>
    <row r="834" spans="1:17">
      <c r="A834" s="110"/>
      <c r="B834" s="22"/>
      <c r="C834" s="11">
        <v>37</v>
      </c>
      <c r="D834" s="114" t="s">
        <v>193</v>
      </c>
      <c r="E834" s="702">
        <f t="shared" ref="E834:E847" si="83">F834+G834</f>
        <v>40803</v>
      </c>
      <c r="F834" s="702">
        <v>4345</v>
      </c>
      <c r="G834" s="702">
        <v>36458</v>
      </c>
      <c r="H834" s="728">
        <f t="shared" si="77"/>
        <v>11637.6</v>
      </c>
      <c r="I834" s="728">
        <v>345</v>
      </c>
      <c r="J834" s="728">
        <v>11292.6</v>
      </c>
      <c r="K834" s="34">
        <f t="shared" ref="K834:K848" si="84">L834+M834</f>
        <v>16356.2</v>
      </c>
      <c r="L834" s="440">
        <v>4000</v>
      </c>
      <c r="M834" s="440">
        <v>12356.2</v>
      </c>
      <c r="N834" s="33">
        <f t="shared" si="79"/>
        <v>12809.2</v>
      </c>
      <c r="O834" s="33">
        <f t="shared" si="80"/>
        <v>0</v>
      </c>
      <c r="P834" s="33">
        <f t="shared" si="81"/>
        <v>12809.2</v>
      </c>
      <c r="Q834" s="133" t="s">
        <v>331</v>
      </c>
    </row>
    <row r="835" spans="1:17">
      <c r="A835" s="110"/>
      <c r="B835" s="22"/>
      <c r="C835" s="11">
        <v>38</v>
      </c>
      <c r="D835" s="114" t="s">
        <v>194</v>
      </c>
      <c r="E835" s="702">
        <f t="shared" si="83"/>
        <v>27489</v>
      </c>
      <c r="F835" s="702">
        <v>2173</v>
      </c>
      <c r="G835" s="702">
        <v>25316</v>
      </c>
      <c r="H835" s="728">
        <f t="shared" si="77"/>
        <v>10076</v>
      </c>
      <c r="I835" s="728">
        <v>1673</v>
      </c>
      <c r="J835" s="728">
        <v>8403</v>
      </c>
      <c r="K835" s="34">
        <f t="shared" si="84"/>
        <v>11639.2</v>
      </c>
      <c r="L835" s="440">
        <v>500</v>
      </c>
      <c r="M835" s="440">
        <v>11139.2</v>
      </c>
      <c r="N835" s="440">
        <f t="shared" si="79"/>
        <v>5773.7999999999993</v>
      </c>
      <c r="O835" s="440">
        <f t="shared" si="80"/>
        <v>0</v>
      </c>
      <c r="P835" s="440">
        <f t="shared" si="81"/>
        <v>5773.7999999999993</v>
      </c>
      <c r="Q835" s="133" t="s">
        <v>331</v>
      </c>
    </row>
    <row r="836" spans="1:17">
      <c r="A836" s="110"/>
      <c r="B836" s="22"/>
      <c r="C836" s="11">
        <v>39</v>
      </c>
      <c r="D836" s="114" t="s">
        <v>195</v>
      </c>
      <c r="E836" s="702">
        <f t="shared" si="83"/>
        <v>39930</v>
      </c>
      <c r="F836" s="702">
        <v>3476</v>
      </c>
      <c r="G836" s="702">
        <v>36454</v>
      </c>
      <c r="H836" s="728">
        <f t="shared" si="77"/>
        <v>12703.3</v>
      </c>
      <c r="I836" s="728">
        <v>1626</v>
      </c>
      <c r="J836" s="728">
        <v>11077.3</v>
      </c>
      <c r="K836" s="34">
        <f t="shared" si="84"/>
        <v>16461.3</v>
      </c>
      <c r="L836" s="440">
        <v>1850</v>
      </c>
      <c r="M836" s="440">
        <v>14611.3</v>
      </c>
      <c r="N836" s="440">
        <f t="shared" si="79"/>
        <v>10765.400000000001</v>
      </c>
      <c r="O836" s="440">
        <f t="shared" si="80"/>
        <v>0</v>
      </c>
      <c r="P836" s="440">
        <f t="shared" si="81"/>
        <v>10765.400000000001</v>
      </c>
      <c r="Q836" s="133" t="s">
        <v>331</v>
      </c>
    </row>
    <row r="837" spans="1:17">
      <c r="A837" s="110"/>
      <c r="B837" s="22"/>
      <c r="C837" s="11">
        <v>40</v>
      </c>
      <c r="D837" s="114" t="s">
        <v>196</v>
      </c>
      <c r="E837" s="702">
        <f t="shared" si="83"/>
        <v>40582</v>
      </c>
      <c r="F837" s="702">
        <v>3476</v>
      </c>
      <c r="G837" s="702">
        <v>37106</v>
      </c>
      <c r="H837" s="728">
        <f t="shared" si="77"/>
        <v>8533.5</v>
      </c>
      <c r="I837" s="728">
        <v>150</v>
      </c>
      <c r="J837" s="728">
        <v>8383.5</v>
      </c>
      <c r="K837" s="34">
        <f t="shared" si="84"/>
        <v>21834.5</v>
      </c>
      <c r="L837" s="440">
        <v>3326</v>
      </c>
      <c r="M837" s="440">
        <v>18508.5</v>
      </c>
      <c r="N837" s="440">
        <f t="shared" si="79"/>
        <v>10214</v>
      </c>
      <c r="O837" s="440">
        <f t="shared" si="80"/>
        <v>0</v>
      </c>
      <c r="P837" s="440">
        <f t="shared" si="81"/>
        <v>10214</v>
      </c>
      <c r="Q837" s="133" t="s">
        <v>331</v>
      </c>
    </row>
    <row r="838" spans="1:17">
      <c r="A838" s="110"/>
      <c r="B838" s="22"/>
      <c r="C838" s="11">
        <v>41</v>
      </c>
      <c r="D838" s="114" t="s">
        <v>159</v>
      </c>
      <c r="E838" s="702">
        <f t="shared" si="83"/>
        <v>40803</v>
      </c>
      <c r="F838" s="702">
        <v>4345</v>
      </c>
      <c r="G838" s="702">
        <v>36458</v>
      </c>
      <c r="H838" s="728">
        <f t="shared" si="77"/>
        <v>13349</v>
      </c>
      <c r="I838" s="728">
        <v>1145</v>
      </c>
      <c r="J838" s="728">
        <v>12204</v>
      </c>
      <c r="K838" s="34">
        <f t="shared" si="84"/>
        <v>15761</v>
      </c>
      <c r="L838" s="440">
        <v>2400</v>
      </c>
      <c r="M838" s="440">
        <v>13361</v>
      </c>
      <c r="N838" s="440">
        <f t="shared" si="79"/>
        <v>11693</v>
      </c>
      <c r="O838" s="440">
        <f t="shared" si="80"/>
        <v>800</v>
      </c>
      <c r="P838" s="440">
        <f t="shared" si="81"/>
        <v>10893</v>
      </c>
      <c r="Q838" s="133" t="s">
        <v>331</v>
      </c>
    </row>
    <row r="839" spans="1:17">
      <c r="A839" s="110"/>
      <c r="B839" s="22"/>
      <c r="C839" s="11">
        <v>42</v>
      </c>
      <c r="D839" s="114" t="s">
        <v>197</v>
      </c>
      <c r="E839" s="702">
        <f t="shared" si="83"/>
        <v>41875</v>
      </c>
      <c r="F839" s="702">
        <v>3476</v>
      </c>
      <c r="G839" s="702">
        <v>38399</v>
      </c>
      <c r="H839" s="728">
        <f t="shared" si="77"/>
        <v>13655.5</v>
      </c>
      <c r="I839" s="728">
        <v>1426</v>
      </c>
      <c r="J839" s="728">
        <v>12229.5</v>
      </c>
      <c r="K839" s="34">
        <f t="shared" si="84"/>
        <v>14239.5</v>
      </c>
      <c r="L839" s="440">
        <v>750</v>
      </c>
      <c r="M839" s="440">
        <v>13489.5</v>
      </c>
      <c r="N839" s="440">
        <f t="shared" si="79"/>
        <v>13980</v>
      </c>
      <c r="O839" s="440">
        <f t="shared" si="80"/>
        <v>1300</v>
      </c>
      <c r="P839" s="440">
        <f t="shared" si="81"/>
        <v>12680</v>
      </c>
      <c r="Q839" s="133" t="s">
        <v>331</v>
      </c>
    </row>
    <row r="840" spans="1:17">
      <c r="A840" s="110"/>
      <c r="B840" s="22"/>
      <c r="C840" s="11">
        <v>43</v>
      </c>
      <c r="D840" s="114" t="s">
        <v>198</v>
      </c>
      <c r="E840" s="702">
        <f t="shared" si="83"/>
        <v>50301</v>
      </c>
      <c r="F840" s="702">
        <v>7351</v>
      </c>
      <c r="G840" s="702">
        <v>42950</v>
      </c>
      <c r="H840" s="728">
        <f t="shared" si="77"/>
        <v>12552.5</v>
      </c>
      <c r="I840" s="728">
        <v>851</v>
      </c>
      <c r="J840" s="728">
        <v>11701.5</v>
      </c>
      <c r="K840" s="34">
        <f t="shared" si="84"/>
        <v>18182.599999999999</v>
      </c>
      <c r="L840" s="440">
        <v>2325</v>
      </c>
      <c r="M840" s="440">
        <v>15857.6</v>
      </c>
      <c r="N840" s="440">
        <f t="shared" si="79"/>
        <v>19565.900000000001</v>
      </c>
      <c r="O840" s="440">
        <f t="shared" si="80"/>
        <v>4175</v>
      </c>
      <c r="P840" s="440">
        <f t="shared" si="81"/>
        <v>15390.9</v>
      </c>
      <c r="Q840" s="133" t="s">
        <v>331</v>
      </c>
    </row>
    <row r="841" spans="1:17">
      <c r="A841" s="110"/>
      <c r="B841" s="22"/>
      <c r="C841" s="11">
        <v>44</v>
      </c>
      <c r="D841" s="114" t="s">
        <v>199</v>
      </c>
      <c r="E841" s="702">
        <f t="shared" si="83"/>
        <v>42661</v>
      </c>
      <c r="F841" s="702">
        <v>2500</v>
      </c>
      <c r="G841" s="702">
        <v>40161</v>
      </c>
      <c r="H841" s="728">
        <f t="shared" si="77"/>
        <v>11714.9</v>
      </c>
      <c r="I841" s="728">
        <v>350</v>
      </c>
      <c r="J841" s="728">
        <v>11364.9</v>
      </c>
      <c r="K841" s="34">
        <f t="shared" si="84"/>
        <v>18679.3</v>
      </c>
      <c r="L841" s="440">
        <v>750</v>
      </c>
      <c r="M841" s="440">
        <v>17929.3</v>
      </c>
      <c r="N841" s="440">
        <f t="shared" si="79"/>
        <v>12266.8</v>
      </c>
      <c r="O841" s="440">
        <f t="shared" si="80"/>
        <v>1400</v>
      </c>
      <c r="P841" s="440">
        <f t="shared" si="81"/>
        <v>10866.8</v>
      </c>
      <c r="Q841" s="133" t="s">
        <v>331</v>
      </c>
    </row>
    <row r="842" spans="1:17">
      <c r="A842" s="110"/>
      <c r="B842" s="22"/>
      <c r="C842" s="11">
        <v>45</v>
      </c>
      <c r="D842" s="114" t="s">
        <v>200</v>
      </c>
      <c r="E842" s="702">
        <f t="shared" si="83"/>
        <v>38636</v>
      </c>
      <c r="F842" s="702">
        <v>3476</v>
      </c>
      <c r="G842" s="702">
        <v>35160</v>
      </c>
      <c r="H842" s="728">
        <f t="shared" si="77"/>
        <v>9260.9</v>
      </c>
      <c r="I842" s="728">
        <v>176</v>
      </c>
      <c r="J842" s="728">
        <v>9084.9</v>
      </c>
      <c r="K842" s="34">
        <f t="shared" si="84"/>
        <v>14262</v>
      </c>
      <c r="L842" s="440">
        <v>800</v>
      </c>
      <c r="M842" s="440">
        <v>13462</v>
      </c>
      <c r="N842" s="440">
        <f t="shared" si="79"/>
        <v>15113.099999999999</v>
      </c>
      <c r="O842" s="440">
        <f t="shared" si="80"/>
        <v>2500</v>
      </c>
      <c r="P842" s="440">
        <f t="shared" si="81"/>
        <v>12613.099999999999</v>
      </c>
      <c r="Q842" s="133" t="s">
        <v>331</v>
      </c>
    </row>
    <row r="843" spans="1:17">
      <c r="A843" s="110"/>
      <c r="B843" s="22"/>
      <c r="C843" s="11">
        <v>46</v>
      </c>
      <c r="D843" s="114" t="s">
        <v>201</v>
      </c>
      <c r="E843" s="702">
        <f t="shared" si="83"/>
        <v>42511</v>
      </c>
      <c r="F843" s="702">
        <v>3476</v>
      </c>
      <c r="G843" s="702">
        <v>39035</v>
      </c>
      <c r="H843" s="728">
        <f t="shared" si="77"/>
        <v>17437</v>
      </c>
      <c r="I843" s="728">
        <v>950</v>
      </c>
      <c r="J843" s="728">
        <v>16487</v>
      </c>
      <c r="K843" s="34">
        <f t="shared" si="84"/>
        <v>13146</v>
      </c>
      <c r="L843" s="440">
        <v>1400</v>
      </c>
      <c r="M843" s="440">
        <v>11746</v>
      </c>
      <c r="N843" s="440">
        <f t="shared" si="79"/>
        <v>11928</v>
      </c>
      <c r="O843" s="440">
        <f t="shared" si="80"/>
        <v>1126</v>
      </c>
      <c r="P843" s="440">
        <f t="shared" si="81"/>
        <v>10802</v>
      </c>
      <c r="Q843" s="133" t="s">
        <v>331</v>
      </c>
    </row>
    <row r="844" spans="1:17">
      <c r="A844" s="110"/>
      <c r="B844" s="22"/>
      <c r="C844" s="11">
        <v>47</v>
      </c>
      <c r="D844" s="114" t="s">
        <v>327</v>
      </c>
      <c r="E844" s="702">
        <f t="shared" si="83"/>
        <v>38182</v>
      </c>
      <c r="F844" s="702">
        <v>4345</v>
      </c>
      <c r="G844" s="702">
        <v>33837</v>
      </c>
      <c r="H844" s="728">
        <f t="shared" si="77"/>
        <v>19105</v>
      </c>
      <c r="I844" s="728">
        <v>1600</v>
      </c>
      <c r="J844" s="728">
        <v>17505</v>
      </c>
      <c r="K844" s="34">
        <f t="shared" si="84"/>
        <v>9613</v>
      </c>
      <c r="L844" s="440">
        <v>1447</v>
      </c>
      <c r="M844" s="440">
        <v>8166</v>
      </c>
      <c r="N844" s="440">
        <f t="shared" si="79"/>
        <v>9464</v>
      </c>
      <c r="O844" s="440">
        <f t="shared" si="80"/>
        <v>1298</v>
      </c>
      <c r="P844" s="440">
        <f t="shared" si="81"/>
        <v>8166</v>
      </c>
      <c r="Q844" s="133" t="s">
        <v>331</v>
      </c>
    </row>
    <row r="845" spans="1:17">
      <c r="A845" s="110"/>
      <c r="B845" s="22"/>
      <c r="C845" s="11">
        <v>48</v>
      </c>
      <c r="D845" s="114" t="s">
        <v>202</v>
      </c>
      <c r="E845" s="702">
        <f t="shared" si="83"/>
        <v>30654</v>
      </c>
      <c r="F845" s="702">
        <v>3476</v>
      </c>
      <c r="G845" s="702">
        <v>27178</v>
      </c>
      <c r="H845" s="728">
        <f t="shared" si="77"/>
        <v>9997.6</v>
      </c>
      <c r="I845" s="728">
        <v>1276</v>
      </c>
      <c r="J845" s="728">
        <v>8721.6</v>
      </c>
      <c r="K845" s="34">
        <f t="shared" si="84"/>
        <v>10869.1</v>
      </c>
      <c r="L845" s="34">
        <v>300</v>
      </c>
      <c r="M845" s="440">
        <v>10569.1</v>
      </c>
      <c r="N845" s="440">
        <f t="shared" si="79"/>
        <v>9787.3000000000011</v>
      </c>
      <c r="O845" s="440">
        <f t="shared" si="80"/>
        <v>1900</v>
      </c>
      <c r="P845" s="440">
        <f t="shared" si="81"/>
        <v>7887.3000000000011</v>
      </c>
      <c r="Q845" s="133" t="s">
        <v>331</v>
      </c>
    </row>
    <row r="846" spans="1:17">
      <c r="A846" s="110"/>
      <c r="B846" s="22"/>
      <c r="C846" s="11">
        <v>49</v>
      </c>
      <c r="D846" s="114" t="s">
        <v>203</v>
      </c>
      <c r="E846" s="702">
        <f t="shared" si="83"/>
        <v>38629</v>
      </c>
      <c r="F846" s="702">
        <v>3476</v>
      </c>
      <c r="G846" s="702">
        <v>35153</v>
      </c>
      <c r="H846" s="728">
        <f t="shared" si="77"/>
        <v>11619.7</v>
      </c>
      <c r="I846" s="728">
        <v>200</v>
      </c>
      <c r="J846" s="728">
        <v>11419.7</v>
      </c>
      <c r="K846" s="34">
        <f t="shared" si="84"/>
        <v>14021.6</v>
      </c>
      <c r="L846" s="440">
        <v>2225.6</v>
      </c>
      <c r="M846" s="440">
        <v>11796</v>
      </c>
      <c r="N846" s="440">
        <f t="shared" ref="N846:N872" si="85">E846-H846-K846</f>
        <v>12987.699999999999</v>
      </c>
      <c r="O846" s="440">
        <f t="shared" ref="O846:O872" si="86">F846-I846-L846</f>
        <v>1050.4000000000001</v>
      </c>
      <c r="P846" s="440">
        <f t="shared" ref="P846:P872" si="87">G846-J846-M846</f>
        <v>11937.3</v>
      </c>
      <c r="Q846" s="133" t="s">
        <v>331</v>
      </c>
    </row>
    <row r="847" spans="1:17">
      <c r="A847" s="110"/>
      <c r="B847" s="22"/>
      <c r="C847" s="11">
        <v>50</v>
      </c>
      <c r="D847" s="114" t="s">
        <v>204</v>
      </c>
      <c r="E847" s="702">
        <f t="shared" si="83"/>
        <v>38614</v>
      </c>
      <c r="F847" s="702">
        <v>3476</v>
      </c>
      <c r="G847" s="702">
        <v>35138</v>
      </c>
      <c r="H847" s="728">
        <f t="shared" si="77"/>
        <v>13019.8</v>
      </c>
      <c r="I847" s="728">
        <v>1476</v>
      </c>
      <c r="J847" s="728">
        <v>11543.8</v>
      </c>
      <c r="K847" s="34">
        <f t="shared" si="84"/>
        <v>16952.099999999999</v>
      </c>
      <c r="L847" s="440">
        <v>2000</v>
      </c>
      <c r="M847" s="440">
        <v>14952.1</v>
      </c>
      <c r="N847" s="440">
        <f t="shared" si="85"/>
        <v>8642.1000000000022</v>
      </c>
      <c r="O847" s="440">
        <f t="shared" si="86"/>
        <v>0</v>
      </c>
      <c r="P847" s="440">
        <f t="shared" si="87"/>
        <v>8642.1</v>
      </c>
      <c r="Q847" s="133" t="s">
        <v>331</v>
      </c>
    </row>
    <row r="848" spans="1:17">
      <c r="A848" s="110"/>
      <c r="B848" s="22"/>
      <c r="C848" s="11">
        <v>51</v>
      </c>
      <c r="D848" s="114" t="s">
        <v>205</v>
      </c>
      <c r="E848" s="702">
        <f>F848+G848</f>
        <v>38637</v>
      </c>
      <c r="F848" s="702">
        <v>3476</v>
      </c>
      <c r="G848" s="702">
        <v>35161</v>
      </c>
      <c r="H848" s="728">
        <f t="shared" si="77"/>
        <v>12106</v>
      </c>
      <c r="I848" s="728">
        <v>490</v>
      </c>
      <c r="J848" s="728">
        <v>11616</v>
      </c>
      <c r="K848" s="34">
        <f t="shared" si="84"/>
        <v>15568</v>
      </c>
      <c r="L848" s="440">
        <v>2796</v>
      </c>
      <c r="M848" s="440">
        <v>12772</v>
      </c>
      <c r="N848" s="440">
        <f t="shared" si="85"/>
        <v>10963</v>
      </c>
      <c r="O848" s="440">
        <f t="shared" si="86"/>
        <v>190</v>
      </c>
      <c r="P848" s="440">
        <f t="shared" si="87"/>
        <v>10773</v>
      </c>
      <c r="Q848" s="133" t="s">
        <v>331</v>
      </c>
    </row>
    <row r="849" spans="1:17">
      <c r="A849" s="110"/>
      <c r="B849" s="22"/>
      <c r="C849" s="11">
        <v>52</v>
      </c>
      <c r="D849" s="114" t="s">
        <v>206</v>
      </c>
      <c r="E849" s="702">
        <v>32955</v>
      </c>
      <c r="F849" s="702">
        <v>4345</v>
      </c>
      <c r="G849" s="702">
        <v>28610</v>
      </c>
      <c r="H849" s="728">
        <f t="shared" si="77"/>
        <v>12900</v>
      </c>
      <c r="I849" s="728">
        <v>4195</v>
      </c>
      <c r="J849" s="728">
        <v>8705</v>
      </c>
      <c r="K849" s="34">
        <f>M849+L849</f>
        <v>10982</v>
      </c>
      <c r="L849" s="34">
        <v>0</v>
      </c>
      <c r="M849" s="34">
        <v>10982</v>
      </c>
      <c r="N849" s="440">
        <f t="shared" si="85"/>
        <v>9073</v>
      </c>
      <c r="O849" s="440">
        <f t="shared" si="86"/>
        <v>150</v>
      </c>
      <c r="P849" s="440">
        <f t="shared" si="87"/>
        <v>8923</v>
      </c>
      <c r="Q849" s="133" t="s">
        <v>332</v>
      </c>
    </row>
    <row r="850" spans="1:17">
      <c r="A850" s="110"/>
      <c r="B850" s="22"/>
      <c r="C850" s="11">
        <v>53</v>
      </c>
      <c r="D850" s="114" t="s">
        <v>207</v>
      </c>
      <c r="E850" s="702">
        <v>32828</v>
      </c>
      <c r="F850" s="702">
        <v>3482</v>
      </c>
      <c r="G850" s="702">
        <v>29346</v>
      </c>
      <c r="H850" s="728">
        <f t="shared" si="77"/>
        <v>12260</v>
      </c>
      <c r="I850" s="728">
        <v>1645</v>
      </c>
      <c r="J850" s="728">
        <v>10615</v>
      </c>
      <c r="K850" s="34">
        <f t="shared" ref="K850:K863" si="88">M850+L850</f>
        <v>11345</v>
      </c>
      <c r="L850" s="34">
        <v>1031</v>
      </c>
      <c r="M850" s="440">
        <v>10314</v>
      </c>
      <c r="N850" s="440">
        <f t="shared" si="85"/>
        <v>9223</v>
      </c>
      <c r="O850" s="440">
        <f t="shared" si="86"/>
        <v>806</v>
      </c>
      <c r="P850" s="440">
        <f t="shared" si="87"/>
        <v>8417</v>
      </c>
      <c r="Q850" s="133" t="s">
        <v>332</v>
      </c>
    </row>
    <row r="851" spans="1:17">
      <c r="A851" s="110"/>
      <c r="B851" s="22"/>
      <c r="C851" s="11">
        <v>54</v>
      </c>
      <c r="D851" s="114" t="s">
        <v>41</v>
      </c>
      <c r="E851" s="702">
        <v>32359</v>
      </c>
      <c r="F851" s="702">
        <v>2173</v>
      </c>
      <c r="G851" s="702">
        <v>30186</v>
      </c>
      <c r="H851" s="728">
        <v>10362</v>
      </c>
      <c r="I851" s="728">
        <v>668</v>
      </c>
      <c r="J851" s="728">
        <v>4266</v>
      </c>
      <c r="K851" s="34">
        <f t="shared" si="88"/>
        <v>11304</v>
      </c>
      <c r="L851" s="34">
        <v>1105</v>
      </c>
      <c r="M851" s="34">
        <v>10199</v>
      </c>
      <c r="N851" s="440">
        <f t="shared" si="85"/>
        <v>10693</v>
      </c>
      <c r="O851" s="440">
        <f t="shared" si="86"/>
        <v>400</v>
      </c>
      <c r="P851" s="440">
        <f t="shared" si="87"/>
        <v>15721</v>
      </c>
      <c r="Q851" s="133" t="s">
        <v>332</v>
      </c>
    </row>
    <row r="852" spans="1:17">
      <c r="A852" s="110"/>
      <c r="B852" s="232"/>
      <c r="C852" s="11">
        <v>55</v>
      </c>
      <c r="D852" s="114" t="s">
        <v>208</v>
      </c>
      <c r="E852" s="702">
        <v>33371</v>
      </c>
      <c r="F852" s="702">
        <v>3476</v>
      </c>
      <c r="G852" s="702">
        <v>29895</v>
      </c>
      <c r="H852" s="728">
        <f t="shared" si="77"/>
        <v>12857</v>
      </c>
      <c r="I852" s="728">
        <v>1798</v>
      </c>
      <c r="J852" s="728">
        <v>11059</v>
      </c>
      <c r="K852" s="34">
        <f t="shared" si="88"/>
        <v>14109</v>
      </c>
      <c r="L852" s="34">
        <v>1678</v>
      </c>
      <c r="M852" s="34">
        <v>12431</v>
      </c>
      <c r="N852" s="440">
        <f t="shared" si="85"/>
        <v>6405</v>
      </c>
      <c r="O852" s="440">
        <f t="shared" si="86"/>
        <v>0</v>
      </c>
      <c r="P852" s="440">
        <f t="shared" si="87"/>
        <v>6405</v>
      </c>
      <c r="Q852" s="133" t="s">
        <v>332</v>
      </c>
    </row>
    <row r="853" spans="1:17">
      <c r="A853" s="110"/>
      <c r="B853" s="22"/>
      <c r="C853" s="11">
        <v>56</v>
      </c>
      <c r="D853" s="114" t="s">
        <v>209</v>
      </c>
      <c r="E853" s="702">
        <v>35060</v>
      </c>
      <c r="F853" s="702">
        <v>3476</v>
      </c>
      <c r="G853" s="702">
        <v>31584</v>
      </c>
      <c r="H853" s="728">
        <v>10837</v>
      </c>
      <c r="I853" s="728">
        <v>1500</v>
      </c>
      <c r="J853" s="728">
        <v>2337</v>
      </c>
      <c r="K853" s="34">
        <f t="shared" si="88"/>
        <v>15259</v>
      </c>
      <c r="L853" s="34">
        <v>1674</v>
      </c>
      <c r="M853" s="34">
        <v>13585</v>
      </c>
      <c r="N853" s="440">
        <f t="shared" si="85"/>
        <v>8964</v>
      </c>
      <c r="O853" s="440">
        <f t="shared" si="86"/>
        <v>302</v>
      </c>
      <c r="P853" s="440">
        <f t="shared" si="87"/>
        <v>15662</v>
      </c>
      <c r="Q853" s="133" t="s">
        <v>332</v>
      </c>
    </row>
    <row r="854" spans="1:17">
      <c r="A854" s="110"/>
      <c r="B854" s="22"/>
      <c r="C854" s="11">
        <v>57</v>
      </c>
      <c r="D854" s="114" t="s">
        <v>45</v>
      </c>
      <c r="E854" s="702">
        <v>36739</v>
      </c>
      <c r="F854" s="702">
        <v>3476</v>
      </c>
      <c r="G854" s="702">
        <v>33263</v>
      </c>
      <c r="H854" s="728">
        <f t="shared" si="77"/>
        <v>11056</v>
      </c>
      <c r="I854" s="728">
        <v>476</v>
      </c>
      <c r="J854" s="728">
        <v>10580</v>
      </c>
      <c r="K854" s="34">
        <f t="shared" si="88"/>
        <v>15601</v>
      </c>
      <c r="L854" s="34">
        <v>1800</v>
      </c>
      <c r="M854" s="34">
        <v>13801</v>
      </c>
      <c r="N854" s="440">
        <f t="shared" si="85"/>
        <v>10082</v>
      </c>
      <c r="O854" s="440">
        <f t="shared" si="86"/>
        <v>1200</v>
      </c>
      <c r="P854" s="440">
        <f t="shared" si="87"/>
        <v>8882</v>
      </c>
      <c r="Q854" s="133" t="s">
        <v>332</v>
      </c>
    </row>
    <row r="855" spans="1:17">
      <c r="A855" s="110"/>
      <c r="B855" s="22"/>
      <c r="C855" s="11">
        <v>58</v>
      </c>
      <c r="D855" s="114" t="s">
        <v>44</v>
      </c>
      <c r="E855" s="702">
        <v>36781</v>
      </c>
      <c r="F855" s="702">
        <v>3476</v>
      </c>
      <c r="G855" s="702">
        <v>33305</v>
      </c>
      <c r="H855" s="728">
        <f t="shared" si="77"/>
        <v>11182</v>
      </c>
      <c r="I855" s="728">
        <v>1176</v>
      </c>
      <c r="J855" s="728">
        <v>10006</v>
      </c>
      <c r="K855" s="34">
        <f t="shared" si="88"/>
        <v>14622</v>
      </c>
      <c r="L855" s="34">
        <v>1550</v>
      </c>
      <c r="M855" s="34">
        <v>13072</v>
      </c>
      <c r="N855" s="440">
        <f t="shared" si="85"/>
        <v>10977</v>
      </c>
      <c r="O855" s="440">
        <f t="shared" si="86"/>
        <v>750</v>
      </c>
      <c r="P855" s="440">
        <f t="shared" si="87"/>
        <v>10227</v>
      </c>
      <c r="Q855" s="133" t="s">
        <v>332</v>
      </c>
    </row>
    <row r="856" spans="1:17">
      <c r="A856" s="110"/>
      <c r="B856" s="22"/>
      <c r="C856" s="11">
        <v>59</v>
      </c>
      <c r="D856" s="114" t="s">
        <v>315</v>
      </c>
      <c r="E856" s="702">
        <v>35055</v>
      </c>
      <c r="F856" s="702">
        <v>3476</v>
      </c>
      <c r="G856" s="702">
        <v>31579</v>
      </c>
      <c r="H856" s="728">
        <v>12981</v>
      </c>
      <c r="I856" s="728">
        <v>1773</v>
      </c>
      <c r="J856" s="728">
        <v>5366</v>
      </c>
      <c r="K856" s="34">
        <f t="shared" si="88"/>
        <v>12420</v>
      </c>
      <c r="L856" s="34">
        <v>753</v>
      </c>
      <c r="M856" s="34">
        <v>11667</v>
      </c>
      <c r="N856" s="440">
        <f t="shared" si="85"/>
        <v>9654</v>
      </c>
      <c r="O856" s="440">
        <f t="shared" si="86"/>
        <v>950</v>
      </c>
      <c r="P856" s="440">
        <f t="shared" si="87"/>
        <v>14546</v>
      </c>
      <c r="Q856" s="133" t="s">
        <v>332</v>
      </c>
    </row>
    <row r="857" spans="1:17">
      <c r="A857" s="110"/>
      <c r="B857" s="22"/>
      <c r="C857" s="11">
        <v>60</v>
      </c>
      <c r="D857" s="114" t="s">
        <v>43</v>
      </c>
      <c r="E857" s="702">
        <v>32636</v>
      </c>
      <c r="F857" s="702">
        <v>2173</v>
      </c>
      <c r="G857" s="702">
        <v>30463</v>
      </c>
      <c r="H857" s="728">
        <f t="shared" si="77"/>
        <v>10207</v>
      </c>
      <c r="I857" s="728">
        <v>1490</v>
      </c>
      <c r="J857" s="728">
        <v>8717</v>
      </c>
      <c r="K857" s="34">
        <f t="shared" si="88"/>
        <v>13758</v>
      </c>
      <c r="L857" s="34">
        <v>480</v>
      </c>
      <c r="M857" s="34">
        <v>13278</v>
      </c>
      <c r="N857" s="440">
        <f t="shared" si="85"/>
        <v>8671</v>
      </c>
      <c r="O857" s="440">
        <f t="shared" si="86"/>
        <v>203</v>
      </c>
      <c r="P857" s="440">
        <f t="shared" si="87"/>
        <v>8468</v>
      </c>
      <c r="Q857" s="133" t="s">
        <v>332</v>
      </c>
    </row>
    <row r="858" spans="1:17">
      <c r="A858" s="110"/>
      <c r="B858" s="22"/>
      <c r="C858" s="11">
        <v>61</v>
      </c>
      <c r="D858" s="114" t="s">
        <v>215</v>
      </c>
      <c r="E858" s="702">
        <v>30370</v>
      </c>
      <c r="F858" s="702">
        <v>2173</v>
      </c>
      <c r="G858" s="702">
        <v>28197</v>
      </c>
      <c r="H858" s="728">
        <f t="shared" si="77"/>
        <v>10227</v>
      </c>
      <c r="I858" s="728">
        <v>173</v>
      </c>
      <c r="J858" s="728">
        <v>10054</v>
      </c>
      <c r="K858" s="34">
        <f t="shared" si="88"/>
        <v>12712</v>
      </c>
      <c r="L858" s="34">
        <v>1000</v>
      </c>
      <c r="M858" s="34">
        <v>11712</v>
      </c>
      <c r="N858" s="440">
        <f t="shared" si="85"/>
        <v>7431</v>
      </c>
      <c r="O858" s="440">
        <f t="shared" si="86"/>
        <v>1000</v>
      </c>
      <c r="P858" s="440">
        <f t="shared" si="87"/>
        <v>6431</v>
      </c>
      <c r="Q858" s="133" t="s">
        <v>332</v>
      </c>
    </row>
    <row r="859" spans="1:17">
      <c r="A859" s="110"/>
      <c r="B859" s="22"/>
      <c r="C859" s="11">
        <v>62</v>
      </c>
      <c r="D859" s="114" t="s">
        <v>17</v>
      </c>
      <c r="E859" s="702">
        <v>31211</v>
      </c>
      <c r="F859" s="702">
        <v>3476</v>
      </c>
      <c r="G859" s="702">
        <v>27735</v>
      </c>
      <c r="H859" s="728">
        <f t="shared" si="77"/>
        <v>14263</v>
      </c>
      <c r="I859" s="728">
        <v>1736</v>
      </c>
      <c r="J859" s="728">
        <v>12527</v>
      </c>
      <c r="K859" s="34">
        <f t="shared" si="88"/>
        <v>10425</v>
      </c>
      <c r="L859" s="34">
        <v>1110</v>
      </c>
      <c r="M859" s="34">
        <v>9315</v>
      </c>
      <c r="N859" s="440">
        <f t="shared" si="85"/>
        <v>6523</v>
      </c>
      <c r="O859" s="440">
        <f t="shared" si="86"/>
        <v>630</v>
      </c>
      <c r="P859" s="440">
        <f t="shared" si="87"/>
        <v>5893</v>
      </c>
      <c r="Q859" s="133" t="s">
        <v>332</v>
      </c>
    </row>
    <row r="860" spans="1:17">
      <c r="A860" s="110"/>
      <c r="B860" s="22"/>
      <c r="C860" s="11">
        <v>63</v>
      </c>
      <c r="D860" s="114" t="s">
        <v>210</v>
      </c>
      <c r="E860" s="702">
        <v>29854</v>
      </c>
      <c r="F860" s="702">
        <v>3476</v>
      </c>
      <c r="G860" s="702">
        <v>26378</v>
      </c>
      <c r="H860" s="728">
        <f t="shared" si="77"/>
        <v>9306</v>
      </c>
      <c r="I860" s="728">
        <v>0</v>
      </c>
      <c r="J860" s="728">
        <v>9306</v>
      </c>
      <c r="K860" s="34">
        <f t="shared" si="88"/>
        <v>11990</v>
      </c>
      <c r="L860" s="34">
        <v>3476</v>
      </c>
      <c r="M860" s="34">
        <v>8514</v>
      </c>
      <c r="N860" s="440">
        <f t="shared" si="85"/>
        <v>8558</v>
      </c>
      <c r="O860" s="440">
        <f t="shared" si="86"/>
        <v>0</v>
      </c>
      <c r="P860" s="440">
        <f t="shared" si="87"/>
        <v>8558</v>
      </c>
      <c r="Q860" s="133" t="s">
        <v>332</v>
      </c>
    </row>
    <row r="861" spans="1:17">
      <c r="A861" s="110"/>
      <c r="B861" s="22"/>
      <c r="C861" s="11">
        <v>64</v>
      </c>
      <c r="D861" s="114" t="s">
        <v>211</v>
      </c>
      <c r="E861" s="702">
        <v>30074</v>
      </c>
      <c r="F861" s="702">
        <v>3476</v>
      </c>
      <c r="G861" s="702">
        <v>26598</v>
      </c>
      <c r="H861" s="728">
        <v>13597</v>
      </c>
      <c r="I861" s="728">
        <v>1976</v>
      </c>
      <c r="J861" s="728">
        <v>7900</v>
      </c>
      <c r="K861" s="34">
        <f t="shared" si="88"/>
        <v>9529</v>
      </c>
      <c r="L861" s="34">
        <v>1500</v>
      </c>
      <c r="M861" s="34">
        <v>8029</v>
      </c>
      <c r="N861" s="440">
        <f t="shared" si="85"/>
        <v>6948</v>
      </c>
      <c r="O861" s="440">
        <f t="shared" si="86"/>
        <v>0</v>
      </c>
      <c r="P861" s="440">
        <f t="shared" si="87"/>
        <v>10669</v>
      </c>
      <c r="Q861" s="133" t="s">
        <v>332</v>
      </c>
    </row>
    <row r="862" spans="1:17">
      <c r="A862" s="110"/>
      <c r="B862" s="22"/>
      <c r="C862" s="11">
        <v>65</v>
      </c>
      <c r="D862" s="114" t="s">
        <v>214</v>
      </c>
      <c r="E862" s="702">
        <v>30587</v>
      </c>
      <c r="F862" s="702">
        <v>3476</v>
      </c>
      <c r="G862" s="702">
        <v>27111</v>
      </c>
      <c r="H862" s="728">
        <f t="shared" si="77"/>
        <v>8994</v>
      </c>
      <c r="I862" s="728">
        <v>670</v>
      </c>
      <c r="J862" s="728">
        <v>8324</v>
      </c>
      <c r="K862" s="34">
        <f t="shared" si="88"/>
        <v>11341</v>
      </c>
      <c r="L862" s="34">
        <v>1630</v>
      </c>
      <c r="M862" s="34">
        <v>9711</v>
      </c>
      <c r="N862" s="440">
        <f t="shared" si="85"/>
        <v>10252</v>
      </c>
      <c r="O862" s="440">
        <f t="shared" si="86"/>
        <v>1176</v>
      </c>
      <c r="P862" s="440">
        <f t="shared" si="87"/>
        <v>9076</v>
      </c>
      <c r="Q862" s="133" t="s">
        <v>332</v>
      </c>
    </row>
    <row r="863" spans="1:17">
      <c r="A863" s="110"/>
      <c r="B863" s="22"/>
      <c r="C863" s="11">
        <v>66</v>
      </c>
      <c r="D863" s="114" t="s">
        <v>212</v>
      </c>
      <c r="E863" s="702">
        <v>31675</v>
      </c>
      <c r="F863" s="702">
        <v>3476</v>
      </c>
      <c r="G863" s="702">
        <v>28199</v>
      </c>
      <c r="H863" s="728">
        <f t="shared" ref="H863:H872" si="89">I863+J863</f>
        <v>11115</v>
      </c>
      <c r="I863" s="728">
        <v>2198</v>
      </c>
      <c r="J863" s="728">
        <v>8917</v>
      </c>
      <c r="K863" s="34">
        <f t="shared" si="88"/>
        <v>12428</v>
      </c>
      <c r="L863" s="34">
        <v>1278</v>
      </c>
      <c r="M863" s="34">
        <v>11150</v>
      </c>
      <c r="N863" s="440">
        <f t="shared" si="85"/>
        <v>8132</v>
      </c>
      <c r="O863" s="440">
        <f t="shared" si="86"/>
        <v>0</v>
      </c>
      <c r="P863" s="440">
        <f t="shared" si="87"/>
        <v>8132</v>
      </c>
      <c r="Q863" s="133" t="s">
        <v>332</v>
      </c>
    </row>
    <row r="864" spans="1:17" ht="20.25" customHeight="1">
      <c r="A864" s="110"/>
      <c r="B864" s="22"/>
      <c r="C864" s="11">
        <v>67</v>
      </c>
      <c r="D864" s="114" t="s">
        <v>18</v>
      </c>
      <c r="E864" s="702">
        <v>30550</v>
      </c>
      <c r="F864" s="702">
        <v>3476</v>
      </c>
      <c r="G864" s="702">
        <v>27074</v>
      </c>
      <c r="H864" s="728">
        <f t="shared" si="89"/>
        <v>6356.5</v>
      </c>
      <c r="I864" s="728">
        <v>100</v>
      </c>
      <c r="J864" s="728">
        <v>6256.5</v>
      </c>
      <c r="K864" s="34">
        <f>L864+M864</f>
        <v>12550</v>
      </c>
      <c r="L864" s="11">
        <v>2476</v>
      </c>
      <c r="M864" s="700">
        <v>10074</v>
      </c>
      <c r="N864" s="440">
        <f t="shared" si="85"/>
        <v>11643.5</v>
      </c>
      <c r="O864" s="440">
        <f t="shared" si="86"/>
        <v>900</v>
      </c>
      <c r="P864" s="440">
        <f t="shared" si="87"/>
        <v>10743.5</v>
      </c>
      <c r="Q864" s="133" t="s">
        <v>336</v>
      </c>
    </row>
    <row r="865" spans="1:17" ht="20.25" customHeight="1">
      <c r="A865" s="110"/>
      <c r="B865" s="22"/>
      <c r="C865" s="11">
        <v>68</v>
      </c>
      <c r="D865" s="114" t="s">
        <v>217</v>
      </c>
      <c r="E865" s="702">
        <v>29434</v>
      </c>
      <c r="F865" s="702">
        <v>3476</v>
      </c>
      <c r="G865" s="702">
        <v>25958</v>
      </c>
      <c r="H865" s="728">
        <f t="shared" si="89"/>
        <v>7710.3</v>
      </c>
      <c r="I865" s="728">
        <v>0</v>
      </c>
      <c r="J865" s="728">
        <v>7710.3</v>
      </c>
      <c r="K865" s="34">
        <f t="shared" ref="K865:K872" si="90">L865+M865</f>
        <v>14434</v>
      </c>
      <c r="L865" s="11">
        <v>3476</v>
      </c>
      <c r="M865" s="700">
        <v>10958</v>
      </c>
      <c r="N865" s="440">
        <f t="shared" si="85"/>
        <v>7289.7000000000007</v>
      </c>
      <c r="O865" s="440">
        <f t="shared" si="86"/>
        <v>0</v>
      </c>
      <c r="P865" s="440">
        <f t="shared" si="87"/>
        <v>7289.7000000000007</v>
      </c>
      <c r="Q865" s="133" t="s">
        <v>336</v>
      </c>
    </row>
    <row r="866" spans="1:17" ht="20.25" customHeight="1">
      <c r="A866" s="110"/>
      <c r="B866" s="22"/>
      <c r="C866" s="11">
        <v>69</v>
      </c>
      <c r="D866" s="114" t="s">
        <v>48</v>
      </c>
      <c r="E866" s="702">
        <v>33453</v>
      </c>
      <c r="F866" s="702">
        <v>4345</v>
      </c>
      <c r="G866" s="702">
        <v>29108</v>
      </c>
      <c r="H866" s="728">
        <f t="shared" si="89"/>
        <v>10389</v>
      </c>
      <c r="I866" s="728">
        <v>1151</v>
      </c>
      <c r="J866" s="728">
        <v>9238</v>
      </c>
      <c r="K866" s="34">
        <f t="shared" si="90"/>
        <v>12453</v>
      </c>
      <c r="L866" s="11">
        <v>2345</v>
      </c>
      <c r="M866" s="700">
        <v>10108</v>
      </c>
      <c r="N866" s="440">
        <f t="shared" si="85"/>
        <v>10611</v>
      </c>
      <c r="O866" s="440">
        <f t="shared" si="86"/>
        <v>849</v>
      </c>
      <c r="P866" s="440">
        <f t="shared" si="87"/>
        <v>9762</v>
      </c>
      <c r="Q866" s="133" t="s">
        <v>336</v>
      </c>
    </row>
    <row r="867" spans="1:17" ht="20.25" customHeight="1">
      <c r="A867" s="110"/>
      <c r="B867" s="22"/>
      <c r="C867" s="11">
        <v>70</v>
      </c>
      <c r="D867" s="114" t="s">
        <v>218</v>
      </c>
      <c r="E867" s="702">
        <v>33285</v>
      </c>
      <c r="F867" s="702">
        <v>3476</v>
      </c>
      <c r="G867" s="702">
        <v>29809</v>
      </c>
      <c r="H867" s="728">
        <f t="shared" si="89"/>
        <v>9971.2000000000007</v>
      </c>
      <c r="I867" s="728">
        <v>726</v>
      </c>
      <c r="J867" s="728">
        <v>9245.2000000000007</v>
      </c>
      <c r="K867" s="34">
        <f t="shared" si="90"/>
        <v>13285</v>
      </c>
      <c r="L867" s="11">
        <v>2476</v>
      </c>
      <c r="M867" s="700">
        <v>10809</v>
      </c>
      <c r="N867" s="440">
        <f t="shared" si="85"/>
        <v>10028.799999999999</v>
      </c>
      <c r="O867" s="440">
        <f t="shared" si="86"/>
        <v>274</v>
      </c>
      <c r="P867" s="440">
        <f t="shared" si="87"/>
        <v>9754.7999999999993</v>
      </c>
      <c r="Q867" s="133" t="s">
        <v>336</v>
      </c>
    </row>
    <row r="868" spans="1:17" ht="20.25" customHeight="1">
      <c r="A868" s="110"/>
      <c r="B868" s="22"/>
      <c r="C868" s="11">
        <v>71</v>
      </c>
      <c r="D868" s="114" t="s">
        <v>46</v>
      </c>
      <c r="E868" s="702">
        <v>28797</v>
      </c>
      <c r="F868" s="702">
        <v>1738</v>
      </c>
      <c r="G868" s="702">
        <f>E868-F868</f>
        <v>27059</v>
      </c>
      <c r="H868" s="728">
        <f t="shared" si="89"/>
        <v>11894</v>
      </c>
      <c r="I868" s="728">
        <v>985</v>
      </c>
      <c r="J868" s="728">
        <v>10909</v>
      </c>
      <c r="K868" s="34">
        <f t="shared" si="90"/>
        <v>13797</v>
      </c>
      <c r="L868" s="11">
        <v>738</v>
      </c>
      <c r="M868" s="700">
        <v>13059</v>
      </c>
      <c r="N868" s="440">
        <f t="shared" si="85"/>
        <v>3106</v>
      </c>
      <c r="O868" s="440">
        <f t="shared" si="86"/>
        <v>15</v>
      </c>
      <c r="P868" s="440">
        <f t="shared" si="87"/>
        <v>3091</v>
      </c>
      <c r="Q868" s="133" t="s">
        <v>336</v>
      </c>
    </row>
    <row r="869" spans="1:17" ht="20.25" customHeight="1">
      <c r="A869" s="110"/>
      <c r="B869" s="22"/>
      <c r="C869" s="11">
        <v>72</v>
      </c>
      <c r="D869" s="114" t="s">
        <v>50</v>
      </c>
      <c r="E869" s="702">
        <v>28638</v>
      </c>
      <c r="F869" s="702">
        <v>3476</v>
      </c>
      <c r="G869" s="702">
        <f>E869-F869</f>
        <v>25162</v>
      </c>
      <c r="H869" s="728">
        <f t="shared" si="89"/>
        <v>8606.6</v>
      </c>
      <c r="I869" s="728">
        <v>400</v>
      </c>
      <c r="J869" s="728">
        <v>8206.6</v>
      </c>
      <c r="K869" s="34">
        <f t="shared" si="90"/>
        <v>10634</v>
      </c>
      <c r="L869" s="11">
        <v>2476</v>
      </c>
      <c r="M869" s="700">
        <v>8158</v>
      </c>
      <c r="N869" s="440">
        <f t="shared" si="85"/>
        <v>9397.4000000000015</v>
      </c>
      <c r="O869" s="440">
        <f t="shared" si="86"/>
        <v>600</v>
      </c>
      <c r="P869" s="440">
        <f t="shared" si="87"/>
        <v>8797.4000000000015</v>
      </c>
      <c r="Q869" s="133" t="s">
        <v>336</v>
      </c>
    </row>
    <row r="870" spans="1:17" ht="20.25" customHeight="1">
      <c r="A870" s="110"/>
      <c r="B870" s="22"/>
      <c r="C870" s="11">
        <v>73</v>
      </c>
      <c r="D870" s="114" t="s">
        <v>49</v>
      </c>
      <c r="E870" s="702">
        <v>32819</v>
      </c>
      <c r="F870" s="702">
        <v>3476</v>
      </c>
      <c r="G870" s="702">
        <v>29343</v>
      </c>
      <c r="H870" s="728">
        <f t="shared" si="89"/>
        <v>9346.4</v>
      </c>
      <c r="I870" s="728">
        <v>476</v>
      </c>
      <c r="J870" s="728">
        <v>8870.4</v>
      </c>
      <c r="K870" s="34">
        <f t="shared" si="90"/>
        <v>11819</v>
      </c>
      <c r="L870" s="11">
        <v>2476</v>
      </c>
      <c r="M870" s="700">
        <v>9343</v>
      </c>
      <c r="N870" s="440">
        <f t="shared" si="85"/>
        <v>11653.599999999999</v>
      </c>
      <c r="O870" s="440">
        <f t="shared" si="86"/>
        <v>524</v>
      </c>
      <c r="P870" s="440">
        <f t="shared" si="87"/>
        <v>11129.599999999999</v>
      </c>
      <c r="Q870" s="133" t="s">
        <v>336</v>
      </c>
    </row>
    <row r="871" spans="1:17" ht="20.25" customHeight="1">
      <c r="A871" s="110"/>
      <c r="B871" s="22"/>
      <c r="C871" s="11">
        <v>74</v>
      </c>
      <c r="D871" s="114" t="s">
        <v>47</v>
      </c>
      <c r="E871" s="702">
        <v>34502</v>
      </c>
      <c r="F871" s="702">
        <v>3476</v>
      </c>
      <c r="G871" s="702">
        <v>31026</v>
      </c>
      <c r="H871" s="728">
        <f t="shared" si="89"/>
        <v>12073.4</v>
      </c>
      <c r="I871" s="728">
        <v>1351</v>
      </c>
      <c r="J871" s="728">
        <v>10722.4</v>
      </c>
      <c r="K871" s="34">
        <f t="shared" si="90"/>
        <v>12502</v>
      </c>
      <c r="L871" s="11">
        <v>1476</v>
      </c>
      <c r="M871" s="700">
        <v>11026</v>
      </c>
      <c r="N871" s="440">
        <f t="shared" si="85"/>
        <v>9926.5999999999985</v>
      </c>
      <c r="O871" s="440">
        <f t="shared" si="86"/>
        <v>649</v>
      </c>
      <c r="P871" s="440">
        <f t="shared" si="87"/>
        <v>9277.5999999999985</v>
      </c>
      <c r="Q871" s="133" t="s">
        <v>336</v>
      </c>
    </row>
    <row r="872" spans="1:17">
      <c r="A872" s="110"/>
      <c r="B872" s="22"/>
      <c r="C872" s="11">
        <v>75</v>
      </c>
      <c r="D872" s="114" t="s">
        <v>219</v>
      </c>
      <c r="E872" s="702">
        <v>38883</v>
      </c>
      <c r="F872" s="702">
        <v>1822</v>
      </c>
      <c r="G872" s="702">
        <v>38853</v>
      </c>
      <c r="H872" s="728">
        <f t="shared" si="89"/>
        <v>11920</v>
      </c>
      <c r="I872" s="728">
        <v>1007</v>
      </c>
      <c r="J872" s="728">
        <v>10913</v>
      </c>
      <c r="K872" s="34">
        <f t="shared" si="90"/>
        <v>10883</v>
      </c>
      <c r="L872" s="11">
        <v>607</v>
      </c>
      <c r="M872" s="700">
        <v>10276</v>
      </c>
      <c r="N872" s="440">
        <f t="shared" si="85"/>
        <v>16080</v>
      </c>
      <c r="O872" s="440">
        <f t="shared" si="86"/>
        <v>208</v>
      </c>
      <c r="P872" s="440">
        <f t="shared" si="87"/>
        <v>17664</v>
      </c>
      <c r="Q872" s="133" t="s">
        <v>336</v>
      </c>
    </row>
    <row r="873" spans="1:17">
      <c r="A873" s="110"/>
      <c r="B873" s="22"/>
      <c r="C873" s="295">
        <f>C872</f>
        <v>75</v>
      </c>
      <c r="D873" s="122" t="s">
        <v>19</v>
      </c>
      <c r="E873" s="772">
        <f>F873+G873</f>
        <v>2756147</v>
      </c>
      <c r="F873" s="772">
        <f>SUM(F798:F872)</f>
        <v>246191</v>
      </c>
      <c r="G873" s="772">
        <f>SUM(G798:G872)</f>
        <v>2509956</v>
      </c>
      <c r="H873" s="57">
        <f t="shared" ref="H873:Q873" si="91">SUM(H798:H872)</f>
        <v>836342.07000000007</v>
      </c>
      <c r="I873" s="57">
        <f t="shared" si="91"/>
        <v>71651.8</v>
      </c>
      <c r="J873" s="57">
        <v>757437.27000000014</v>
      </c>
      <c r="K873" s="57">
        <f t="shared" si="91"/>
        <v>1105336.5999999999</v>
      </c>
      <c r="L873" s="57">
        <f t="shared" si="91"/>
        <v>123592.6</v>
      </c>
      <c r="M873" s="57">
        <f>SUM(M798:M872)</f>
        <v>981743.99999999988</v>
      </c>
      <c r="N873" s="57">
        <f t="shared" si="91"/>
        <v>810000.54799999995</v>
      </c>
      <c r="O873" s="57">
        <f t="shared" si="91"/>
        <v>50946.6</v>
      </c>
      <c r="P873" s="57">
        <f t="shared" si="91"/>
        <v>773690.94799999997</v>
      </c>
      <c r="Q873" s="57">
        <f t="shared" si="91"/>
        <v>0</v>
      </c>
    </row>
    <row r="874" spans="1:17">
      <c r="A874" s="110"/>
      <c r="B874" s="22"/>
      <c r="C874" s="17"/>
      <c r="D874" s="122" t="s">
        <v>20</v>
      </c>
      <c r="E874" s="57">
        <f t="shared" ref="E874:P874" si="92">E796+E873</f>
        <v>2787913</v>
      </c>
      <c r="F874" s="57">
        <f t="shared" si="92"/>
        <v>246191</v>
      </c>
      <c r="G874" s="57">
        <f t="shared" si="92"/>
        <v>2541722</v>
      </c>
      <c r="H874" s="57">
        <f t="shared" si="92"/>
        <v>843338.57000000007</v>
      </c>
      <c r="I874" s="57">
        <f t="shared" si="92"/>
        <v>71651.8</v>
      </c>
      <c r="J874" s="57">
        <f t="shared" si="92"/>
        <v>767433.77000000014</v>
      </c>
      <c r="K874" s="57">
        <f t="shared" si="92"/>
        <v>1118170.5999999999</v>
      </c>
      <c r="L874" s="57">
        <f t="shared" si="92"/>
        <v>123592.6</v>
      </c>
      <c r="M874" s="57">
        <f>M796+M873</f>
        <v>994577.99999999988</v>
      </c>
      <c r="N874" s="57">
        <f t="shared" si="92"/>
        <v>821936.04799999995</v>
      </c>
      <c r="O874" s="57">
        <f t="shared" si="92"/>
        <v>50946.6</v>
      </c>
      <c r="P874" s="57">
        <f t="shared" si="92"/>
        <v>785626.44799999997</v>
      </c>
      <c r="Q874" s="133"/>
    </row>
    <row r="875" spans="1:17">
      <c r="A875" s="110"/>
      <c r="B875" s="22"/>
      <c r="C875" s="17"/>
      <c r="D875" s="122" t="s">
        <v>421</v>
      </c>
      <c r="E875" s="57">
        <f t="shared" ref="E875:P875" si="93">E757+E788</f>
        <v>6929628.5</v>
      </c>
      <c r="F875" s="57">
        <f t="shared" si="93"/>
        <v>951580.9</v>
      </c>
      <c r="G875" s="57">
        <f t="shared" si="93"/>
        <v>5976057.5999999996</v>
      </c>
      <c r="H875" s="57">
        <f t="shared" si="93"/>
        <v>1354326.7700000003</v>
      </c>
      <c r="I875" s="57">
        <f t="shared" si="93"/>
        <v>160657.60000000001</v>
      </c>
      <c r="J875" s="57">
        <f t="shared" si="93"/>
        <v>1193669.17</v>
      </c>
      <c r="K875" s="57">
        <f t="shared" si="93"/>
        <v>3158219.3000000003</v>
      </c>
      <c r="L875" s="57">
        <f t="shared" si="93"/>
        <v>450987.16000000003</v>
      </c>
      <c r="M875" s="57">
        <f t="shared" si="93"/>
        <v>2701509.14</v>
      </c>
      <c r="N875" s="57">
        <f t="shared" si="93"/>
        <v>1545904.8</v>
      </c>
      <c r="O875" s="57">
        <f t="shared" si="93"/>
        <v>273228.09999999998</v>
      </c>
      <c r="P875" s="57">
        <f t="shared" si="93"/>
        <v>1272246.6999999997</v>
      </c>
      <c r="Q875" s="133"/>
    </row>
    <row r="876" spans="1:17">
      <c r="A876" s="115"/>
      <c r="B876" s="129"/>
      <c r="C876" s="17"/>
      <c r="D876" s="122" t="s">
        <v>422</v>
      </c>
      <c r="E876" s="57">
        <f>E874+E875</f>
        <v>9717541.5</v>
      </c>
      <c r="F876" s="57">
        <f t="shared" ref="F876:P876" si="94">F874+F875</f>
        <v>1197771.8999999999</v>
      </c>
      <c r="G876" s="57">
        <f t="shared" si="94"/>
        <v>8517779.5999999996</v>
      </c>
      <c r="H876" s="57">
        <f t="shared" si="94"/>
        <v>2197665.3400000003</v>
      </c>
      <c r="I876" s="57">
        <f t="shared" si="94"/>
        <v>232309.40000000002</v>
      </c>
      <c r="J876" s="57">
        <f t="shared" si="94"/>
        <v>1961102.94</v>
      </c>
      <c r="K876" s="57">
        <f t="shared" si="94"/>
        <v>4276389.9000000004</v>
      </c>
      <c r="L876" s="57">
        <f>L874+L875</f>
        <v>574579.76</v>
      </c>
      <c r="M876" s="57">
        <f t="shared" si="94"/>
        <v>3696087.14</v>
      </c>
      <c r="N876" s="57">
        <f t="shared" si="94"/>
        <v>2367840.8480000002</v>
      </c>
      <c r="O876" s="57">
        <f t="shared" si="94"/>
        <v>324174.69999999995</v>
      </c>
      <c r="P876" s="57">
        <f t="shared" si="94"/>
        <v>2057873.1479999996</v>
      </c>
      <c r="Q876" s="133"/>
    </row>
    <row r="877" spans="1:17">
      <c r="A877" s="1282" t="s">
        <v>91</v>
      </c>
      <c r="B877" s="1282"/>
      <c r="C877" s="1282"/>
      <c r="D877" s="1282"/>
      <c r="E877" s="1282"/>
      <c r="F877" s="1282"/>
      <c r="G877" s="1282"/>
      <c r="H877" s="1282"/>
      <c r="I877" s="1282"/>
      <c r="J877" s="1282"/>
      <c r="K877" s="1282"/>
      <c r="L877" s="1282"/>
      <c r="M877" s="1282"/>
      <c r="N877" s="1282"/>
      <c r="O877" s="1282"/>
      <c r="P877" s="233"/>
      <c r="Q877" s="133"/>
    </row>
    <row r="878" spans="1:17">
      <c r="A878" s="1279" t="s">
        <v>82</v>
      </c>
      <c r="B878" s="1279"/>
      <c r="C878" s="1279"/>
      <c r="D878" s="1279"/>
      <c r="E878" s="1279"/>
      <c r="F878" s="1279"/>
      <c r="G878" s="1279"/>
      <c r="H878" s="1279"/>
      <c r="I878" s="1279"/>
      <c r="J878" s="1279"/>
      <c r="K878" s="1279"/>
      <c r="L878" s="1279"/>
      <c r="M878" s="1279"/>
      <c r="N878" s="1279"/>
      <c r="O878" s="1279"/>
      <c r="P878" s="234"/>
      <c r="Q878" s="133"/>
    </row>
    <row r="879" spans="1:17">
      <c r="A879" s="1282" t="s">
        <v>705</v>
      </c>
      <c r="B879" s="1282"/>
      <c r="C879" s="1282"/>
      <c r="D879" s="1282"/>
      <c r="E879" s="1282"/>
      <c r="F879" s="1282"/>
      <c r="G879" s="1282"/>
      <c r="H879" s="1282"/>
      <c r="I879" s="1282"/>
      <c r="J879" s="1282"/>
      <c r="K879" s="1282"/>
      <c r="L879" s="1282"/>
      <c r="M879" s="1282"/>
      <c r="N879" s="1282"/>
      <c r="O879" s="1282"/>
      <c r="P879" s="233"/>
      <c r="Q879" s="133"/>
    </row>
    <row r="880" spans="1:17">
      <c r="A880" s="1283" t="s">
        <v>85</v>
      </c>
      <c r="B880" s="1283"/>
      <c r="C880" s="1283"/>
      <c r="D880" s="1283"/>
      <c r="E880" s="1283"/>
      <c r="F880" s="1283"/>
      <c r="G880" s="1283"/>
      <c r="H880" s="1283"/>
      <c r="I880" s="1283"/>
      <c r="J880" s="1283"/>
      <c r="K880" s="1283"/>
      <c r="L880" s="1283"/>
      <c r="M880" s="1283"/>
      <c r="N880" s="1283"/>
      <c r="O880" s="189"/>
      <c r="P880" s="189"/>
      <c r="Q880" s="133"/>
    </row>
    <row r="881" spans="1:17" ht="60">
      <c r="A881" s="38" t="str">
        <f t="shared" ref="A881:P881" si="95">A5</f>
        <v>सि.नं.</v>
      </c>
      <c r="B881" s="38" t="str">
        <f t="shared" si="95"/>
        <v>नयाँ ब=सि=नं=</v>
      </c>
      <c r="C881" s="38" t="str">
        <f t="shared" si="95"/>
        <v>क्र=सं=</v>
      </c>
      <c r="D881" s="38" t="str">
        <f t="shared" si="95"/>
        <v>आयोजनाको नाम</v>
      </c>
      <c r="E881" s="38" t="str">
        <f t="shared" si="95"/>
        <v xml:space="preserve"> बाषिर्क विनियोजित  बजेट</v>
      </c>
      <c r="F881" s="38" t="str">
        <f t="shared" si="95"/>
        <v xml:space="preserve"> बाषिर्क पुंजिगत बजेट</v>
      </c>
      <c r="G881" s="38" t="str">
        <f t="shared" si="95"/>
        <v xml:space="preserve"> बाषिर्क चालु बजेट</v>
      </c>
      <c r="H881" s="38" t="str">
        <f t="shared" si="95"/>
        <v xml:space="preserve"> पहिलो चौमासिक बिनियोजित बजेट</v>
      </c>
      <c r="I881" s="38" t="str">
        <f t="shared" si="95"/>
        <v xml:space="preserve"> पहिलो चौमासिक पुंजिगत बजेट</v>
      </c>
      <c r="J881" s="38" t="str">
        <f t="shared" si="95"/>
        <v xml:space="preserve"> पहिलो चौमासिक चालु बजेट</v>
      </c>
      <c r="K881" s="38" t="str">
        <f t="shared" si="95"/>
        <v xml:space="preserve"> दोश्रो चौमासिक बिनियोजित बजेट</v>
      </c>
      <c r="L881" s="38" t="str">
        <f t="shared" si="95"/>
        <v xml:space="preserve"> दोश्रो चौमासिक पुंजिगत बजेट</v>
      </c>
      <c r="M881" s="38" t="str">
        <f t="shared" si="95"/>
        <v xml:space="preserve"> दोश्रो चौमासिक चालु बजेट</v>
      </c>
      <c r="N881" s="38" t="str">
        <f t="shared" si="95"/>
        <v xml:space="preserve"> तेश्रो चौमासिक बिनियोजित बजेट</v>
      </c>
      <c r="O881" s="38" t="str">
        <f t="shared" si="95"/>
        <v xml:space="preserve"> तेश्रो चौमासिक पुंजिगत बजेट</v>
      </c>
      <c r="P881" s="38" t="str">
        <f t="shared" si="95"/>
        <v xml:space="preserve"> तेश्रो चौमासिक चालु बजेट</v>
      </c>
      <c r="Q881" s="133" t="s">
        <v>829</v>
      </c>
    </row>
    <row r="882" spans="1:17">
      <c r="A882" s="780">
        <v>1</v>
      </c>
      <c r="B882" s="34" t="str">
        <f>B8</f>
        <v>312103-3/4</v>
      </c>
      <c r="C882" s="11">
        <f>C68</f>
        <v>59</v>
      </c>
      <c r="D882" s="313" t="str">
        <f>D8</f>
        <v>माटो व्यवस्थापन, विशेष कृषि उत्पादन कार्यक्रम</v>
      </c>
      <c r="E882" s="34">
        <f t="shared" ref="E882:P882" si="96">E68</f>
        <v>70750</v>
      </c>
      <c r="F882" s="34">
        <f t="shared" si="96"/>
        <v>0</v>
      </c>
      <c r="G882" s="34">
        <f t="shared" si="96"/>
        <v>70750</v>
      </c>
      <c r="H882" s="34">
        <f t="shared" si="96"/>
        <v>15549.3</v>
      </c>
      <c r="I882" s="34">
        <f t="shared" si="96"/>
        <v>0</v>
      </c>
      <c r="J882" s="34">
        <f t="shared" si="96"/>
        <v>15549.3</v>
      </c>
      <c r="K882" s="34">
        <f t="shared" si="96"/>
        <v>29353.4</v>
      </c>
      <c r="L882" s="34">
        <f t="shared" si="96"/>
        <v>0</v>
      </c>
      <c r="M882" s="34">
        <f t="shared" si="96"/>
        <v>29353.4</v>
      </c>
      <c r="N882" s="34">
        <f t="shared" si="96"/>
        <v>25847.3</v>
      </c>
      <c r="O882" s="34">
        <f t="shared" si="96"/>
        <v>0</v>
      </c>
      <c r="P882" s="34">
        <f t="shared" si="96"/>
        <v>25847.3</v>
      </c>
      <c r="Q882" s="133">
        <f t="shared" ref="Q882:Q892" si="97">H882+K882</f>
        <v>44902.7</v>
      </c>
    </row>
    <row r="883" spans="1:17">
      <c r="A883" s="780">
        <v>2</v>
      </c>
      <c r="B883" s="34" t="str">
        <f>B69</f>
        <v>312104-3/4</v>
      </c>
      <c r="C883" s="11">
        <f>C83</f>
        <v>13</v>
      </c>
      <c r="D883" s="313" t="str">
        <f>D69</f>
        <v>साना तथा मझौला कृषक आयस्तर बृद्धि आयोजना (१३)</v>
      </c>
      <c r="E883" s="201">
        <f t="shared" ref="E883:P883" si="98">E83</f>
        <v>707335</v>
      </c>
      <c r="F883" s="34">
        <f t="shared" si="98"/>
        <v>8000</v>
      </c>
      <c r="G883" s="201">
        <f t="shared" si="98"/>
        <v>699335</v>
      </c>
      <c r="H883" s="34">
        <f t="shared" si="98"/>
        <v>225851.50000000006</v>
      </c>
      <c r="I883" s="34">
        <f t="shared" si="98"/>
        <v>1000</v>
      </c>
      <c r="J883" s="34">
        <f>J83</f>
        <v>224851.50000000006</v>
      </c>
      <c r="K883" s="34">
        <f t="shared" si="98"/>
        <v>250251.00000000009</v>
      </c>
      <c r="L883" s="34">
        <f t="shared" si="98"/>
        <v>7000</v>
      </c>
      <c r="M883" s="34">
        <f t="shared" si="98"/>
        <v>243251.00000000009</v>
      </c>
      <c r="N883" s="34">
        <f t="shared" si="98"/>
        <v>231232.49999999988</v>
      </c>
      <c r="O883" s="34">
        <f t="shared" si="98"/>
        <v>0</v>
      </c>
      <c r="P883" s="34">
        <f t="shared" si="98"/>
        <v>231232.49999999988</v>
      </c>
      <c r="Q883" s="133">
        <f t="shared" si="97"/>
        <v>476102.50000000012</v>
      </c>
    </row>
    <row r="884" spans="1:17">
      <c r="A884" s="781">
        <v>3</v>
      </c>
      <c r="B884" s="34" t="str">
        <f>B84</f>
        <v>312107-3/4</v>
      </c>
      <c r="C884" s="11">
        <f>C179</f>
        <v>0</v>
      </c>
      <c r="D884" s="313" t="str">
        <f>D84</f>
        <v>बागवानी विकास कार्यक्रम</v>
      </c>
      <c r="E884" s="34">
        <f>E179</f>
        <v>434048</v>
      </c>
      <c r="F884" s="34">
        <f>F179</f>
        <v>53652</v>
      </c>
      <c r="G884" s="34">
        <f t="shared" ref="G884:P884" si="99">G179</f>
        <v>380396</v>
      </c>
      <c r="H884" s="34">
        <f t="shared" si="99"/>
        <v>116318.29999999999</v>
      </c>
      <c r="I884" s="34">
        <f t="shared" si="99"/>
        <v>16106</v>
      </c>
      <c r="J884" s="34">
        <f t="shared" si="99"/>
        <v>100212.29999999999</v>
      </c>
      <c r="K884" s="34">
        <f t="shared" si="99"/>
        <v>189230.30000000002</v>
      </c>
      <c r="L884" s="34">
        <f t="shared" si="99"/>
        <v>25345</v>
      </c>
      <c r="M884" s="34">
        <f t="shared" si="99"/>
        <v>163885.29999999999</v>
      </c>
      <c r="N884" s="34">
        <f t="shared" si="99"/>
        <v>126449.79999999999</v>
      </c>
      <c r="O884" s="34">
        <f t="shared" si="99"/>
        <v>10603</v>
      </c>
      <c r="P884" s="34">
        <f t="shared" si="99"/>
        <v>115846.79999999999</v>
      </c>
      <c r="Q884" s="133">
        <f t="shared" si="97"/>
        <v>305548.59999999998</v>
      </c>
    </row>
    <row r="885" spans="1:17">
      <c r="A885" s="780">
        <f>A180</f>
        <v>4</v>
      </c>
      <c r="B885" s="112" t="str">
        <f>B180</f>
        <v>312108-3/4</v>
      </c>
      <c r="C885" s="11">
        <f>C232</f>
        <v>32</v>
      </c>
      <c r="D885" s="126" t="str">
        <f>D180</f>
        <v>आलु, तरकारी तथा मसला बाली विकास कार्यक्रम</v>
      </c>
      <c r="E885" s="201">
        <f>E232</f>
        <v>246833</v>
      </c>
      <c r="F885" s="34">
        <f t="shared" ref="F885:P885" si="100">F232</f>
        <v>41046</v>
      </c>
      <c r="G885" s="201">
        <f t="shared" si="100"/>
        <v>203787</v>
      </c>
      <c r="H885" s="34">
        <f t="shared" si="100"/>
        <v>79838.400000000009</v>
      </c>
      <c r="I885" s="34">
        <f t="shared" si="100"/>
        <v>27800</v>
      </c>
      <c r="J885" s="34">
        <f t="shared" si="100"/>
        <v>52038.400000000001</v>
      </c>
      <c r="K885" s="34">
        <f t="shared" si="100"/>
        <v>91207.700000000012</v>
      </c>
      <c r="L885" s="34">
        <f t="shared" si="100"/>
        <v>12071</v>
      </c>
      <c r="M885" s="34">
        <f t="shared" si="100"/>
        <v>79136.700000000012</v>
      </c>
      <c r="N885" s="34">
        <f t="shared" si="100"/>
        <v>62395.899999999987</v>
      </c>
      <c r="O885" s="34">
        <f t="shared" si="100"/>
        <v>1175</v>
      </c>
      <c r="P885" s="34">
        <f t="shared" si="100"/>
        <v>61220.899999999987</v>
      </c>
      <c r="Q885" s="133">
        <f t="shared" si="97"/>
        <v>171046.10000000003</v>
      </c>
    </row>
    <row r="886" spans="1:17">
      <c r="A886" s="780">
        <v>4</v>
      </c>
      <c r="B886" s="112" t="str">
        <f>B233</f>
        <v>312110-3/4</v>
      </c>
      <c r="C886" s="112">
        <f>C247</f>
        <v>13</v>
      </c>
      <c r="D886" s="126" t="str">
        <f>D233</f>
        <v xml:space="preserve">मत्स्य विकास कार्यक्रम </v>
      </c>
      <c r="E886" s="34">
        <f>E247</f>
        <v>300108</v>
      </c>
      <c r="F886" s="34">
        <f t="shared" ref="F886:P886" si="101">F247</f>
        <v>28650</v>
      </c>
      <c r="G886" s="34">
        <f t="shared" si="101"/>
        <v>271458</v>
      </c>
      <c r="H886" s="34">
        <f t="shared" si="101"/>
        <v>58496</v>
      </c>
      <c r="I886" s="34">
        <f t="shared" si="101"/>
        <v>7321</v>
      </c>
      <c r="J886" s="34">
        <f t="shared" si="101"/>
        <v>51175</v>
      </c>
      <c r="K886" s="34">
        <f t="shared" si="101"/>
        <v>125610.2</v>
      </c>
      <c r="L886" s="34">
        <f t="shared" si="101"/>
        <v>13239</v>
      </c>
      <c r="M886" s="34">
        <f t="shared" si="101"/>
        <v>106198.2</v>
      </c>
      <c r="N886" s="34">
        <f t="shared" si="101"/>
        <v>116001.8</v>
      </c>
      <c r="O886" s="34">
        <f t="shared" si="101"/>
        <v>1955</v>
      </c>
      <c r="P886" s="34">
        <f t="shared" si="101"/>
        <v>114084.8</v>
      </c>
      <c r="Q886" s="227">
        <f t="shared" si="97"/>
        <v>184106.2</v>
      </c>
    </row>
    <row r="887" spans="1:17">
      <c r="A887" s="780">
        <v>5</v>
      </c>
      <c r="B887" s="34" t="str">
        <f>B248</f>
        <v>312112-3/4</v>
      </c>
      <c r="C887" s="11">
        <f>C284</f>
        <v>34</v>
      </c>
      <c r="D887" s="314" t="str">
        <f>D248</f>
        <v xml:space="preserve">बाली संरक्षण कार्यक्रम </v>
      </c>
      <c r="E887" s="34">
        <f>E284</f>
        <v>198974</v>
      </c>
      <c r="F887" s="201">
        <f t="shared" ref="F887:P887" si="102">F284</f>
        <v>27930</v>
      </c>
      <c r="G887" s="201">
        <f t="shared" si="102"/>
        <v>171044</v>
      </c>
      <c r="H887" s="34">
        <f t="shared" si="102"/>
        <v>60366</v>
      </c>
      <c r="I887" s="34">
        <f t="shared" si="102"/>
        <v>10303</v>
      </c>
      <c r="J887" s="34">
        <f t="shared" si="102"/>
        <v>50063</v>
      </c>
      <c r="K887" s="34">
        <f t="shared" si="102"/>
        <v>82401.999999999971</v>
      </c>
      <c r="L887" s="34">
        <f t="shared" si="102"/>
        <v>12238</v>
      </c>
      <c r="M887" s="34">
        <f t="shared" si="102"/>
        <v>70163.999999999985</v>
      </c>
      <c r="N887" s="34">
        <f t="shared" si="102"/>
        <v>56219.6</v>
      </c>
      <c r="O887" s="34">
        <f t="shared" si="102"/>
        <v>13632.6</v>
      </c>
      <c r="P887" s="34">
        <f t="shared" si="102"/>
        <v>42587.000000000007</v>
      </c>
      <c r="Q887" s="133">
        <f t="shared" si="97"/>
        <v>142767.99999999997</v>
      </c>
    </row>
    <row r="888" spans="1:17">
      <c r="A888" s="781">
        <v>6</v>
      </c>
      <c r="B888" s="34" t="str">
        <f>B285</f>
        <v>312114-3/4</v>
      </c>
      <c r="C888" s="11">
        <f>C364</f>
        <v>78</v>
      </c>
      <c r="D888" s="314" t="str">
        <f>D285</f>
        <v xml:space="preserve">बाली विकास कार्यक्रम </v>
      </c>
      <c r="E888" s="34">
        <f>E364</f>
        <v>330825.2</v>
      </c>
      <c r="F888" s="34">
        <f t="shared" ref="F888:P888" si="103">F364</f>
        <v>29793</v>
      </c>
      <c r="G888" s="34">
        <f t="shared" si="103"/>
        <v>301042.2</v>
      </c>
      <c r="H888" s="34">
        <f t="shared" si="103"/>
        <v>49804.200000000004</v>
      </c>
      <c r="I888" s="34">
        <f t="shared" si="103"/>
        <v>12285</v>
      </c>
      <c r="J888" s="34">
        <f t="shared" si="103"/>
        <v>37519.199999999997</v>
      </c>
      <c r="K888" s="34">
        <f t="shared" si="103"/>
        <v>147144.20000000001</v>
      </c>
      <c r="L888" s="34">
        <f t="shared" si="103"/>
        <v>10223</v>
      </c>
      <c r="M888" s="34">
        <f t="shared" si="103"/>
        <v>136921.20000000001</v>
      </c>
      <c r="N888" s="34">
        <f t="shared" si="103"/>
        <v>135531.79999999999</v>
      </c>
      <c r="O888" s="34">
        <f t="shared" si="103"/>
        <v>6505</v>
      </c>
      <c r="P888" s="34">
        <f t="shared" si="103"/>
        <v>129026.79999999999</v>
      </c>
      <c r="Q888" s="133">
        <f t="shared" si="97"/>
        <v>196948.40000000002</v>
      </c>
    </row>
    <row r="889" spans="1:17">
      <c r="A889" s="780">
        <v>7</v>
      </c>
      <c r="B889" s="34" t="str">
        <f>B365</f>
        <v>312116-3/4</v>
      </c>
      <c r="C889" s="11">
        <f>C373</f>
        <v>7</v>
      </c>
      <c r="D889" s="314" t="str">
        <f>D365</f>
        <v xml:space="preserve">कृषि प्रसार तथा तालीम कार्यक्रम </v>
      </c>
      <c r="E889" s="34">
        <f t="shared" ref="E889:P889" si="104">E373</f>
        <v>134448.20000000001</v>
      </c>
      <c r="F889" s="34">
        <f t="shared" si="104"/>
        <v>30625.9</v>
      </c>
      <c r="G889" s="34">
        <f t="shared" si="104"/>
        <v>103822.3</v>
      </c>
      <c r="H889" s="34">
        <f t="shared" si="104"/>
        <v>47983.899999999994</v>
      </c>
      <c r="I889" s="34">
        <f t="shared" si="104"/>
        <v>11540</v>
      </c>
      <c r="J889" s="34">
        <f t="shared" si="104"/>
        <v>36443.9</v>
      </c>
      <c r="K889" s="34">
        <f t="shared" si="104"/>
        <v>51150.700000000004</v>
      </c>
      <c r="L889" s="34">
        <f t="shared" si="104"/>
        <v>10800</v>
      </c>
      <c r="M889" s="34">
        <f t="shared" si="104"/>
        <v>40350.700000000004</v>
      </c>
      <c r="N889" s="34">
        <f t="shared" si="104"/>
        <v>32627.7</v>
      </c>
      <c r="O889" s="34">
        <f t="shared" si="104"/>
        <v>5600</v>
      </c>
      <c r="P889" s="34">
        <f t="shared" si="104"/>
        <v>27027.7</v>
      </c>
      <c r="Q889" s="133">
        <f t="shared" si="97"/>
        <v>99134.6</v>
      </c>
    </row>
    <row r="890" spans="1:17">
      <c r="A890" s="780">
        <v>8</v>
      </c>
      <c r="B890" s="34" t="str">
        <f>B374</f>
        <v>312117-3/4</v>
      </c>
      <c r="C890" s="11">
        <f>C414</f>
        <v>39</v>
      </c>
      <c r="D890" s="314" t="str">
        <f>D374</f>
        <v>समूदाय व्यवस्थित सिंचित कृषि क्षेत्र आयोजना कार्यक्रम</v>
      </c>
      <c r="E890" s="201">
        <f t="shared" ref="E890:P890" si="105">E414</f>
        <v>57907</v>
      </c>
      <c r="F890" s="201">
        <f t="shared" si="105"/>
        <v>11060</v>
      </c>
      <c r="G890" s="201">
        <f t="shared" si="105"/>
        <v>46847</v>
      </c>
      <c r="H890" s="34">
        <f t="shared" si="105"/>
        <v>10456.34</v>
      </c>
      <c r="I890" s="34">
        <f t="shared" si="105"/>
        <v>0</v>
      </c>
      <c r="J890" s="34">
        <f t="shared" si="105"/>
        <v>10456.34</v>
      </c>
      <c r="K890" s="34">
        <f t="shared" si="105"/>
        <v>33748</v>
      </c>
      <c r="L890" s="34">
        <f t="shared" si="105"/>
        <v>11060</v>
      </c>
      <c r="M890" s="34">
        <f t="shared" si="105"/>
        <v>22688</v>
      </c>
      <c r="N890" s="34">
        <f t="shared" si="105"/>
        <v>14610</v>
      </c>
      <c r="O890" s="34">
        <f t="shared" si="105"/>
        <v>0</v>
      </c>
      <c r="P890" s="34">
        <f t="shared" si="105"/>
        <v>14610</v>
      </c>
      <c r="Q890" s="133">
        <f t="shared" si="97"/>
        <v>44204.34</v>
      </c>
    </row>
    <row r="891" spans="1:17">
      <c r="A891" s="780">
        <v>9</v>
      </c>
      <c r="B891" s="34" t="str">
        <f>B415</f>
        <v>312119-3/4</v>
      </c>
      <c r="C891" s="11">
        <f>C420</f>
        <v>4</v>
      </c>
      <c r="D891" s="314" t="str">
        <f>D415</f>
        <v>कृषि व्यवसाय प्रवर्रधन तथा बजार विकास कार्यक्रम</v>
      </c>
      <c r="E891" s="34">
        <f t="shared" ref="E891:P891" si="106">E420</f>
        <v>126050</v>
      </c>
      <c r="F891" s="34">
        <f t="shared" si="106"/>
        <v>20184</v>
      </c>
      <c r="G891" s="34">
        <f t="shared" si="106"/>
        <v>105866</v>
      </c>
      <c r="H891" s="34">
        <f t="shared" si="106"/>
        <v>26570</v>
      </c>
      <c r="I891" s="34">
        <f t="shared" si="106"/>
        <v>2790</v>
      </c>
      <c r="J891" s="34">
        <f t="shared" si="106"/>
        <v>23780</v>
      </c>
      <c r="K891" s="34">
        <f t="shared" si="106"/>
        <v>46288.800000000003</v>
      </c>
      <c r="L891" s="34">
        <f t="shared" si="106"/>
        <v>8000</v>
      </c>
      <c r="M891" s="34">
        <f t="shared" si="106"/>
        <v>38288.800000000003</v>
      </c>
      <c r="N891" s="34">
        <f t="shared" si="106"/>
        <v>53191.199999999997</v>
      </c>
      <c r="O891" s="34">
        <f t="shared" si="106"/>
        <v>9394</v>
      </c>
      <c r="P891" s="34">
        <f t="shared" si="106"/>
        <v>43797.2</v>
      </c>
      <c r="Q891" s="133">
        <f t="shared" si="97"/>
        <v>72858.8</v>
      </c>
    </row>
    <row r="892" spans="1:17">
      <c r="A892" s="781">
        <v>10</v>
      </c>
      <c r="B892" s="34" t="str">
        <f>B421</f>
        <v>312120-3/4</v>
      </c>
      <c r="C892" s="11">
        <v>82</v>
      </c>
      <c r="D892" s="112" t="str">
        <f>D421</f>
        <v>सहकारी खेती, साना सिंचाई तथा मल वीउ ढुवानी कार्यक्रम कृषिर् इन्जिनियरिङ्ग समेत)</v>
      </c>
      <c r="E892" s="34">
        <f t="shared" ref="E892:P892" si="107">E505</f>
        <v>657687</v>
      </c>
      <c r="F892" s="34">
        <f t="shared" si="107"/>
        <v>346800</v>
      </c>
      <c r="G892" s="34">
        <f t="shared" si="107"/>
        <v>310887</v>
      </c>
      <c r="H892" s="34">
        <f t="shared" si="107"/>
        <v>27223.800000000003</v>
      </c>
      <c r="I892" s="34">
        <f t="shared" si="107"/>
        <v>0</v>
      </c>
      <c r="J892" s="34">
        <f t="shared" si="107"/>
        <v>27223.800000000003</v>
      </c>
      <c r="K892" s="34">
        <f t="shared" si="107"/>
        <v>357060.6</v>
      </c>
      <c r="L892" s="34">
        <f t="shared" si="107"/>
        <v>155594.5</v>
      </c>
      <c r="M892" s="34">
        <f t="shared" si="107"/>
        <v>201466.09999999998</v>
      </c>
      <c r="N892" s="34">
        <f t="shared" si="107"/>
        <v>273402.2</v>
      </c>
      <c r="O892" s="34">
        <f t="shared" si="107"/>
        <v>191205.5</v>
      </c>
      <c r="P892" s="34">
        <f t="shared" si="107"/>
        <v>82196.7</v>
      </c>
      <c r="Q892" s="133">
        <f t="shared" si="97"/>
        <v>384284.39999999997</v>
      </c>
    </row>
    <row r="893" spans="1:17">
      <c r="A893" s="780">
        <v>11</v>
      </c>
      <c r="B893" s="162">
        <f>B506</f>
        <v>301801</v>
      </c>
      <c r="C893" s="11">
        <v>81</v>
      </c>
      <c r="D893" s="126" t="str">
        <f>D506</f>
        <v>प्रधानमन्त्री कृषि आधुनिकिकरण परियोजना</v>
      </c>
      <c r="E893" s="34">
        <f>E588</f>
        <v>2124773</v>
      </c>
      <c r="F893" s="34">
        <f t="shared" ref="F893:Q893" si="108">F588</f>
        <v>166640</v>
      </c>
      <c r="G893" s="34">
        <f t="shared" si="108"/>
        <v>1958133</v>
      </c>
      <c r="H893" s="34">
        <f t="shared" si="108"/>
        <v>355361.13</v>
      </c>
      <c r="I893" s="34">
        <f t="shared" si="108"/>
        <v>16181.6</v>
      </c>
      <c r="J893" s="34">
        <f t="shared" si="108"/>
        <v>339179.53</v>
      </c>
      <c r="K893" s="34">
        <f t="shared" si="108"/>
        <v>931741.20000000007</v>
      </c>
      <c r="L893" s="34">
        <f t="shared" si="108"/>
        <v>79184.66</v>
      </c>
      <c r="M893" s="34">
        <f t="shared" si="108"/>
        <v>852556.54</v>
      </c>
      <c r="N893" s="34">
        <f t="shared" si="108"/>
        <v>0</v>
      </c>
      <c r="O893" s="34">
        <f t="shared" si="108"/>
        <v>0</v>
      </c>
      <c r="P893" s="34">
        <f t="shared" si="108"/>
        <v>0</v>
      </c>
      <c r="Q893" s="34">
        <f t="shared" si="108"/>
        <v>0</v>
      </c>
    </row>
    <row r="894" spans="1:17">
      <c r="A894" s="780">
        <v>12</v>
      </c>
      <c r="B894" s="34" t="str">
        <f>B589</f>
        <v>312124-3/4</v>
      </c>
      <c r="C894" s="11">
        <f>C640</f>
        <v>50</v>
      </c>
      <c r="D894" s="314" t="str">
        <f>D589</f>
        <v xml:space="preserve">सिंचाई तथा जलश्रोत ब्यवस्थापन आयोजना, बाली तथा जल ब्यवस्थापन कार्यक्रम </v>
      </c>
      <c r="E894" s="34">
        <f t="shared" ref="E894:P894" si="109">E640</f>
        <v>181963</v>
      </c>
      <c r="F894" s="34">
        <f>F640</f>
        <v>40000</v>
      </c>
      <c r="G894" s="34">
        <f t="shared" si="109"/>
        <v>141963</v>
      </c>
      <c r="H894" s="34">
        <f t="shared" si="109"/>
        <v>32854.5</v>
      </c>
      <c r="I894" s="34">
        <f t="shared" si="109"/>
        <v>100</v>
      </c>
      <c r="J894" s="34">
        <f t="shared" si="109"/>
        <v>32754.5</v>
      </c>
      <c r="K894" s="34">
        <f t="shared" si="109"/>
        <v>106658.40000000001</v>
      </c>
      <c r="L894" s="34">
        <f t="shared" si="109"/>
        <v>39900</v>
      </c>
      <c r="M894" s="34">
        <f t="shared" si="109"/>
        <v>66758.399999999994</v>
      </c>
      <c r="N894" s="34">
        <f t="shared" si="109"/>
        <v>42450.1</v>
      </c>
      <c r="O894" s="34">
        <f t="shared" si="109"/>
        <v>0</v>
      </c>
      <c r="P894" s="34">
        <f t="shared" si="109"/>
        <v>42450.1</v>
      </c>
      <c r="Q894" s="133">
        <f>H894+K894</f>
        <v>139512.90000000002</v>
      </c>
    </row>
    <row r="895" spans="1:17">
      <c r="A895" s="780">
        <v>13</v>
      </c>
      <c r="B895" s="34" t="str">
        <f>B641</f>
        <v>312156-3/4</v>
      </c>
      <c r="C895" s="11">
        <f>C643</f>
        <v>1</v>
      </c>
      <c r="D895" s="314" t="str">
        <f>D641</f>
        <v>रानीजमरा कुलरिया सिंचाई आयोजना</v>
      </c>
      <c r="E895" s="34">
        <f t="shared" ref="E895:P895" si="110">E643</f>
        <v>68691</v>
      </c>
      <c r="F895" s="34">
        <f t="shared" si="110"/>
        <v>3900</v>
      </c>
      <c r="G895" s="34">
        <f t="shared" si="110"/>
        <v>64791</v>
      </c>
      <c r="H895" s="34">
        <f t="shared" si="110"/>
        <v>26015</v>
      </c>
      <c r="I895" s="34">
        <f t="shared" si="110"/>
        <v>200</v>
      </c>
      <c r="J895" s="34">
        <f t="shared" si="110"/>
        <v>25815</v>
      </c>
      <c r="K895" s="34">
        <f t="shared" si="110"/>
        <v>27771</v>
      </c>
      <c r="L895" s="34">
        <f t="shared" si="110"/>
        <v>3000</v>
      </c>
      <c r="M895" s="34">
        <f t="shared" si="110"/>
        <v>24771</v>
      </c>
      <c r="N895" s="34">
        <f t="shared" si="110"/>
        <v>14905</v>
      </c>
      <c r="O895" s="34">
        <f t="shared" si="110"/>
        <v>700</v>
      </c>
      <c r="P895" s="34">
        <f t="shared" si="110"/>
        <v>14205</v>
      </c>
      <c r="Q895" s="133">
        <f>H895+K895</f>
        <v>53786</v>
      </c>
    </row>
    <row r="896" spans="1:17">
      <c r="A896" s="781">
        <v>14</v>
      </c>
      <c r="B896" s="34" t="str">
        <f>B644</f>
        <v>312162-3/4</v>
      </c>
      <c r="C896" s="11">
        <f>C667</f>
        <v>18</v>
      </c>
      <c r="D896" s="314" t="str">
        <f>D644</f>
        <v xml:space="preserve">नेपाल व्यापार एकिकृत रणनिति </v>
      </c>
      <c r="E896" s="34">
        <f t="shared" ref="E896:P896" si="111">E667</f>
        <v>10670</v>
      </c>
      <c r="F896" s="34">
        <f t="shared" si="111"/>
        <v>0</v>
      </c>
      <c r="G896" s="34">
        <f t="shared" si="111"/>
        <v>10670</v>
      </c>
      <c r="H896" s="34">
        <f t="shared" si="111"/>
        <v>3705</v>
      </c>
      <c r="I896" s="34">
        <f t="shared" si="111"/>
        <v>0</v>
      </c>
      <c r="J896" s="34">
        <f t="shared" si="111"/>
        <v>3705</v>
      </c>
      <c r="K896" s="34">
        <f t="shared" si="111"/>
        <v>4960</v>
      </c>
      <c r="L896" s="34">
        <f t="shared" si="111"/>
        <v>0</v>
      </c>
      <c r="M896" s="34">
        <f t="shared" si="111"/>
        <v>4960</v>
      </c>
      <c r="N896" s="34">
        <f t="shared" si="111"/>
        <v>2005</v>
      </c>
      <c r="O896" s="34">
        <f t="shared" si="111"/>
        <v>0</v>
      </c>
      <c r="P896" s="34">
        <f t="shared" si="111"/>
        <v>2005</v>
      </c>
      <c r="Q896" s="133">
        <f>H896+K896</f>
        <v>8665</v>
      </c>
    </row>
    <row r="897" spans="1:17">
      <c r="A897" s="780">
        <v>15</v>
      </c>
      <c r="B897" s="34" t="str">
        <f>B668</f>
        <v>32912-3/4</v>
      </c>
      <c r="C897" s="11">
        <f>C692</f>
        <v>23</v>
      </c>
      <c r="D897" s="314" t="str">
        <f>D668</f>
        <v xml:space="preserve">राष्ट्रपति चुरे तर्राई मधेस संरक्षण विकास समिती </v>
      </c>
      <c r="E897" s="34">
        <f>E692</f>
        <v>65032</v>
      </c>
      <c r="F897" s="34">
        <f t="shared" ref="F897:P897" si="112">F692</f>
        <v>5050</v>
      </c>
      <c r="G897" s="34">
        <f t="shared" si="112"/>
        <v>59982</v>
      </c>
      <c r="H897" s="34">
        <f t="shared" si="112"/>
        <v>10325</v>
      </c>
      <c r="I897" s="34">
        <f t="shared" si="112"/>
        <v>9675</v>
      </c>
      <c r="J897" s="34">
        <f>J692</f>
        <v>650</v>
      </c>
      <c r="K897" s="34">
        <f t="shared" si="112"/>
        <v>22987</v>
      </c>
      <c r="L897" s="34">
        <f t="shared" si="112"/>
        <v>2048</v>
      </c>
      <c r="M897" s="34">
        <f t="shared" si="112"/>
        <v>20929</v>
      </c>
      <c r="N897" s="34">
        <f t="shared" si="112"/>
        <v>13764</v>
      </c>
      <c r="O897" s="34">
        <f t="shared" si="112"/>
        <v>848</v>
      </c>
      <c r="P897" s="34">
        <f t="shared" si="112"/>
        <v>12448</v>
      </c>
      <c r="Q897" s="133">
        <f>H897+K897</f>
        <v>33312</v>
      </c>
    </row>
    <row r="898" spans="1:17">
      <c r="A898" s="780">
        <v>16</v>
      </c>
      <c r="B898" s="34" t="str">
        <f>B693</f>
        <v>312805-3/4</v>
      </c>
      <c r="C898" s="112">
        <f>C715</f>
        <v>21</v>
      </c>
      <c r="D898" s="314" t="str">
        <f>D693</f>
        <v>घर बंगैचा कार्यक्रम</v>
      </c>
      <c r="E898" s="34">
        <f>E715</f>
        <v>25916.000000000007</v>
      </c>
      <c r="F898" s="34">
        <f t="shared" ref="F898:P898" si="113">F715</f>
        <v>0</v>
      </c>
      <c r="G898" s="34">
        <f t="shared" si="113"/>
        <v>25916.000000000007</v>
      </c>
      <c r="H898" s="34">
        <f t="shared" si="113"/>
        <v>460</v>
      </c>
      <c r="I898" s="34">
        <f t="shared" si="113"/>
        <v>0</v>
      </c>
      <c r="J898" s="34">
        <f t="shared" si="113"/>
        <v>460</v>
      </c>
      <c r="K898" s="34">
        <f t="shared" si="113"/>
        <v>12522</v>
      </c>
      <c r="L898" s="34">
        <f t="shared" si="113"/>
        <v>0</v>
      </c>
      <c r="M898" s="34">
        <f t="shared" si="113"/>
        <v>12982</v>
      </c>
      <c r="N898" s="34">
        <f t="shared" si="113"/>
        <v>12934.000000000004</v>
      </c>
      <c r="O898" s="34">
        <f t="shared" si="113"/>
        <v>0</v>
      </c>
      <c r="P898" s="34">
        <f t="shared" si="113"/>
        <v>12934.000000000004</v>
      </c>
      <c r="Q898" s="133">
        <f>H898+K898</f>
        <v>12982</v>
      </c>
    </row>
    <row r="899" spans="1:17">
      <c r="A899" s="780">
        <v>17</v>
      </c>
      <c r="B899" s="112" t="str">
        <f>B716</f>
        <v>602801-3/4</v>
      </c>
      <c r="C899" s="112">
        <f>C748</f>
        <v>31</v>
      </c>
      <c r="D899" s="314" t="str">
        <f>D716</f>
        <v>राष्ट्रिय पुननिर्माण कोष भुकम्प प्रभावित जिल्लाका लागि राहत कार्यक्रम) -कृषि विभाग) -३१)</v>
      </c>
      <c r="E899" s="34">
        <f>E748</f>
        <v>499950</v>
      </c>
      <c r="F899" s="34">
        <f t="shared" ref="F899:P899" si="114">F748</f>
        <v>0</v>
      </c>
      <c r="G899" s="34">
        <f t="shared" si="114"/>
        <v>499950</v>
      </c>
      <c r="H899" s="34">
        <f t="shared" si="114"/>
        <v>0</v>
      </c>
      <c r="I899" s="34">
        <f t="shared" si="114"/>
        <v>0</v>
      </c>
      <c r="J899" s="34">
        <f t="shared" si="114"/>
        <v>0</v>
      </c>
      <c r="K899" s="34">
        <f t="shared" si="114"/>
        <v>389850</v>
      </c>
      <c r="L899" s="34">
        <f t="shared" si="114"/>
        <v>0</v>
      </c>
      <c r="M899" s="34">
        <f t="shared" si="114"/>
        <v>389850</v>
      </c>
      <c r="N899" s="34">
        <f t="shared" si="114"/>
        <v>110100</v>
      </c>
      <c r="O899" s="34">
        <f t="shared" si="114"/>
        <v>0</v>
      </c>
      <c r="P899" s="34">
        <f t="shared" si="114"/>
        <v>110100</v>
      </c>
      <c r="Q899" s="133"/>
    </row>
    <row r="900" spans="1:17">
      <c r="A900" s="781">
        <v>18</v>
      </c>
      <c r="B900" s="112" t="str">
        <f>B749</f>
        <v>312012-3/4</v>
      </c>
      <c r="C900" s="112">
        <f>C749</f>
        <v>19</v>
      </c>
      <c r="D900" s="126" t="str">
        <f>D749</f>
        <v>साधारण खर्च तर्फको</v>
      </c>
      <c r="E900" s="34">
        <f>E756</f>
        <v>396997</v>
      </c>
      <c r="F900" s="34">
        <f t="shared" ref="F900:P900" si="115">F756</f>
        <v>55650</v>
      </c>
      <c r="G900" s="34">
        <f t="shared" si="115"/>
        <v>341347</v>
      </c>
      <c r="H900" s="34">
        <f t="shared" si="115"/>
        <v>94332.2</v>
      </c>
      <c r="I900" s="34">
        <f t="shared" si="115"/>
        <v>13375</v>
      </c>
      <c r="J900" s="34">
        <f t="shared" si="115"/>
        <v>80957.2</v>
      </c>
      <c r="K900" s="34">
        <f t="shared" si="115"/>
        <v>160598.9</v>
      </c>
      <c r="L900" s="34">
        <f t="shared" si="115"/>
        <v>28375</v>
      </c>
      <c r="M900" s="34">
        <f t="shared" si="115"/>
        <v>132223.9</v>
      </c>
      <c r="N900" s="34">
        <f t="shared" si="115"/>
        <v>142065.9</v>
      </c>
      <c r="O900" s="34">
        <f t="shared" si="115"/>
        <v>13900</v>
      </c>
      <c r="P900" s="34">
        <f t="shared" si="115"/>
        <v>128165.90000000001</v>
      </c>
      <c r="Q900" s="133"/>
    </row>
    <row r="901" spans="1:17" s="102" customFormat="1">
      <c r="A901" s="151"/>
      <c r="B901" s="34"/>
      <c r="C901" s="11">
        <f>SUM(C883:C898)</f>
        <v>496</v>
      </c>
      <c r="D901" s="117" t="s">
        <v>459</v>
      </c>
      <c r="E901" s="57">
        <f t="shared" ref="E901:P901" si="116">SUM(E882:E900)</f>
        <v>6638957.4000000004</v>
      </c>
      <c r="F901" s="57">
        <f t="shared" si="116"/>
        <v>868980.9</v>
      </c>
      <c r="G901" s="57">
        <f t="shared" si="116"/>
        <v>5767986.5</v>
      </c>
      <c r="H901" s="57">
        <f t="shared" si="116"/>
        <v>1241510.57</v>
      </c>
      <c r="I901" s="57">
        <f t="shared" si="116"/>
        <v>128676.6</v>
      </c>
      <c r="J901" s="57">
        <f t="shared" si="116"/>
        <v>1112833.9700000002</v>
      </c>
      <c r="K901" s="57">
        <f t="shared" si="116"/>
        <v>3060535.4</v>
      </c>
      <c r="L901" s="57">
        <f t="shared" si="116"/>
        <v>418078.16000000003</v>
      </c>
      <c r="M901" s="57">
        <f t="shared" si="116"/>
        <v>2636734.2399999998</v>
      </c>
      <c r="N901" s="57">
        <f t="shared" si="116"/>
        <v>1465733.7999999996</v>
      </c>
      <c r="O901" s="57">
        <f t="shared" si="116"/>
        <v>255518.1</v>
      </c>
      <c r="P901" s="57">
        <f t="shared" si="116"/>
        <v>1209785.6999999997</v>
      </c>
      <c r="Q901" s="57">
        <f>SUM(Q882:Q899)</f>
        <v>2370162.54</v>
      </c>
    </row>
    <row r="902" spans="1:17">
      <c r="A902" s="1273" t="s">
        <v>373</v>
      </c>
      <c r="B902" s="1274"/>
      <c r="C902" s="1274"/>
      <c r="D902" s="1274"/>
      <c r="E902" s="1274"/>
      <c r="F902" s="1274"/>
      <c r="G902" s="1274"/>
      <c r="H902" s="1274"/>
      <c r="I902" s="1274"/>
      <c r="J902" s="1274"/>
      <c r="K902" s="1274"/>
      <c r="L902" s="1274"/>
      <c r="M902" s="1274"/>
      <c r="N902" s="1275"/>
      <c r="O902" s="33"/>
      <c r="P902" s="33"/>
      <c r="Q902" s="133">
        <f t="shared" ref="Q902:Q915" si="117">H902+K902</f>
        <v>0</v>
      </c>
    </row>
    <row r="903" spans="1:17">
      <c r="A903" s="315">
        <f>A759</f>
        <v>1</v>
      </c>
      <c r="B903" s="34" t="str">
        <f>B759</f>
        <v>312105/3/4</v>
      </c>
      <c r="C903" s="26">
        <f>C761</f>
        <v>1</v>
      </c>
      <c r="D903" s="313" t="str">
        <f>D759</f>
        <v xml:space="preserve">कृषि विकास आयोजना </v>
      </c>
      <c r="E903" s="34">
        <f t="shared" ref="E903:P903" si="118">E761</f>
        <v>76137</v>
      </c>
      <c r="F903" s="34">
        <f t="shared" si="118"/>
        <v>52400</v>
      </c>
      <c r="G903" s="34">
        <f t="shared" si="118"/>
        <v>23737</v>
      </c>
      <c r="H903" s="34">
        <f t="shared" si="118"/>
        <v>26559.5</v>
      </c>
      <c r="I903" s="34">
        <f t="shared" si="118"/>
        <v>18000</v>
      </c>
      <c r="J903" s="34">
        <f t="shared" si="118"/>
        <v>8559.5</v>
      </c>
      <c r="K903" s="34">
        <f t="shared" si="118"/>
        <v>26655.200000000001</v>
      </c>
      <c r="L903" s="34">
        <f t="shared" si="118"/>
        <v>19400</v>
      </c>
      <c r="M903" s="34">
        <f t="shared" si="118"/>
        <v>7255.2</v>
      </c>
      <c r="N903" s="34">
        <f t="shared" si="118"/>
        <v>22922.3</v>
      </c>
      <c r="O903" s="34">
        <f t="shared" si="118"/>
        <v>15000</v>
      </c>
      <c r="P903" s="34">
        <f t="shared" si="118"/>
        <v>7922.3</v>
      </c>
      <c r="Q903" s="133">
        <f t="shared" si="117"/>
        <v>53214.7</v>
      </c>
    </row>
    <row r="904" spans="1:17">
      <c r="A904" s="315">
        <f>A762</f>
        <v>2</v>
      </c>
      <c r="B904" s="34" t="str">
        <f>B762</f>
        <v>312106-3/4</v>
      </c>
      <c r="C904" s="11">
        <f>C773</f>
        <v>10</v>
      </c>
      <c r="D904" s="316" t="str">
        <f>D762</f>
        <v>रेशम खेती विकास कार्यक्रम</v>
      </c>
      <c r="E904" s="34">
        <f t="shared" ref="E904:P904" si="119">E773</f>
        <v>75122</v>
      </c>
      <c r="F904" s="34">
        <f t="shared" si="119"/>
        <v>10000</v>
      </c>
      <c r="G904" s="34">
        <f t="shared" si="119"/>
        <v>65122</v>
      </c>
      <c r="H904" s="34">
        <f t="shared" si="119"/>
        <v>29015.5</v>
      </c>
      <c r="I904" s="34">
        <f t="shared" si="119"/>
        <v>5661</v>
      </c>
      <c r="J904" s="34">
        <f t="shared" si="119"/>
        <v>23354.5</v>
      </c>
      <c r="K904" s="34">
        <f t="shared" si="119"/>
        <v>22147.599999999999</v>
      </c>
      <c r="L904" s="34">
        <f t="shared" si="119"/>
        <v>4189</v>
      </c>
      <c r="M904" s="34">
        <f t="shared" si="119"/>
        <v>17958.599999999999</v>
      </c>
      <c r="N904" s="34">
        <f t="shared" si="119"/>
        <v>23958.9</v>
      </c>
      <c r="O904" s="34">
        <f t="shared" si="119"/>
        <v>150</v>
      </c>
      <c r="P904" s="34">
        <f t="shared" si="119"/>
        <v>23808.9</v>
      </c>
      <c r="Q904" s="133">
        <f t="shared" si="117"/>
        <v>51163.1</v>
      </c>
    </row>
    <row r="905" spans="1:17">
      <c r="A905" s="315">
        <f>A774</f>
        <v>3</v>
      </c>
      <c r="B905" s="34" t="str">
        <f>B774</f>
        <v>312113-3/4</v>
      </c>
      <c r="C905" s="11">
        <f>C778</f>
        <v>3</v>
      </c>
      <c r="D905" s="316" t="str">
        <f>D774</f>
        <v>व्यवसायिक कीट विकास कार्यक्रम</v>
      </c>
      <c r="E905" s="34">
        <f t="shared" ref="E905:P905" si="120">E778</f>
        <v>65869</v>
      </c>
      <c r="F905" s="34">
        <f t="shared" si="120"/>
        <v>7700</v>
      </c>
      <c r="G905" s="34">
        <f t="shared" si="120"/>
        <v>58169</v>
      </c>
      <c r="H905" s="34">
        <f t="shared" si="120"/>
        <v>38155.9</v>
      </c>
      <c r="I905" s="34">
        <f t="shared" si="120"/>
        <v>6300</v>
      </c>
      <c r="J905" s="34">
        <f t="shared" si="120"/>
        <v>31855.9</v>
      </c>
      <c r="K905" s="34">
        <f t="shared" si="120"/>
        <v>16119.4</v>
      </c>
      <c r="L905" s="34">
        <f t="shared" si="120"/>
        <v>1400</v>
      </c>
      <c r="M905" s="34">
        <f t="shared" si="120"/>
        <v>14719.4</v>
      </c>
      <c r="N905" s="34">
        <f t="shared" si="120"/>
        <v>11593.7</v>
      </c>
      <c r="O905" s="34">
        <f t="shared" si="120"/>
        <v>0</v>
      </c>
      <c r="P905" s="34">
        <f t="shared" si="120"/>
        <v>11593.7</v>
      </c>
      <c r="Q905" s="133">
        <f t="shared" si="117"/>
        <v>54275.3</v>
      </c>
    </row>
    <row r="906" spans="1:17">
      <c r="A906" s="315">
        <f>A779</f>
        <v>4</v>
      </c>
      <c r="B906" s="34" t="str">
        <f>B779</f>
        <v>312118-3/4</v>
      </c>
      <c r="C906" s="11">
        <f>C787</f>
        <v>7</v>
      </c>
      <c r="D906" s="316" t="str">
        <f>D779</f>
        <v xml:space="preserve">माटो परिक्षण तथा सेवा सुधार कार्यक्रम </v>
      </c>
      <c r="E906" s="34">
        <f>E787</f>
        <v>73543.100000000006</v>
      </c>
      <c r="F906" s="34">
        <f>F787</f>
        <v>12500</v>
      </c>
      <c r="G906" s="34">
        <f>G787</f>
        <v>61043.1</v>
      </c>
      <c r="H906" s="34">
        <f>H787</f>
        <v>19085.3</v>
      </c>
      <c r="I906" s="34">
        <f>I787</f>
        <v>2020</v>
      </c>
      <c r="J906" s="34">
        <f t="shared" ref="J906:P906" si="121">J787</f>
        <v>17065.3</v>
      </c>
      <c r="K906" s="34">
        <f t="shared" si="121"/>
        <v>32761.7</v>
      </c>
      <c r="L906" s="34">
        <f t="shared" si="121"/>
        <v>7920</v>
      </c>
      <c r="M906" s="34">
        <f t="shared" si="121"/>
        <v>24841.7</v>
      </c>
      <c r="N906" s="34">
        <f t="shared" si="121"/>
        <v>21696.1</v>
      </c>
      <c r="O906" s="34">
        <f t="shared" si="121"/>
        <v>2560</v>
      </c>
      <c r="P906" s="34">
        <f t="shared" si="121"/>
        <v>19136.099999999999</v>
      </c>
      <c r="Q906" s="133">
        <f t="shared" si="117"/>
        <v>51847</v>
      </c>
    </row>
    <row r="907" spans="1:17" s="102" customFormat="1">
      <c r="A907" s="128"/>
      <c r="B907" s="57"/>
      <c r="C907" s="11">
        <f>SUM(C903:C906)</f>
        <v>21</v>
      </c>
      <c r="D907" s="317" t="s">
        <v>423</v>
      </c>
      <c r="E907" s="57">
        <f t="shared" ref="E907:P907" si="122">SUM(E903:E906)</f>
        <v>290671.09999999998</v>
      </c>
      <c r="F907" s="57">
        <f t="shared" si="122"/>
        <v>82600</v>
      </c>
      <c r="G907" s="57">
        <f t="shared" si="122"/>
        <v>208071.1</v>
      </c>
      <c r="H907" s="57">
        <f t="shared" si="122"/>
        <v>112816.2</v>
      </c>
      <c r="I907" s="57">
        <f t="shared" si="122"/>
        <v>31981</v>
      </c>
      <c r="J907" s="57">
        <f t="shared" si="122"/>
        <v>80835.199999999997</v>
      </c>
      <c r="K907" s="57">
        <f t="shared" si="122"/>
        <v>97683.900000000009</v>
      </c>
      <c r="L907" s="57">
        <f t="shared" si="122"/>
        <v>32909</v>
      </c>
      <c r="M907" s="57">
        <f t="shared" si="122"/>
        <v>64774.899999999994</v>
      </c>
      <c r="N907" s="57">
        <f t="shared" si="122"/>
        <v>80171</v>
      </c>
      <c r="O907" s="57">
        <f t="shared" si="122"/>
        <v>17710</v>
      </c>
      <c r="P907" s="57">
        <f t="shared" si="122"/>
        <v>62461</v>
      </c>
      <c r="Q907" s="133">
        <f t="shared" si="117"/>
        <v>210500.1</v>
      </c>
    </row>
    <row r="908" spans="1:17" s="102" customFormat="1">
      <c r="A908" s="128"/>
      <c r="B908" s="76"/>
      <c r="C908" s="11">
        <f>C907+C901</f>
        <v>517</v>
      </c>
      <c r="D908" s="122" t="s">
        <v>372</v>
      </c>
      <c r="E908" s="57">
        <f t="shared" ref="E908:P908" si="123">E907+E901</f>
        <v>6929628.5</v>
      </c>
      <c r="F908" s="57">
        <f t="shared" si="123"/>
        <v>951580.9</v>
      </c>
      <c r="G908" s="57">
        <f t="shared" si="123"/>
        <v>5976057.5999999996</v>
      </c>
      <c r="H908" s="57">
        <f t="shared" si="123"/>
        <v>1354326.77</v>
      </c>
      <c r="I908" s="57">
        <f t="shared" si="123"/>
        <v>160657.60000000001</v>
      </c>
      <c r="J908" s="57">
        <f t="shared" si="123"/>
        <v>1193669.1700000002</v>
      </c>
      <c r="K908" s="57">
        <f t="shared" si="123"/>
        <v>3158219.3</v>
      </c>
      <c r="L908" s="57">
        <f t="shared" si="123"/>
        <v>450987.16000000003</v>
      </c>
      <c r="M908" s="57">
        <f t="shared" si="123"/>
        <v>2701509.1399999997</v>
      </c>
      <c r="N908" s="57">
        <f t="shared" si="123"/>
        <v>1545904.7999999996</v>
      </c>
      <c r="O908" s="57">
        <f t="shared" si="123"/>
        <v>273228.09999999998</v>
      </c>
      <c r="P908" s="57">
        <f t="shared" si="123"/>
        <v>1272246.6999999997</v>
      </c>
      <c r="Q908" s="133">
        <f t="shared" si="117"/>
        <v>4512546.07</v>
      </c>
    </row>
    <row r="909" spans="1:17">
      <c r="A909" s="1276" t="s">
        <v>380</v>
      </c>
      <c r="B909" s="1277"/>
      <c r="C909" s="1277"/>
      <c r="D909" s="1277"/>
      <c r="E909" s="1277"/>
      <c r="F909" s="1277"/>
      <c r="G909" s="1277"/>
      <c r="H909" s="1277"/>
      <c r="I909" s="1277"/>
      <c r="J909" s="1277"/>
      <c r="K909" s="1277"/>
      <c r="L909" s="1277"/>
      <c r="M909" s="1277"/>
      <c r="N909" s="1278"/>
      <c r="O909" s="33"/>
      <c r="P909" s="33"/>
      <c r="Q909" s="133">
        <f t="shared" si="117"/>
        <v>0</v>
      </c>
    </row>
    <row r="910" spans="1:17">
      <c r="A910" s="112">
        <f>A790</f>
        <v>1</v>
      </c>
      <c r="B910" s="26" t="str">
        <f>B790</f>
        <v>312801-3/4</v>
      </c>
      <c r="C910" s="26">
        <v>6</v>
      </c>
      <c r="D910" s="316" t="str">
        <f>D790</f>
        <v xml:space="preserve">कर्णाली अञ्चल कृषि विकास आयोजना </v>
      </c>
      <c r="E910" s="201">
        <f t="shared" ref="E910:P910" si="124">E796</f>
        <v>31766</v>
      </c>
      <c r="F910" s="34">
        <f t="shared" si="124"/>
        <v>0</v>
      </c>
      <c r="G910" s="201">
        <f t="shared" si="124"/>
        <v>31766</v>
      </c>
      <c r="H910" s="34">
        <f t="shared" si="124"/>
        <v>6996.5</v>
      </c>
      <c r="I910" s="34">
        <f t="shared" si="124"/>
        <v>0</v>
      </c>
      <c r="J910" s="34">
        <f t="shared" si="124"/>
        <v>9996.5</v>
      </c>
      <c r="K910" s="34">
        <f t="shared" si="124"/>
        <v>12834</v>
      </c>
      <c r="L910" s="34">
        <f t="shared" si="124"/>
        <v>0</v>
      </c>
      <c r="M910" s="34">
        <f t="shared" si="124"/>
        <v>12834</v>
      </c>
      <c r="N910" s="34">
        <f>N796</f>
        <v>11935.5</v>
      </c>
      <c r="O910" s="34">
        <f t="shared" si="124"/>
        <v>0</v>
      </c>
      <c r="P910" s="34">
        <f t="shared" si="124"/>
        <v>11935.5</v>
      </c>
      <c r="Q910" s="133">
        <f t="shared" si="117"/>
        <v>19830.5</v>
      </c>
    </row>
    <row r="911" spans="1:17">
      <c r="A911" s="112">
        <f>A797</f>
        <v>2</v>
      </c>
      <c r="B911" s="26" t="str">
        <f>B797</f>
        <v>312802-3/4</v>
      </c>
      <c r="C911" s="11">
        <f>C873</f>
        <v>75</v>
      </c>
      <c r="D911" s="316" t="str">
        <f>D797</f>
        <v xml:space="preserve">कृषि प्रसार कार्यक्रम </v>
      </c>
      <c r="E911" s="462">
        <f t="shared" ref="E911:P911" si="125">E873</f>
        <v>2756147</v>
      </c>
      <c r="F911" s="462">
        <f t="shared" si="125"/>
        <v>246191</v>
      </c>
      <c r="G911" s="462">
        <f t="shared" si="125"/>
        <v>2509956</v>
      </c>
      <c r="H911" s="34">
        <f t="shared" si="125"/>
        <v>836342.07000000007</v>
      </c>
      <c r="I911" s="34">
        <f t="shared" si="125"/>
        <v>71651.8</v>
      </c>
      <c r="J911" s="34">
        <f t="shared" si="125"/>
        <v>757437.27000000014</v>
      </c>
      <c r="K911" s="34">
        <f t="shared" si="125"/>
        <v>1105336.5999999999</v>
      </c>
      <c r="L911" s="34">
        <f t="shared" si="125"/>
        <v>123592.6</v>
      </c>
      <c r="M911" s="34">
        <f t="shared" si="125"/>
        <v>981743.99999999988</v>
      </c>
      <c r="N911" s="34">
        <f t="shared" si="125"/>
        <v>810000.54799999995</v>
      </c>
      <c r="O911" s="34">
        <f t="shared" si="125"/>
        <v>50946.6</v>
      </c>
      <c r="P911" s="34">
        <f t="shared" si="125"/>
        <v>773690.94799999997</v>
      </c>
      <c r="Q911" s="133">
        <f t="shared" si="117"/>
        <v>1941678.67</v>
      </c>
    </row>
    <row r="912" spans="1:17" s="250" customFormat="1">
      <c r="A912" s="109"/>
      <c r="B912" s="37"/>
      <c r="C912" s="33">
        <f>SUM(C910:C911)</f>
        <v>81</v>
      </c>
      <c r="D912" s="318" t="s">
        <v>461</v>
      </c>
      <c r="E912" s="57">
        <f t="shared" ref="E912:P912" si="126">SUM(E910:E911)</f>
        <v>2787913</v>
      </c>
      <c r="F912" s="34">
        <f t="shared" si="126"/>
        <v>246191</v>
      </c>
      <c r="G912" s="34">
        <f t="shared" si="126"/>
        <v>2541722</v>
      </c>
      <c r="H912" s="34">
        <f t="shared" si="126"/>
        <v>843338.57000000007</v>
      </c>
      <c r="I912" s="34">
        <f t="shared" si="126"/>
        <v>71651.8</v>
      </c>
      <c r="J912" s="34">
        <f t="shared" si="126"/>
        <v>767433.77000000014</v>
      </c>
      <c r="K912" s="34">
        <f t="shared" si="126"/>
        <v>1118170.5999999999</v>
      </c>
      <c r="L912" s="34">
        <f t="shared" si="126"/>
        <v>123592.6</v>
      </c>
      <c r="M912" s="34">
        <f t="shared" si="126"/>
        <v>994577.99999999988</v>
      </c>
      <c r="N912" s="34">
        <f t="shared" si="126"/>
        <v>821936.04799999995</v>
      </c>
      <c r="O912" s="34">
        <f t="shared" si="126"/>
        <v>50946.6</v>
      </c>
      <c r="P912" s="34">
        <f t="shared" si="126"/>
        <v>785626.44799999997</v>
      </c>
      <c r="Q912" s="133">
        <f t="shared" si="117"/>
        <v>1961509.17</v>
      </c>
    </row>
    <row r="913" spans="1:17">
      <c r="A913" s="117" t="s">
        <v>462</v>
      </c>
      <c r="B913" s="319"/>
      <c r="C913" s="320"/>
      <c r="D913" s="320"/>
      <c r="E913" s="34">
        <f t="shared" ref="E913:P913" si="127">E912</f>
        <v>2787913</v>
      </c>
      <c r="F913" s="34">
        <f t="shared" si="127"/>
        <v>246191</v>
      </c>
      <c r="G913" s="34">
        <f t="shared" si="127"/>
        <v>2541722</v>
      </c>
      <c r="H913" s="34">
        <f t="shared" si="127"/>
        <v>843338.57000000007</v>
      </c>
      <c r="I913" s="34">
        <f t="shared" si="127"/>
        <v>71651.8</v>
      </c>
      <c r="J913" s="34">
        <f t="shared" si="127"/>
        <v>767433.77000000014</v>
      </c>
      <c r="K913" s="34">
        <f t="shared" si="127"/>
        <v>1118170.5999999999</v>
      </c>
      <c r="L913" s="34">
        <f t="shared" si="127"/>
        <v>123592.6</v>
      </c>
      <c r="M913" s="34">
        <f t="shared" si="127"/>
        <v>994577.99999999988</v>
      </c>
      <c r="N913" s="34">
        <f t="shared" si="127"/>
        <v>821936.04799999995</v>
      </c>
      <c r="O913" s="34">
        <f t="shared" si="127"/>
        <v>50946.6</v>
      </c>
      <c r="P913" s="34">
        <f t="shared" si="127"/>
        <v>785626.44799999997</v>
      </c>
      <c r="Q913" s="133">
        <f t="shared" si="117"/>
        <v>1961509.17</v>
      </c>
    </row>
    <row r="914" spans="1:17" s="102" customFormat="1">
      <c r="A914" s="117" t="s">
        <v>463</v>
      </c>
      <c r="B914" s="319"/>
      <c r="C914" s="320"/>
      <c r="D914" s="319"/>
      <c r="E914" s="34">
        <f t="shared" ref="E914:M914" si="128">E907+E901</f>
        <v>6929628.5</v>
      </c>
      <c r="F914" s="34">
        <f t="shared" si="128"/>
        <v>951580.9</v>
      </c>
      <c r="G914" s="34">
        <f t="shared" si="128"/>
        <v>5976057.5999999996</v>
      </c>
      <c r="H914" s="34">
        <f t="shared" si="128"/>
        <v>1354326.77</v>
      </c>
      <c r="I914" s="34">
        <f t="shared" si="128"/>
        <v>160657.60000000001</v>
      </c>
      <c r="J914" s="34">
        <f t="shared" si="128"/>
        <v>1193669.1700000002</v>
      </c>
      <c r="K914" s="34">
        <f t="shared" si="128"/>
        <v>3158219.3</v>
      </c>
      <c r="L914" s="34">
        <f t="shared" si="128"/>
        <v>450987.16000000003</v>
      </c>
      <c r="M914" s="34">
        <f t="shared" si="128"/>
        <v>2701509.1399999997</v>
      </c>
      <c r="N914" s="34">
        <f>N908</f>
        <v>1545904.7999999996</v>
      </c>
      <c r="O914" s="34">
        <f>O908</f>
        <v>273228.09999999998</v>
      </c>
      <c r="P914" s="34">
        <f>P908</f>
        <v>1272246.6999999997</v>
      </c>
      <c r="Q914" s="133">
        <f t="shared" si="117"/>
        <v>4512546.07</v>
      </c>
    </row>
    <row r="915" spans="1:17">
      <c r="A915" s="117" t="s">
        <v>464</v>
      </c>
      <c r="B915" s="319"/>
      <c r="C915" s="320"/>
      <c r="D915" s="320"/>
      <c r="E915" s="34">
        <f>E914+E913</f>
        <v>9717541.5</v>
      </c>
      <c r="F915" s="34">
        <f t="shared" ref="F915:P915" si="129">F914+F913</f>
        <v>1197771.8999999999</v>
      </c>
      <c r="G915" s="34">
        <f t="shared" si="129"/>
        <v>8517779.5999999996</v>
      </c>
      <c r="H915" s="34">
        <f t="shared" si="129"/>
        <v>2197665.34</v>
      </c>
      <c r="I915" s="34">
        <f t="shared" si="129"/>
        <v>232309.40000000002</v>
      </c>
      <c r="J915" s="34">
        <f t="shared" si="129"/>
        <v>1961102.9400000004</v>
      </c>
      <c r="K915" s="34">
        <f t="shared" si="129"/>
        <v>4276389.8999999994</v>
      </c>
      <c r="L915" s="34">
        <f t="shared" si="129"/>
        <v>574579.76</v>
      </c>
      <c r="M915" s="34">
        <f t="shared" si="129"/>
        <v>3696087.1399999997</v>
      </c>
      <c r="N915" s="34">
        <f t="shared" si="129"/>
        <v>2367840.8479999993</v>
      </c>
      <c r="O915" s="34">
        <f t="shared" si="129"/>
        <v>324174.69999999995</v>
      </c>
      <c r="P915" s="34">
        <f t="shared" si="129"/>
        <v>2057873.1479999996</v>
      </c>
      <c r="Q915" s="133">
        <f t="shared" si="117"/>
        <v>6474055.2399999993</v>
      </c>
    </row>
  </sheetData>
  <mergeCells count="9">
    <mergeCell ref="A902:N902"/>
    <mergeCell ref="A909:N909"/>
    <mergeCell ref="A878:O878"/>
    <mergeCell ref="A1:O1"/>
    <mergeCell ref="A2:O2"/>
    <mergeCell ref="A3:O3"/>
    <mergeCell ref="A877:O877"/>
    <mergeCell ref="A879:O879"/>
    <mergeCell ref="A880:N880"/>
  </mergeCells>
  <phoneticPr fontId="26" type="noConversion"/>
  <printOptions horizontalCentered="1"/>
  <pageMargins left="0.25" right="0.25" top="0.25" bottom="0.5" header="0.5" footer="0.5"/>
  <pageSetup paperSize="9" scale="10" orientation="landscape" r:id="rId1"/>
  <headerFooter alignWithMargins="0"/>
  <rowBreaks count="1" manualBreakCount="1">
    <brk id="876" max="16383" man="1"/>
  </rowBreaks>
</worksheet>
</file>

<file path=xl/worksheets/sheet11.xml><?xml version="1.0" encoding="utf-8"?>
<worksheet xmlns="http://schemas.openxmlformats.org/spreadsheetml/2006/main" xmlns:r="http://schemas.openxmlformats.org/officeDocument/2006/relationships">
  <sheetPr codeName="Sheet11"/>
  <dimension ref="A1:M1005"/>
  <sheetViews>
    <sheetView view="pageBreakPreview" topLeftCell="A23" zoomScale="81" zoomScaleSheetLayoutView="81" workbookViewId="0">
      <selection activeCell="D990" sqref="D990"/>
    </sheetView>
  </sheetViews>
  <sheetFormatPr defaultColWidth="11.33203125" defaultRowHeight="19.8"/>
  <cols>
    <col min="1" max="1" width="5.33203125" style="23" customWidth="1"/>
    <col min="2" max="2" width="13.6640625" style="23" customWidth="1"/>
    <col min="3" max="3" width="6.33203125" style="36" bestFit="1" customWidth="1"/>
    <col min="4" max="4" width="41.33203125" style="277" customWidth="1"/>
    <col min="5" max="5" width="16" style="36" customWidth="1"/>
    <col min="6" max="6" width="15.6640625" style="36" customWidth="1"/>
    <col min="7" max="7" width="9.33203125" style="36" customWidth="1"/>
    <col min="8" max="8" width="11.5546875" style="36" customWidth="1"/>
    <col min="9" max="9" width="11" style="94" customWidth="1"/>
    <col min="10" max="10" width="8.6640625" style="36" customWidth="1"/>
    <col min="11" max="11" width="11.6640625" style="36" customWidth="1"/>
    <col min="12" max="12" width="8" style="23" hidden="1" customWidth="1"/>
    <col min="13" max="16384" width="11.33203125" style="23"/>
  </cols>
  <sheetData>
    <row r="1" spans="1:13">
      <c r="A1" s="1211" t="s">
        <v>318</v>
      </c>
      <c r="B1" s="1211"/>
      <c r="C1" s="1211"/>
      <c r="D1" s="1211"/>
      <c r="E1" s="1211"/>
      <c r="F1" s="1211"/>
      <c r="G1" s="1211"/>
      <c r="H1" s="1211"/>
      <c r="I1" s="1211"/>
      <c r="J1" s="1211"/>
      <c r="K1" s="1211"/>
      <c r="L1" s="25"/>
    </row>
    <row r="2" spans="1:13">
      <c r="A2" s="1211" t="s">
        <v>371</v>
      </c>
      <c r="B2" s="1212"/>
      <c r="C2" s="1212"/>
      <c r="D2" s="1212"/>
      <c r="E2" s="1212"/>
      <c r="F2" s="1212"/>
      <c r="G2" s="1212"/>
      <c r="H2" s="1212"/>
      <c r="I2" s="1212"/>
      <c r="J2" s="1212"/>
      <c r="K2" s="1212"/>
      <c r="L2" s="25"/>
    </row>
    <row r="3" spans="1:13">
      <c r="A3" s="1211" t="s">
        <v>545</v>
      </c>
      <c r="B3" s="1211"/>
      <c r="C3" s="1211"/>
      <c r="D3" s="1211"/>
      <c r="E3" s="1211"/>
      <c r="F3" s="1211"/>
      <c r="G3" s="1211"/>
      <c r="H3" s="1211"/>
      <c r="I3" s="1211"/>
      <c r="J3" s="1211"/>
      <c r="K3" s="1211"/>
      <c r="L3" s="25"/>
    </row>
    <row r="4" spans="1:13" hidden="1">
      <c r="A4" s="128" t="s">
        <v>320</v>
      </c>
      <c r="B4" s="4"/>
      <c r="C4" s="28"/>
      <c r="D4" s="117"/>
      <c r="E4" s="28"/>
      <c r="F4" s="33"/>
      <c r="G4" s="33"/>
      <c r="H4" s="445"/>
      <c r="I4" s="188"/>
      <c r="J4" s="35"/>
      <c r="K4" s="35"/>
      <c r="L4" s="25"/>
    </row>
    <row r="5" spans="1:13" s="36" customFormat="1" ht="59.25" customHeight="1">
      <c r="A5" s="109" t="s">
        <v>23</v>
      </c>
      <c r="B5" s="109" t="s">
        <v>34</v>
      </c>
      <c r="C5" s="109" t="s">
        <v>23</v>
      </c>
      <c r="D5" s="109" t="s">
        <v>24</v>
      </c>
      <c r="E5" s="108" t="s">
        <v>546</v>
      </c>
      <c r="F5" s="108" t="s">
        <v>359</v>
      </c>
      <c r="G5" s="108" t="s">
        <v>316</v>
      </c>
      <c r="H5" s="108" t="s">
        <v>317</v>
      </c>
      <c r="I5" s="108" t="s">
        <v>525</v>
      </c>
      <c r="J5" s="109" t="s">
        <v>314</v>
      </c>
      <c r="K5" s="108" t="s">
        <v>525</v>
      </c>
      <c r="L5" s="251" t="s">
        <v>375</v>
      </c>
      <c r="M5" s="36" t="s">
        <v>564</v>
      </c>
    </row>
    <row r="6" spans="1:13" ht="15.6">
      <c r="A6" s="162">
        <v>1</v>
      </c>
      <c r="B6" s="162">
        <v>2</v>
      </c>
      <c r="C6" s="162">
        <v>3</v>
      </c>
      <c r="D6" s="162">
        <v>4</v>
      </c>
      <c r="E6" s="162">
        <v>5</v>
      </c>
      <c r="F6" s="162">
        <v>6</v>
      </c>
      <c r="G6" s="162">
        <v>7</v>
      </c>
      <c r="H6" s="162">
        <v>8</v>
      </c>
      <c r="I6" s="162">
        <v>9</v>
      </c>
      <c r="J6" s="162">
        <v>10</v>
      </c>
      <c r="K6" s="33">
        <v>11</v>
      </c>
      <c r="L6" s="25"/>
    </row>
    <row r="7" spans="1:13">
      <c r="A7" s="243" t="str">
        <f>'Programe Budget 2073-74'!A7</f>
        <v>पहिलो प्राथमिकतामा परेका आयोजनाहरु  (P1)</v>
      </c>
      <c r="B7" s="4"/>
      <c r="C7" s="37"/>
      <c r="D7" s="117"/>
      <c r="E7" s="56"/>
      <c r="F7" s="55"/>
      <c r="G7" s="33"/>
      <c r="H7" s="33"/>
      <c r="I7" s="34"/>
      <c r="J7" s="33"/>
      <c r="K7" s="35"/>
      <c r="L7" s="25"/>
    </row>
    <row r="8" spans="1:13">
      <c r="A8" s="1">
        <f>'Programe Budget 2073-74'!A8</f>
        <v>1</v>
      </c>
      <c r="B8" s="1" t="str">
        <f>'Programe Budget 2073-74'!B8</f>
        <v>312103-3/4</v>
      </c>
      <c r="C8" s="33">
        <f>'Programe Budget 2073-74'!C8</f>
        <v>1</v>
      </c>
      <c r="D8" s="117" t="str">
        <f>'Programe Budget 2073-74'!D8</f>
        <v>माटो व्यवस्थापन, विशेष कृषि उत्पादन कार्यक्रम</v>
      </c>
      <c r="E8" s="59"/>
      <c r="F8" s="59"/>
      <c r="G8" s="57"/>
      <c r="H8" s="111"/>
      <c r="I8" s="57"/>
      <c r="J8" s="57"/>
      <c r="K8" s="214"/>
      <c r="L8" s="252" t="str">
        <f>'Programe Budget 2073-74'!Q8</f>
        <v>ना</v>
      </c>
    </row>
    <row r="9" spans="1:13">
      <c r="A9" s="253"/>
      <c r="B9" s="71"/>
      <c r="C9" s="33">
        <f>'Programe Budget 2073-74'!C9</f>
        <v>1</v>
      </c>
      <c r="D9" s="126" t="str">
        <f>'Programe Budget 2073-74'!D9</f>
        <v>माटो व्यवस्थापन निर्देशनालय, हरिहरभवन</v>
      </c>
      <c r="E9" s="34">
        <f>'Programe Budget 2073-74'!E9</f>
        <v>310</v>
      </c>
      <c r="F9" s="34">
        <f>E9</f>
        <v>310</v>
      </c>
      <c r="G9" s="34" t="e">
        <f>F9/$F$91*100</f>
        <v>#REF!</v>
      </c>
      <c r="H9" s="438">
        <v>90</v>
      </c>
      <c r="I9" s="111" t="e">
        <f>H9*G9/100</f>
        <v>#REF!</v>
      </c>
      <c r="J9" s="57"/>
      <c r="K9" s="214"/>
      <c r="L9" s="252" t="str">
        <f>'Programe Budget 2073-74'!Q9</f>
        <v>नि</v>
      </c>
      <c r="M9" s="438">
        <v>100</v>
      </c>
    </row>
    <row r="10" spans="1:13">
      <c r="A10" s="253"/>
      <c r="B10" s="71"/>
      <c r="C10" s="33">
        <f>'Programe Budget 2073-74'!C10</f>
        <v>2</v>
      </c>
      <c r="D10" s="126" t="str">
        <f>'Programe Budget 2073-74'!D10</f>
        <v>क्षेत्रीय माटो परिक्षण प्रयोगशाला, झुम्का, सुनसरी</v>
      </c>
      <c r="E10" s="34">
        <f>'Programe Budget 2073-74'!E10</f>
        <v>30</v>
      </c>
      <c r="F10" s="34">
        <f t="shared" ref="F10:F73" si="0">E10</f>
        <v>30</v>
      </c>
      <c r="G10" s="34" t="e">
        <f t="shared" ref="G10:G73" si="1">F10/$F$91*100</f>
        <v>#REF!</v>
      </c>
      <c r="H10" s="438">
        <v>100</v>
      </c>
      <c r="I10" s="111" t="e">
        <f t="shared" ref="I10:I73" si="2">H10*G10/100</f>
        <v>#REF!</v>
      </c>
      <c r="J10" s="57"/>
      <c r="K10" s="214"/>
      <c r="L10" s="252" t="str">
        <f>'Programe Budget 2073-74'!Q10</f>
        <v>नि</v>
      </c>
      <c r="M10" s="438">
        <v>100</v>
      </c>
    </row>
    <row r="11" spans="1:13">
      <c r="A11" s="253"/>
      <c r="B11" s="71"/>
      <c r="C11" s="33">
        <f>'Programe Budget 2073-74'!C11</f>
        <v>3</v>
      </c>
      <c r="D11" s="126" t="str">
        <f>'Programe Budget 2073-74'!D11</f>
        <v>क्षेत्रीय माटो परिक्षण प्रयोगशाला, हेटौंडा</v>
      </c>
      <c r="E11" s="34">
        <f>'Programe Budget 2073-74'!E11</f>
        <v>36</v>
      </c>
      <c r="F11" s="34">
        <f t="shared" si="0"/>
        <v>36</v>
      </c>
      <c r="G11" s="34" t="e">
        <f t="shared" si="1"/>
        <v>#REF!</v>
      </c>
      <c r="H11" s="438">
        <v>100</v>
      </c>
      <c r="I11" s="111" t="e">
        <f t="shared" si="2"/>
        <v>#REF!</v>
      </c>
      <c r="J11" s="57"/>
      <c r="K11" s="214"/>
      <c r="L11" s="252" t="str">
        <f>'Programe Budget 2073-74'!Q11</f>
        <v>नि</v>
      </c>
      <c r="M11" s="438">
        <v>100</v>
      </c>
    </row>
    <row r="12" spans="1:13">
      <c r="A12" s="253"/>
      <c r="B12" s="71"/>
      <c r="C12" s="33">
        <f>'Programe Budget 2073-74'!C12</f>
        <v>4</v>
      </c>
      <c r="D12" s="126" t="str">
        <f>'Programe Budget 2073-74'!D12</f>
        <v>क्षेत्रीय माटो परिक्षण प्रयोगशाला, पोखरा</v>
      </c>
      <c r="E12" s="34">
        <f>'Programe Budget 2073-74'!E12</f>
        <v>36</v>
      </c>
      <c r="F12" s="34">
        <f t="shared" si="0"/>
        <v>36</v>
      </c>
      <c r="G12" s="34" t="e">
        <f t="shared" si="1"/>
        <v>#REF!</v>
      </c>
      <c r="H12" s="438">
        <v>100</v>
      </c>
      <c r="I12" s="111" t="e">
        <f t="shared" si="2"/>
        <v>#REF!</v>
      </c>
      <c r="J12" s="57"/>
      <c r="K12" s="214"/>
      <c r="L12" s="252" t="str">
        <f>'Programe Budget 2073-74'!Q12</f>
        <v>नि</v>
      </c>
      <c r="M12" s="438">
        <v>100</v>
      </c>
    </row>
    <row r="13" spans="1:13">
      <c r="A13" s="253"/>
      <c r="B13" s="71"/>
      <c r="C13" s="33">
        <f>'Programe Budget 2073-74'!C13</f>
        <v>5</v>
      </c>
      <c r="D13" s="126" t="str">
        <f>'Programe Budget 2073-74'!D13</f>
        <v>क्षेत्रीय माटो परिक्षण प्रयोगशाला, खजुरा, बाँके</v>
      </c>
      <c r="E13" s="34">
        <f>'Programe Budget 2073-74'!E13</f>
        <v>32</v>
      </c>
      <c r="F13" s="34">
        <f t="shared" si="0"/>
        <v>32</v>
      </c>
      <c r="G13" s="34" t="e">
        <f t="shared" si="1"/>
        <v>#REF!</v>
      </c>
      <c r="H13" s="438">
        <v>100</v>
      </c>
      <c r="I13" s="111" t="e">
        <f t="shared" si="2"/>
        <v>#REF!</v>
      </c>
      <c r="J13" s="57"/>
      <c r="K13" s="214"/>
      <c r="L13" s="252" t="str">
        <f>'Programe Budget 2073-74'!Q13</f>
        <v>नि</v>
      </c>
      <c r="M13" s="438">
        <v>100</v>
      </c>
    </row>
    <row r="14" spans="1:13">
      <c r="A14" s="253"/>
      <c r="B14" s="71"/>
      <c r="C14" s="33">
        <f>'Programe Budget 2073-74'!C14</f>
        <v>6</v>
      </c>
      <c r="D14" s="126" t="str">
        <f>'Programe Budget 2073-74'!D14</f>
        <v>क्षेत्रीय माटो परिक्षण प्रयोगशाला, सुन्दरपुर</v>
      </c>
      <c r="E14" s="34">
        <f>'Programe Budget 2073-74'!E14</f>
        <v>36</v>
      </c>
      <c r="F14" s="34">
        <f t="shared" si="0"/>
        <v>36</v>
      </c>
      <c r="G14" s="34" t="e">
        <f t="shared" si="1"/>
        <v>#REF!</v>
      </c>
      <c r="H14" s="438">
        <v>100</v>
      </c>
      <c r="I14" s="111" t="e">
        <f t="shared" si="2"/>
        <v>#REF!</v>
      </c>
      <c r="J14" s="57"/>
      <c r="K14" s="214"/>
      <c r="L14" s="252" t="str">
        <f>'Programe Budget 2073-74'!Q14</f>
        <v>नि</v>
      </c>
      <c r="M14" s="438">
        <v>100</v>
      </c>
    </row>
    <row r="15" spans="1:13">
      <c r="A15" s="253"/>
      <c r="B15" s="71"/>
      <c r="C15" s="33">
        <f>'Programe Budget 2073-74'!C15</f>
        <v>7</v>
      </c>
      <c r="D15" s="126" t="str">
        <f>'Programe Budget 2073-74'!D15</f>
        <v>माटो परिक्षण प्रयोगशाला, सुरुङ्गा, झापा</v>
      </c>
      <c r="E15" s="34">
        <f>'Programe Budget 2073-74'!E15</f>
        <v>20</v>
      </c>
      <c r="F15" s="34">
        <f t="shared" si="0"/>
        <v>20</v>
      </c>
      <c r="G15" s="34" t="e">
        <f t="shared" si="1"/>
        <v>#REF!</v>
      </c>
      <c r="H15" s="438">
        <v>100</v>
      </c>
      <c r="I15" s="111" t="e">
        <f t="shared" si="2"/>
        <v>#REF!</v>
      </c>
      <c r="J15" s="57"/>
      <c r="K15" s="214"/>
      <c r="L15" s="252" t="str">
        <f>'Programe Budget 2073-74'!Q15</f>
        <v>नि</v>
      </c>
      <c r="M15" s="438">
        <v>100</v>
      </c>
    </row>
    <row r="16" spans="1:13">
      <c r="A16" s="253"/>
      <c r="B16" s="71"/>
      <c r="C16" s="33">
        <f>'Programe Budget 2073-74'!C16</f>
        <v>8</v>
      </c>
      <c r="D16" s="126" t="str">
        <f>'Programe Budget 2073-74'!D16</f>
        <v>जिल्ला कृषि विकास कार्यालय, ताप्लेजुड</v>
      </c>
      <c r="E16" s="34">
        <f>'Programe Budget 2073-74'!E16</f>
        <v>300</v>
      </c>
      <c r="F16" s="34">
        <f t="shared" si="0"/>
        <v>300</v>
      </c>
      <c r="G16" s="34" t="e">
        <f t="shared" si="1"/>
        <v>#REF!</v>
      </c>
      <c r="H16" s="438">
        <v>100</v>
      </c>
      <c r="I16" s="111" t="e">
        <f t="shared" si="2"/>
        <v>#REF!</v>
      </c>
      <c r="J16" s="57"/>
      <c r="K16" s="214"/>
      <c r="L16" s="252" t="str">
        <f>'Programe Budget 2073-74'!Q16</f>
        <v>वि</v>
      </c>
      <c r="M16" s="438">
        <v>100</v>
      </c>
    </row>
    <row r="17" spans="1:13">
      <c r="A17" s="253"/>
      <c r="B17" s="71"/>
      <c r="C17" s="33">
        <f>'Programe Budget 2073-74'!C17</f>
        <v>9</v>
      </c>
      <c r="D17" s="126" t="str">
        <f>'Programe Budget 2073-74'!D17</f>
        <v>जिल्ला कृषि विकास कार्यालय, झापा</v>
      </c>
      <c r="E17" s="34">
        <f>'Programe Budget 2073-74'!E17</f>
        <v>1000</v>
      </c>
      <c r="F17" s="34">
        <f t="shared" si="0"/>
        <v>1000</v>
      </c>
      <c r="G17" s="34" t="e">
        <f t="shared" si="1"/>
        <v>#REF!</v>
      </c>
      <c r="H17" s="438">
        <v>79.83064516129032</v>
      </c>
      <c r="I17" s="111" t="e">
        <f t="shared" si="2"/>
        <v>#REF!</v>
      </c>
      <c r="J17" s="57"/>
      <c r="K17" s="214"/>
      <c r="L17" s="252" t="str">
        <f>'Programe Budget 2073-74'!Q17</f>
        <v>वि</v>
      </c>
      <c r="M17" s="438">
        <v>88.504347826086942</v>
      </c>
    </row>
    <row r="18" spans="1:13">
      <c r="A18" s="253"/>
      <c r="B18" s="71"/>
      <c r="C18" s="33">
        <f>'Programe Budget 2073-74'!C18</f>
        <v>10</v>
      </c>
      <c r="D18" s="126" t="str">
        <f>'Programe Budget 2073-74'!D18</f>
        <v>जिल्ला कृषि विकास कार्यालय, संखुवासभा</v>
      </c>
      <c r="E18" s="34">
        <f>'Programe Budget 2073-74'!E18</f>
        <v>500</v>
      </c>
      <c r="F18" s="34">
        <f t="shared" si="0"/>
        <v>500</v>
      </c>
      <c r="G18" s="34" t="e">
        <f t="shared" si="1"/>
        <v>#REF!</v>
      </c>
      <c r="H18" s="438">
        <v>63.724304715840383</v>
      </c>
      <c r="I18" s="111" t="e">
        <f t="shared" si="2"/>
        <v>#REF!</v>
      </c>
      <c r="J18" s="57"/>
      <c r="K18" s="214"/>
      <c r="L18" s="252" t="str">
        <f>'Programe Budget 2073-74'!Q18</f>
        <v>वि</v>
      </c>
      <c r="M18" s="438">
        <v>90</v>
      </c>
    </row>
    <row r="19" spans="1:13">
      <c r="A19" s="253"/>
      <c r="B19" s="71"/>
      <c r="C19" s="33">
        <f>'Programe Budget 2073-74'!C19</f>
        <v>11</v>
      </c>
      <c r="D19" s="126" t="str">
        <f>'Programe Budget 2073-74'!D19</f>
        <v>जिल्ला कृषि विकास कार्यालय, तेह्रथुम</v>
      </c>
      <c r="E19" s="34">
        <f>'Programe Budget 2073-74'!E19</f>
        <v>500</v>
      </c>
      <c r="F19" s="34">
        <f t="shared" si="0"/>
        <v>500</v>
      </c>
      <c r="G19" s="34" t="e">
        <f t="shared" si="1"/>
        <v>#REF!</v>
      </c>
      <c r="H19" s="438">
        <v>50.326797385620914</v>
      </c>
      <c r="I19" s="111" t="e">
        <f t="shared" si="2"/>
        <v>#REF!</v>
      </c>
      <c r="J19" s="57"/>
      <c r="K19" s="214"/>
      <c r="L19" s="252" t="str">
        <f>'Programe Budget 2073-74'!Q19</f>
        <v>वि</v>
      </c>
      <c r="M19" s="438">
        <v>91</v>
      </c>
    </row>
    <row r="20" spans="1:13">
      <c r="A20" s="253"/>
      <c r="B20" s="71"/>
      <c r="C20" s="33">
        <f>'Programe Budget 2073-74'!C20</f>
        <v>12</v>
      </c>
      <c r="D20" s="126" t="str">
        <f>'Programe Budget 2073-74'!D20</f>
        <v>जिल्ला कृषि विकास कार्यालय, धनकुटा</v>
      </c>
      <c r="E20" s="34">
        <f>'Programe Budget 2073-74'!E20</f>
        <v>1500</v>
      </c>
      <c r="F20" s="34">
        <f t="shared" si="0"/>
        <v>1500</v>
      </c>
      <c r="G20" s="34" t="e">
        <f t="shared" si="1"/>
        <v>#REF!</v>
      </c>
      <c r="H20" s="438">
        <v>100</v>
      </c>
      <c r="I20" s="111" t="e">
        <f t="shared" si="2"/>
        <v>#REF!</v>
      </c>
      <c r="J20" s="57"/>
      <c r="K20" s="214"/>
      <c r="L20" s="252" t="str">
        <f>'Programe Budget 2073-74'!Q20</f>
        <v>वि</v>
      </c>
      <c r="M20" s="438">
        <v>100</v>
      </c>
    </row>
    <row r="21" spans="1:13">
      <c r="A21" s="253"/>
      <c r="B21" s="71"/>
      <c r="C21" s="33">
        <f>'Programe Budget 2073-74'!C21</f>
        <v>13</v>
      </c>
      <c r="D21" s="126" t="str">
        <f>'Programe Budget 2073-74'!D21</f>
        <v>जिल्ला कृषि विकास कार्यालय, सुनसरी</v>
      </c>
      <c r="E21" s="34">
        <f>'Programe Budget 2073-74'!E21</f>
        <v>2000</v>
      </c>
      <c r="F21" s="34">
        <f t="shared" si="0"/>
        <v>2000</v>
      </c>
      <c r="G21" s="34" t="e">
        <f t="shared" si="1"/>
        <v>#REF!</v>
      </c>
      <c r="H21" s="438">
        <v>72.602739726027394</v>
      </c>
      <c r="I21" s="111" t="e">
        <f t="shared" si="2"/>
        <v>#REF!</v>
      </c>
      <c r="J21" s="57"/>
      <c r="K21" s="214"/>
      <c r="L21" s="252" t="str">
        <f>'Programe Budget 2073-74'!Q21</f>
        <v>वि</v>
      </c>
      <c r="M21" s="438">
        <v>97</v>
      </c>
    </row>
    <row r="22" spans="1:13">
      <c r="A22" s="253"/>
      <c r="B22" s="71"/>
      <c r="C22" s="33">
        <f>'Programe Budget 2073-74'!C22</f>
        <v>14</v>
      </c>
      <c r="D22" s="126" t="str">
        <f>'Programe Budget 2073-74'!D22</f>
        <v>जिल्ला कृषि विकास कार्यालय, मोरङ्ग</v>
      </c>
      <c r="E22" s="34">
        <f>'Programe Budget 2073-74'!E22</f>
        <v>5000</v>
      </c>
      <c r="F22" s="34">
        <f t="shared" si="0"/>
        <v>5000</v>
      </c>
      <c r="G22" s="34" t="e">
        <f t="shared" si="1"/>
        <v>#REF!</v>
      </c>
      <c r="H22" s="438">
        <v>99.666666666666671</v>
      </c>
      <c r="I22" s="111" t="e">
        <f t="shared" si="2"/>
        <v>#REF!</v>
      </c>
      <c r="J22" s="57"/>
      <c r="K22" s="214"/>
      <c r="L22" s="252" t="str">
        <f>'Programe Budget 2073-74'!Q22</f>
        <v>वि</v>
      </c>
      <c r="M22" s="438">
        <v>100</v>
      </c>
    </row>
    <row r="23" spans="1:13">
      <c r="A23" s="253"/>
      <c r="B23" s="71"/>
      <c r="C23" s="33">
        <f>'Programe Budget 2073-74'!C23</f>
        <v>15</v>
      </c>
      <c r="D23" s="126" t="str">
        <f>'Programe Budget 2073-74'!D23</f>
        <v>जिल्ला कृषि विकास कार्यालय, सोलुखुम्बु</v>
      </c>
      <c r="E23" s="34">
        <f>'Programe Budget 2073-74'!E23</f>
        <v>400</v>
      </c>
      <c r="F23" s="34">
        <f t="shared" si="0"/>
        <v>400</v>
      </c>
      <c r="G23" s="34" t="e">
        <f t="shared" si="1"/>
        <v>#REF!</v>
      </c>
      <c r="H23" s="438">
        <v>96.863468634686342</v>
      </c>
      <c r="I23" s="111" t="e">
        <f t="shared" si="2"/>
        <v>#REF!</v>
      </c>
      <c r="J23" s="57"/>
      <c r="K23" s="214"/>
      <c r="L23" s="252" t="str">
        <f>'Programe Budget 2073-74'!Q23</f>
        <v>वि</v>
      </c>
      <c r="M23" s="438">
        <v>100</v>
      </c>
    </row>
    <row r="24" spans="1:13">
      <c r="A24" s="253"/>
      <c r="B24" s="71"/>
      <c r="C24" s="33">
        <f>'Programe Budget 2073-74'!C24</f>
        <v>16</v>
      </c>
      <c r="D24" s="126" t="str">
        <f>'Programe Budget 2073-74'!D24</f>
        <v>जिल्ला कृषि विकास कार्यालय, खोटाङ्ग</v>
      </c>
      <c r="E24" s="34">
        <f>'Programe Budget 2073-74'!E24</f>
        <v>300</v>
      </c>
      <c r="F24" s="34">
        <f t="shared" si="0"/>
        <v>300</v>
      </c>
      <c r="G24" s="34" t="e">
        <f t="shared" si="1"/>
        <v>#REF!</v>
      </c>
      <c r="H24" s="438">
        <v>51.876379690949229</v>
      </c>
      <c r="I24" s="111" t="e">
        <f t="shared" si="2"/>
        <v>#REF!</v>
      </c>
      <c r="J24" s="57"/>
      <c r="K24" s="214"/>
      <c r="L24" s="252" t="str">
        <f>'Programe Budget 2073-74'!Q24</f>
        <v>वि</v>
      </c>
      <c r="M24" s="438">
        <v>100</v>
      </c>
    </row>
    <row r="25" spans="1:13">
      <c r="A25" s="253"/>
      <c r="B25" s="71"/>
      <c r="C25" s="33">
        <f>'Programe Budget 2073-74'!C25</f>
        <v>17</v>
      </c>
      <c r="D25" s="126" t="str">
        <f>'Programe Budget 2073-74'!D25</f>
        <v>जिल्ला कृषि विकास कार्यालय, ओखलढुङ्गा</v>
      </c>
      <c r="E25" s="34">
        <f>'Programe Budget 2073-74'!E25</f>
        <v>1000</v>
      </c>
      <c r="F25" s="34">
        <f t="shared" si="0"/>
        <v>1000</v>
      </c>
      <c r="G25" s="34" t="e">
        <f t="shared" si="1"/>
        <v>#REF!</v>
      </c>
      <c r="H25" s="438">
        <v>98.761300555114985</v>
      </c>
      <c r="I25" s="111" t="e">
        <f t="shared" si="2"/>
        <v>#REF!</v>
      </c>
      <c r="J25" s="57"/>
      <c r="K25" s="214"/>
      <c r="L25" s="252" t="str">
        <f>'Programe Budget 2073-74'!Q25</f>
        <v>वि</v>
      </c>
      <c r="M25" s="438">
        <v>100</v>
      </c>
    </row>
    <row r="26" spans="1:13">
      <c r="A26" s="253"/>
      <c r="B26" s="71"/>
      <c r="C26" s="33">
        <f>'Programe Budget 2073-74'!C26</f>
        <v>18</v>
      </c>
      <c r="D26" s="126" t="str">
        <f>'Programe Budget 2073-74'!D26</f>
        <v>जिल्ला कृषि विकास कार्यालय, उदयपुर</v>
      </c>
      <c r="E26" s="34">
        <f>'Programe Budget 2073-74'!E26</f>
        <v>500</v>
      </c>
      <c r="F26" s="34">
        <f t="shared" si="0"/>
        <v>500</v>
      </c>
      <c r="G26" s="34" t="e">
        <f t="shared" si="1"/>
        <v>#REF!</v>
      </c>
      <c r="H26" s="438">
        <v>99.393939393939391</v>
      </c>
      <c r="I26" s="111" t="e">
        <f t="shared" si="2"/>
        <v>#REF!</v>
      </c>
      <c r="J26" s="57"/>
      <c r="K26" s="214"/>
      <c r="L26" s="252" t="str">
        <f>'Programe Budget 2073-74'!Q26</f>
        <v>वि</v>
      </c>
      <c r="M26" s="438">
        <v>100</v>
      </c>
    </row>
    <row r="27" spans="1:13">
      <c r="A27" s="253"/>
      <c r="B27" s="71"/>
      <c r="C27" s="33">
        <f>'Programe Budget 2073-74'!C27</f>
        <v>19</v>
      </c>
      <c r="D27" s="126" t="str">
        <f>'Programe Budget 2073-74'!D27</f>
        <v>जिल्ला कृषि विकास कार्यालय, सप्तरी</v>
      </c>
      <c r="E27" s="34">
        <f>'Programe Budget 2073-74'!E27</f>
        <v>1250</v>
      </c>
      <c r="F27" s="34">
        <f t="shared" si="0"/>
        <v>1250</v>
      </c>
      <c r="G27" s="34" t="e">
        <f t="shared" si="1"/>
        <v>#REF!</v>
      </c>
      <c r="H27" s="438">
        <v>74.869109947643977</v>
      </c>
      <c r="I27" s="111" t="e">
        <f t="shared" si="2"/>
        <v>#REF!</v>
      </c>
      <c r="J27" s="57"/>
      <c r="K27" s="214"/>
      <c r="L27" s="252" t="str">
        <f>'Programe Budget 2073-74'!Q27</f>
        <v>वि</v>
      </c>
      <c r="M27" s="438">
        <v>75</v>
      </c>
    </row>
    <row r="28" spans="1:13">
      <c r="A28" s="253"/>
      <c r="B28" s="71"/>
      <c r="C28" s="33">
        <f>'Programe Budget 2073-74'!C28</f>
        <v>20</v>
      </c>
      <c r="D28" s="126" t="str">
        <f>'Programe Budget 2073-74'!D28</f>
        <v>जिल्ला कृषि विकास कार्यालय, सिराह</v>
      </c>
      <c r="E28" s="34">
        <f>'Programe Budget 2073-74'!E28</f>
        <v>3000</v>
      </c>
      <c r="F28" s="34">
        <f t="shared" si="0"/>
        <v>3000</v>
      </c>
      <c r="G28" s="34" t="e">
        <f t="shared" si="1"/>
        <v>#REF!</v>
      </c>
      <c r="H28" s="438">
        <v>90.625</v>
      </c>
      <c r="I28" s="111" t="e">
        <f t="shared" si="2"/>
        <v>#REF!</v>
      </c>
      <c r="J28" s="57"/>
      <c r="K28" s="214"/>
      <c r="L28" s="252" t="str">
        <f>'Programe Budget 2073-74'!Q28</f>
        <v>वि</v>
      </c>
      <c r="M28" s="438">
        <v>91</v>
      </c>
    </row>
    <row r="29" spans="1:13">
      <c r="A29" s="253"/>
      <c r="B29" s="71"/>
      <c r="C29" s="33">
        <f>'Programe Budget 2073-74'!C29</f>
        <v>21</v>
      </c>
      <c r="D29" s="126" t="str">
        <f>'Programe Budget 2073-74'!D29</f>
        <v>जिल्ला कृषि विकास कार्यालय, दोलखा</v>
      </c>
      <c r="E29" s="34">
        <f>'Programe Budget 2073-74'!E29</f>
        <v>2000</v>
      </c>
      <c r="F29" s="34">
        <f t="shared" si="0"/>
        <v>2000</v>
      </c>
      <c r="G29" s="34" t="e">
        <f t="shared" si="1"/>
        <v>#REF!</v>
      </c>
      <c r="H29" s="438">
        <v>100</v>
      </c>
      <c r="I29" s="111" t="e">
        <f t="shared" si="2"/>
        <v>#REF!</v>
      </c>
      <c r="J29" s="57"/>
      <c r="K29" s="214"/>
      <c r="L29" s="252" t="str">
        <f>'Programe Budget 2073-74'!Q29</f>
        <v>का</v>
      </c>
      <c r="M29" s="438">
        <v>100</v>
      </c>
    </row>
    <row r="30" spans="1:13">
      <c r="A30" s="253"/>
      <c r="B30" s="71"/>
      <c r="C30" s="33">
        <f>'Programe Budget 2073-74'!C30</f>
        <v>22</v>
      </c>
      <c r="D30" s="126" t="str">
        <f>'Programe Budget 2073-74'!D30</f>
        <v>जिल्ला कृषि विकास कार्यालय, रामेछाप</v>
      </c>
      <c r="E30" s="34">
        <f>'Programe Budget 2073-74'!E30</f>
        <v>500</v>
      </c>
      <c r="F30" s="34">
        <f t="shared" si="0"/>
        <v>500</v>
      </c>
      <c r="G30" s="34" t="e">
        <f t="shared" si="1"/>
        <v>#REF!</v>
      </c>
      <c r="H30" s="438">
        <v>54.1</v>
      </c>
      <c r="I30" s="111" t="e">
        <f t="shared" si="2"/>
        <v>#REF!</v>
      </c>
      <c r="J30" s="57"/>
      <c r="K30" s="214"/>
      <c r="L30" s="252" t="str">
        <f>'Programe Budget 2073-74'!Q30</f>
        <v>का</v>
      </c>
      <c r="M30" s="438">
        <v>54.1</v>
      </c>
    </row>
    <row r="31" spans="1:13">
      <c r="A31" s="253"/>
      <c r="B31" s="71"/>
      <c r="C31" s="33">
        <f>'Programe Budget 2073-74'!C31</f>
        <v>23</v>
      </c>
      <c r="D31" s="126" t="str">
        <f>'Programe Budget 2073-74'!D31</f>
        <v>जिल्ला कृषि विकास कार्यालय, सिन्धुली</v>
      </c>
      <c r="E31" s="34">
        <f>'Programe Budget 2073-74'!E31</f>
        <v>500</v>
      </c>
      <c r="F31" s="34">
        <f t="shared" si="0"/>
        <v>500</v>
      </c>
      <c r="G31" s="34" t="e">
        <f t="shared" si="1"/>
        <v>#REF!</v>
      </c>
      <c r="H31" s="438">
        <v>98</v>
      </c>
      <c r="I31" s="111" t="e">
        <f t="shared" si="2"/>
        <v>#REF!</v>
      </c>
      <c r="J31" s="57"/>
      <c r="K31" s="214"/>
      <c r="L31" s="252" t="str">
        <f>'Programe Budget 2073-74'!Q31</f>
        <v>का</v>
      </c>
      <c r="M31" s="438">
        <v>0</v>
      </c>
    </row>
    <row r="32" spans="1:13">
      <c r="A32" s="253"/>
      <c r="B32" s="71"/>
      <c r="C32" s="33">
        <f>'Programe Budget 2073-74'!C32</f>
        <v>24</v>
      </c>
      <c r="D32" s="126" t="str">
        <f>'Programe Budget 2073-74'!D32</f>
        <v>जिल्ला कृषि विकास कार्यालय, धनुषा</v>
      </c>
      <c r="E32" s="34">
        <f>'Programe Budget 2073-74'!E32</f>
        <v>2500</v>
      </c>
      <c r="F32" s="34">
        <f t="shared" si="0"/>
        <v>2500</v>
      </c>
      <c r="G32" s="34" t="e">
        <f t="shared" si="1"/>
        <v>#REF!</v>
      </c>
      <c r="H32" s="438">
        <v>68.833922261484105</v>
      </c>
      <c r="I32" s="111" t="e">
        <f t="shared" si="2"/>
        <v>#REF!</v>
      </c>
      <c r="J32" s="57"/>
      <c r="K32" s="214"/>
      <c r="L32" s="252" t="str">
        <f>'Programe Budget 2073-74'!Q32</f>
        <v>का</v>
      </c>
      <c r="M32" s="438">
        <v>100</v>
      </c>
    </row>
    <row r="33" spans="1:13">
      <c r="A33" s="253"/>
      <c r="B33" s="71"/>
      <c r="C33" s="33">
        <f>'Programe Budget 2073-74'!C33</f>
        <v>25</v>
      </c>
      <c r="D33" s="126" t="str">
        <f>'Programe Budget 2073-74'!D33</f>
        <v>जिल्ला कृषि विकास कार्यालय, महोत्तरी</v>
      </c>
      <c r="E33" s="34">
        <f>'Programe Budget 2073-74'!E33</f>
        <v>2000</v>
      </c>
      <c r="F33" s="34">
        <f t="shared" si="0"/>
        <v>2000</v>
      </c>
      <c r="G33" s="34" t="e">
        <f t="shared" si="1"/>
        <v>#REF!</v>
      </c>
      <c r="H33" s="438">
        <v>56.98924731182796</v>
      </c>
      <c r="I33" s="111" t="e">
        <f t="shared" si="2"/>
        <v>#REF!</v>
      </c>
      <c r="J33" s="57"/>
      <c r="K33" s="214"/>
      <c r="L33" s="252" t="str">
        <f>'Programe Budget 2073-74'!Q33</f>
        <v>का</v>
      </c>
      <c r="M33" s="438">
        <v>65</v>
      </c>
    </row>
    <row r="34" spans="1:13">
      <c r="A34" s="253"/>
      <c r="B34" s="71"/>
      <c r="C34" s="33">
        <f>'Programe Budget 2073-74'!C34</f>
        <v>26</v>
      </c>
      <c r="D34" s="126" t="str">
        <f>'Programe Budget 2073-74'!D34</f>
        <v>जिल्ला कृषि विकास कार्यालय, धादिङ्ग</v>
      </c>
      <c r="E34" s="34">
        <f>'Programe Budget 2073-74'!E34</f>
        <v>500</v>
      </c>
      <c r="F34" s="34">
        <f t="shared" si="0"/>
        <v>500</v>
      </c>
      <c r="G34" s="34" t="e">
        <f t="shared" si="1"/>
        <v>#REF!</v>
      </c>
      <c r="H34" s="438">
        <v>76.49922958397535</v>
      </c>
      <c r="I34" s="111" t="e">
        <f t="shared" si="2"/>
        <v>#REF!</v>
      </c>
      <c r="J34" s="57"/>
      <c r="K34" s="214"/>
      <c r="L34" s="252" t="str">
        <f>'Programe Budget 2073-74'!Q34</f>
        <v>का</v>
      </c>
      <c r="M34" s="438">
        <v>79</v>
      </c>
    </row>
    <row r="35" spans="1:13">
      <c r="A35" s="253"/>
      <c r="B35" s="71"/>
      <c r="C35" s="33">
        <f>'Programe Budget 2073-74'!C35</f>
        <v>27</v>
      </c>
      <c r="D35" s="126" t="str">
        <f>'Programe Budget 2073-74'!D35</f>
        <v>जिल्ला कृषि विकास कार्यालय, सिन्धुपालाञ्चोक</v>
      </c>
      <c r="E35" s="34">
        <f>'Programe Budget 2073-74'!E35</f>
        <v>500</v>
      </c>
      <c r="F35" s="34">
        <f t="shared" si="0"/>
        <v>500</v>
      </c>
      <c r="G35" s="34" t="e">
        <f t="shared" si="1"/>
        <v>#REF!</v>
      </c>
      <c r="H35" s="438">
        <v>75.528169014084511</v>
      </c>
      <c r="I35" s="111" t="e">
        <f t="shared" si="2"/>
        <v>#REF!</v>
      </c>
      <c r="J35" s="57"/>
      <c r="K35" s="214"/>
      <c r="L35" s="252" t="str">
        <f>'Programe Budget 2073-74'!Q35</f>
        <v>का</v>
      </c>
      <c r="M35" s="438">
        <v>68</v>
      </c>
    </row>
    <row r="36" spans="1:13">
      <c r="A36" s="253"/>
      <c r="B36" s="71"/>
      <c r="C36" s="33">
        <f>'Programe Budget 2073-74'!C36</f>
        <v>28</v>
      </c>
      <c r="D36" s="126" t="str">
        <f>'Programe Budget 2073-74'!D36</f>
        <v>जिल्ला कृषि विकास कार्यालय, काभ्रेपलाञ्चोक</v>
      </c>
      <c r="E36" s="34">
        <f>'Programe Budget 2073-74'!E36</f>
        <v>3000</v>
      </c>
      <c r="F36" s="34">
        <f t="shared" si="0"/>
        <v>3000</v>
      </c>
      <c r="G36" s="34" t="e">
        <f t="shared" si="1"/>
        <v>#REF!</v>
      </c>
      <c r="H36" s="438">
        <v>61</v>
      </c>
      <c r="I36" s="111" t="e">
        <f t="shared" si="2"/>
        <v>#REF!</v>
      </c>
      <c r="J36" s="57"/>
      <c r="K36" s="214"/>
      <c r="L36" s="252" t="str">
        <f>'Programe Budget 2073-74'!Q36</f>
        <v>का</v>
      </c>
      <c r="M36" s="438">
        <v>0</v>
      </c>
    </row>
    <row r="37" spans="1:13">
      <c r="A37" s="253"/>
      <c r="B37" s="71"/>
      <c r="C37" s="33">
        <f>'Programe Budget 2073-74'!C37</f>
        <v>29</v>
      </c>
      <c r="D37" s="126" t="str">
        <f>'Programe Budget 2073-74'!D37</f>
        <v>जिल्ला कृषि विकास कार्यालय, काठमाण्डौं</v>
      </c>
      <c r="E37" s="34">
        <f>'Programe Budget 2073-74'!E37</f>
        <v>10000</v>
      </c>
      <c r="F37" s="34">
        <f t="shared" si="0"/>
        <v>10000</v>
      </c>
      <c r="G37" s="34" t="e">
        <f t="shared" si="1"/>
        <v>#REF!</v>
      </c>
      <c r="H37" s="438">
        <v>65.459999999999994</v>
      </c>
      <c r="I37" s="111" t="e">
        <f t="shared" si="2"/>
        <v>#REF!</v>
      </c>
      <c r="J37" s="57"/>
      <c r="K37" s="214"/>
      <c r="L37" s="252" t="str">
        <f>'Programe Budget 2073-74'!Q37</f>
        <v>का</v>
      </c>
      <c r="M37" s="438">
        <v>0</v>
      </c>
    </row>
    <row r="38" spans="1:13">
      <c r="A38" s="253"/>
      <c r="B38" s="71"/>
      <c r="C38" s="33">
        <f>'Programe Budget 2073-74'!C38</f>
        <v>30</v>
      </c>
      <c r="D38" s="126" t="str">
        <f>'Programe Budget 2073-74'!D38</f>
        <v>जिल्ला कृषि विकास कार्यालय, भक्तपुर</v>
      </c>
      <c r="E38" s="34">
        <f>'Programe Budget 2073-74'!E38</f>
        <v>1000</v>
      </c>
      <c r="F38" s="34">
        <f t="shared" si="0"/>
        <v>1000</v>
      </c>
      <c r="G38" s="34" t="e">
        <f t="shared" si="1"/>
        <v>#REF!</v>
      </c>
      <c r="H38" s="438">
        <v>46.796116504854368</v>
      </c>
      <c r="I38" s="111" t="e">
        <f t="shared" si="2"/>
        <v>#REF!</v>
      </c>
      <c r="J38" s="57"/>
      <c r="K38" s="214"/>
      <c r="L38" s="252" t="str">
        <f>'Programe Budget 2073-74'!Q38</f>
        <v>का</v>
      </c>
      <c r="M38" s="438">
        <v>45</v>
      </c>
    </row>
    <row r="39" spans="1:13">
      <c r="A39" s="253"/>
      <c r="B39" s="71"/>
      <c r="C39" s="33">
        <f>'Programe Budget 2073-74'!C39</f>
        <v>31</v>
      </c>
      <c r="D39" s="126" t="str">
        <f>'Programe Budget 2073-74'!D39</f>
        <v>जिल्ला कृषि विकास कार्यालय, चितवन</v>
      </c>
      <c r="E39" s="34">
        <f>'Programe Budget 2073-74'!E39</f>
        <v>1000</v>
      </c>
      <c r="F39" s="34">
        <f t="shared" si="0"/>
        <v>1000</v>
      </c>
      <c r="G39" s="34" t="e">
        <f t="shared" si="1"/>
        <v>#REF!</v>
      </c>
      <c r="H39" s="438">
        <v>40.821052631578944</v>
      </c>
      <c r="I39" s="111" t="e">
        <f t="shared" si="2"/>
        <v>#REF!</v>
      </c>
      <c r="J39" s="57"/>
      <c r="K39" s="214"/>
      <c r="L39" s="252" t="str">
        <f>'Programe Budget 2073-74'!Q39</f>
        <v>का</v>
      </c>
      <c r="M39" s="438">
        <v>65</v>
      </c>
    </row>
    <row r="40" spans="1:13">
      <c r="A40" s="253"/>
      <c r="B40" s="71"/>
      <c r="C40" s="33">
        <f>'Programe Budget 2073-74'!C40</f>
        <v>32</v>
      </c>
      <c r="D40" s="126" t="str">
        <f>'Programe Budget 2073-74'!D40</f>
        <v>जिल्ला कृषि विकास कार्यालय, मकवानपुर</v>
      </c>
      <c r="E40" s="34">
        <f>'Programe Budget 2073-74'!E40</f>
        <v>500</v>
      </c>
      <c r="F40" s="34">
        <f t="shared" si="0"/>
        <v>500</v>
      </c>
      <c r="G40" s="34" t="e">
        <f t="shared" si="1"/>
        <v>#REF!</v>
      </c>
      <c r="H40" s="438">
        <v>70.326409495548958</v>
      </c>
      <c r="I40" s="111" t="e">
        <f t="shared" si="2"/>
        <v>#REF!</v>
      </c>
      <c r="J40" s="57"/>
      <c r="K40" s="214"/>
      <c r="L40" s="252" t="str">
        <f>'Programe Budget 2073-74'!Q40</f>
        <v>का</v>
      </c>
      <c r="M40" s="438">
        <v>83</v>
      </c>
    </row>
    <row r="41" spans="1:13">
      <c r="A41" s="253"/>
      <c r="B41" s="71"/>
      <c r="C41" s="33">
        <f>'Programe Budget 2073-74'!C41</f>
        <v>33</v>
      </c>
      <c r="D41" s="126" t="str">
        <f>'Programe Budget 2073-74'!D41</f>
        <v>जिल्ला कृषि विकास कार्यालय, गोरखा</v>
      </c>
      <c r="E41" s="34">
        <f>'Programe Budget 2073-74'!E41</f>
        <v>1500</v>
      </c>
      <c r="F41" s="34">
        <f t="shared" si="0"/>
        <v>1500</v>
      </c>
      <c r="G41" s="34" t="e">
        <f t="shared" si="1"/>
        <v>#REF!</v>
      </c>
      <c r="H41" s="438">
        <v>93.406593406593402</v>
      </c>
      <c r="I41" s="111" t="e">
        <f t="shared" si="2"/>
        <v>#REF!</v>
      </c>
      <c r="J41" s="57"/>
      <c r="K41" s="214"/>
      <c r="L41" s="252" t="str">
        <f>'Programe Budget 2073-74'!Q41</f>
        <v>का</v>
      </c>
      <c r="M41" s="438">
        <v>100</v>
      </c>
    </row>
    <row r="42" spans="1:13">
      <c r="A42" s="253"/>
      <c r="B42" s="71"/>
      <c r="C42" s="33">
        <f>'Programe Budget 2073-74'!C42</f>
        <v>34</v>
      </c>
      <c r="D42" s="126" t="str">
        <f>'Programe Budget 2073-74'!D42</f>
        <v>जिल्ला कृषि विकास कार्यालय, लमजुङ्ग</v>
      </c>
      <c r="E42" s="34">
        <f>'Programe Budget 2073-74'!E42</f>
        <v>1000</v>
      </c>
      <c r="F42" s="34">
        <f t="shared" si="0"/>
        <v>1000</v>
      </c>
      <c r="G42" s="34" t="e">
        <f t="shared" si="1"/>
        <v>#REF!</v>
      </c>
      <c r="H42" s="438">
        <v>93.381178160919546</v>
      </c>
      <c r="I42" s="111" t="e">
        <f t="shared" si="2"/>
        <v>#REF!</v>
      </c>
      <c r="J42" s="57"/>
      <c r="K42" s="214"/>
      <c r="L42" s="252" t="str">
        <f>'Programe Budget 2073-74'!Q42</f>
        <v>का</v>
      </c>
      <c r="M42" s="438">
        <v>85</v>
      </c>
    </row>
    <row r="43" spans="1:13">
      <c r="A43" s="253"/>
      <c r="B43" s="71"/>
      <c r="C43" s="33">
        <f>'Programe Budget 2073-74'!C43</f>
        <v>35</v>
      </c>
      <c r="D43" s="126" t="str">
        <f>'Programe Budget 2073-74'!D43</f>
        <v>जिल्ला कृषि विकास कार्यालय, कास्की</v>
      </c>
      <c r="E43" s="34">
        <f>'Programe Budget 2073-74'!E43</f>
        <v>3000</v>
      </c>
      <c r="F43" s="34">
        <f t="shared" si="0"/>
        <v>3000</v>
      </c>
      <c r="G43" s="34" t="e">
        <f t="shared" si="1"/>
        <v>#REF!</v>
      </c>
      <c r="H43" s="438">
        <v>59.051383399209492</v>
      </c>
      <c r="I43" s="111" t="e">
        <f t="shared" si="2"/>
        <v>#REF!</v>
      </c>
      <c r="J43" s="57"/>
      <c r="K43" s="214"/>
      <c r="L43" s="252" t="str">
        <f>'Programe Budget 2073-74'!Q43</f>
        <v>का</v>
      </c>
      <c r="M43" s="438">
        <v>70</v>
      </c>
    </row>
    <row r="44" spans="1:13" ht="20.25" customHeight="1">
      <c r="A44" s="253"/>
      <c r="B44" s="71"/>
      <c r="C44" s="33">
        <f>'Programe Budget 2073-74'!C44</f>
        <v>36</v>
      </c>
      <c r="D44" s="126" t="str">
        <f>'Programe Budget 2073-74'!D44</f>
        <v>जिल्ला कृषि विकास कार्यालय, स्याङ्गजा</v>
      </c>
      <c r="E44" s="34">
        <f>'Programe Budget 2073-74'!E44</f>
        <v>1000</v>
      </c>
      <c r="F44" s="34">
        <f t="shared" si="0"/>
        <v>1000</v>
      </c>
      <c r="G44" s="34" t="e">
        <f t="shared" si="1"/>
        <v>#REF!</v>
      </c>
      <c r="H44" s="438">
        <v>22.0685</v>
      </c>
      <c r="I44" s="111" t="e">
        <f t="shared" si="2"/>
        <v>#REF!</v>
      </c>
      <c r="J44" s="57"/>
      <c r="K44" s="214"/>
      <c r="L44" s="252" t="str">
        <f>'Programe Budget 2073-74'!Q44</f>
        <v>का</v>
      </c>
      <c r="M44" s="438">
        <v>39.635682158920538</v>
      </c>
    </row>
    <row r="45" spans="1:13" ht="20.25" customHeight="1">
      <c r="A45" s="253"/>
      <c r="B45" s="71"/>
      <c r="C45" s="33">
        <f>'Programe Budget 2073-74'!C45</f>
        <v>37</v>
      </c>
      <c r="D45" s="126" t="str">
        <f>'Programe Budget 2073-74'!D45</f>
        <v>जिल्ला कृषि विकास कार्यालय, पर्वत</v>
      </c>
      <c r="E45" s="34">
        <f>'Programe Budget 2073-74'!E45</f>
        <v>500</v>
      </c>
      <c r="F45" s="34">
        <f t="shared" si="0"/>
        <v>500</v>
      </c>
      <c r="G45" s="34" t="e">
        <f t="shared" si="1"/>
        <v>#REF!</v>
      </c>
      <c r="H45" s="438">
        <v>41.972909305064782</v>
      </c>
      <c r="I45" s="111" t="e">
        <f t="shared" si="2"/>
        <v>#REF!</v>
      </c>
      <c r="J45" s="57"/>
      <c r="K45" s="214"/>
      <c r="L45" s="252" t="str">
        <f>'Programe Budget 2073-74'!Q45</f>
        <v>का</v>
      </c>
      <c r="M45" s="438">
        <v>47</v>
      </c>
    </row>
    <row r="46" spans="1:13" ht="20.25" customHeight="1">
      <c r="A46" s="253"/>
      <c r="B46" s="71"/>
      <c r="C46" s="33">
        <f>'Programe Budget 2073-74'!C46</f>
        <v>38</v>
      </c>
      <c r="D46" s="126" t="str">
        <f>'Programe Budget 2073-74'!D46</f>
        <v>जिल्ला कृषि विकास कार्यालय, मुस्ताड</v>
      </c>
      <c r="E46" s="34">
        <f>'Programe Budget 2073-74'!E46</f>
        <v>200</v>
      </c>
      <c r="F46" s="34">
        <f t="shared" si="0"/>
        <v>200</v>
      </c>
      <c r="G46" s="34" t="e">
        <f t="shared" si="1"/>
        <v>#REF!</v>
      </c>
      <c r="H46" s="438">
        <v>83.395522388059703</v>
      </c>
      <c r="I46" s="111" t="e">
        <f t="shared" si="2"/>
        <v>#REF!</v>
      </c>
      <c r="J46" s="57"/>
      <c r="K46" s="214"/>
      <c r="L46" s="252" t="str">
        <f>'Programe Budget 2073-74'!Q46</f>
        <v>का</v>
      </c>
      <c r="M46" s="438">
        <v>85</v>
      </c>
    </row>
    <row r="47" spans="1:13" ht="20.25" customHeight="1">
      <c r="A47" s="253"/>
      <c r="B47" s="71"/>
      <c r="C47" s="33">
        <f>'Programe Budget 2073-74'!C47</f>
        <v>39</v>
      </c>
      <c r="D47" s="126" t="str">
        <f>'Programe Budget 2073-74'!D47</f>
        <v>जिल्ला कृषि विकास कार्यालय, अर्घाखाँची</v>
      </c>
      <c r="E47" s="34">
        <f>'Programe Budget 2073-74'!E47</f>
        <v>200</v>
      </c>
      <c r="F47" s="34">
        <f t="shared" si="0"/>
        <v>200</v>
      </c>
      <c r="G47" s="34" t="e">
        <f t="shared" si="1"/>
        <v>#REF!</v>
      </c>
      <c r="H47" s="438">
        <v>68</v>
      </c>
      <c r="I47" s="111" t="e">
        <f t="shared" si="2"/>
        <v>#REF!</v>
      </c>
      <c r="J47" s="57"/>
      <c r="K47" s="214"/>
      <c r="L47" s="252" t="str">
        <f>'Programe Budget 2073-74'!Q47</f>
        <v>का</v>
      </c>
      <c r="M47" s="438">
        <v>67.989999999999995</v>
      </c>
    </row>
    <row r="48" spans="1:13" ht="20.25" customHeight="1">
      <c r="A48" s="253"/>
      <c r="B48" s="71"/>
      <c r="C48" s="33">
        <f>'Programe Budget 2073-74'!C48</f>
        <v>40</v>
      </c>
      <c r="D48" s="126" t="str">
        <f>'Programe Budget 2073-74'!D48</f>
        <v>जिल्ला कृषि विकास कार्यालय, पाल्पा</v>
      </c>
      <c r="E48" s="34">
        <f>'Programe Budget 2073-74'!E48</f>
        <v>400</v>
      </c>
      <c r="F48" s="34">
        <f t="shared" si="0"/>
        <v>400</v>
      </c>
      <c r="G48" s="34" t="e">
        <f t="shared" si="1"/>
        <v>#REF!</v>
      </c>
      <c r="H48" s="438">
        <v>13</v>
      </c>
      <c r="I48" s="111" t="e">
        <f t="shared" si="2"/>
        <v>#REF!</v>
      </c>
      <c r="J48" s="57"/>
      <c r="K48" s="214"/>
      <c r="L48" s="252" t="str">
        <f>'Programe Budget 2073-74'!Q48</f>
        <v>का</v>
      </c>
      <c r="M48" s="438">
        <v>38.980509745127435</v>
      </c>
    </row>
    <row r="49" spans="1:13" ht="20.25" customHeight="1">
      <c r="A49" s="253"/>
      <c r="B49" s="71"/>
      <c r="C49" s="33">
        <f>'Programe Budget 2073-74'!C49</f>
        <v>41</v>
      </c>
      <c r="D49" s="126" t="str">
        <f>'Programe Budget 2073-74'!D49</f>
        <v>जिल्ला कृषि विकास कार्यालय, नवलपरासी</v>
      </c>
      <c r="E49" s="34">
        <f>'Programe Budget 2073-74'!E49</f>
        <v>1000</v>
      </c>
      <c r="F49" s="34">
        <f t="shared" si="0"/>
        <v>1000</v>
      </c>
      <c r="G49" s="34" t="e">
        <f t="shared" si="1"/>
        <v>#REF!</v>
      </c>
      <c r="H49" s="438">
        <v>14.074999999999999</v>
      </c>
      <c r="I49" s="111" t="e">
        <f t="shared" si="2"/>
        <v>#REF!</v>
      </c>
      <c r="J49" s="57"/>
      <c r="K49" s="214"/>
      <c r="L49" s="252" t="str">
        <f>'Programe Budget 2073-74'!Q49</f>
        <v>का</v>
      </c>
      <c r="M49" s="438">
        <v>42.203898050974516</v>
      </c>
    </row>
    <row r="50" spans="1:13" ht="20.25" customHeight="1">
      <c r="A50" s="253"/>
      <c r="B50" s="71"/>
      <c r="C50" s="33">
        <f>'Programe Budget 2073-74'!C50</f>
        <v>42</v>
      </c>
      <c r="D50" s="126" t="str">
        <f>'Programe Budget 2073-74'!D50</f>
        <v>जिल्ला कृषि विकास कार्यालय, रूपन्देही</v>
      </c>
      <c r="E50" s="34">
        <f>'Programe Budget 2073-74'!E50</f>
        <v>1000</v>
      </c>
      <c r="F50" s="34">
        <f t="shared" si="0"/>
        <v>1000</v>
      </c>
      <c r="G50" s="34" t="e">
        <f t="shared" si="1"/>
        <v>#REF!</v>
      </c>
      <c r="H50" s="438">
        <v>56.6</v>
      </c>
      <c r="I50" s="111" t="e">
        <f t="shared" si="2"/>
        <v>#REF!</v>
      </c>
      <c r="J50" s="57"/>
      <c r="K50" s="214"/>
      <c r="L50" s="252" t="str">
        <f>'Programe Budget 2073-74'!Q50</f>
        <v>का</v>
      </c>
      <c r="M50" s="438">
        <v>0</v>
      </c>
    </row>
    <row r="51" spans="1:13" ht="20.25" customHeight="1">
      <c r="A51" s="253"/>
      <c r="B51" s="71"/>
      <c r="C51" s="33">
        <f>'Programe Budget 2073-74'!C51</f>
        <v>43</v>
      </c>
      <c r="D51" s="126" t="str">
        <f>'Programe Budget 2073-74'!D51</f>
        <v>जिल्ला कृषि विकास कार्यालय, कपिलबस्तु</v>
      </c>
      <c r="E51" s="34">
        <f>'Programe Budget 2073-74'!E51</f>
        <v>1000</v>
      </c>
      <c r="F51" s="34">
        <f t="shared" si="0"/>
        <v>1000</v>
      </c>
      <c r="G51" s="34" t="e">
        <f t="shared" si="1"/>
        <v>#REF!</v>
      </c>
      <c r="H51" s="438">
        <v>68.462427745664741</v>
      </c>
      <c r="I51" s="111" t="e">
        <f t="shared" si="2"/>
        <v>#REF!</v>
      </c>
      <c r="J51" s="57"/>
      <c r="K51" s="214"/>
      <c r="L51" s="252" t="str">
        <f>'Programe Budget 2073-74'!Q51</f>
        <v>प</v>
      </c>
      <c r="M51" s="438">
        <v>98</v>
      </c>
    </row>
    <row r="52" spans="1:13" ht="20.25" customHeight="1">
      <c r="A52" s="253"/>
      <c r="B52" s="71"/>
      <c r="C52" s="33">
        <f>'Programe Budget 2073-74'!C52</f>
        <v>44</v>
      </c>
      <c r="D52" s="126" t="str">
        <f>'Programe Budget 2073-74'!D52</f>
        <v>जिल्ला कृषि विकास कार्यालय, रूकुम</v>
      </c>
      <c r="E52" s="34">
        <f>'Programe Budget 2073-74'!E52</f>
        <v>200</v>
      </c>
      <c r="F52" s="34">
        <f t="shared" si="0"/>
        <v>200</v>
      </c>
      <c r="G52" s="34" t="e">
        <f t="shared" si="1"/>
        <v>#REF!</v>
      </c>
      <c r="H52" s="438">
        <v>100</v>
      </c>
      <c r="I52" s="111" t="e">
        <f t="shared" si="2"/>
        <v>#REF!</v>
      </c>
      <c r="J52" s="57"/>
      <c r="K52" s="214"/>
      <c r="L52" s="252" t="str">
        <f>'Programe Budget 2073-74'!Q52</f>
        <v>प</v>
      </c>
      <c r="M52" s="438">
        <v>100</v>
      </c>
    </row>
    <row r="53" spans="1:13" ht="20.25" customHeight="1">
      <c r="A53" s="253"/>
      <c r="B53" s="71"/>
      <c r="C53" s="33">
        <f>'Programe Budget 2073-74'!C53</f>
        <v>45</v>
      </c>
      <c r="D53" s="126" t="str">
        <f>'Programe Budget 2073-74'!D53</f>
        <v>जिल्ला कृषि विकास कार्यालय, प्यूठान</v>
      </c>
      <c r="E53" s="34">
        <f>'Programe Budget 2073-74'!E53</f>
        <v>1000</v>
      </c>
      <c r="F53" s="34">
        <f t="shared" si="0"/>
        <v>1000</v>
      </c>
      <c r="G53" s="34" t="e">
        <f t="shared" si="1"/>
        <v>#REF!</v>
      </c>
      <c r="H53" s="438">
        <v>0</v>
      </c>
      <c r="I53" s="111" t="e">
        <f t="shared" si="2"/>
        <v>#REF!</v>
      </c>
      <c r="J53" s="57"/>
      <c r="K53" s="214"/>
      <c r="L53" s="252" t="str">
        <f>'Programe Budget 2073-74'!Q53</f>
        <v>प</v>
      </c>
      <c r="M53" s="438">
        <v>0</v>
      </c>
    </row>
    <row r="54" spans="1:13" ht="20.25" customHeight="1">
      <c r="A54" s="253"/>
      <c r="B54" s="71"/>
      <c r="C54" s="33">
        <f>'Programe Budget 2073-74'!C54</f>
        <v>46</v>
      </c>
      <c r="D54" s="126" t="str">
        <f>'Programe Budget 2073-74'!D54</f>
        <v>जिल्ला कृषि विकास कार्यालय, दाङ्ग</v>
      </c>
      <c r="E54" s="34">
        <f>'Programe Budget 2073-74'!E54</f>
        <v>2000</v>
      </c>
      <c r="F54" s="34">
        <f t="shared" si="0"/>
        <v>2000</v>
      </c>
      <c r="G54" s="34" t="e">
        <f t="shared" si="1"/>
        <v>#REF!</v>
      </c>
      <c r="H54" s="438">
        <v>44.289693593314759</v>
      </c>
      <c r="I54" s="111" t="e">
        <f t="shared" si="2"/>
        <v>#REF!</v>
      </c>
      <c r="J54" s="57"/>
      <c r="K54" s="214"/>
      <c r="L54" s="252" t="str">
        <f>'Programe Budget 2073-74'!Q54</f>
        <v>प</v>
      </c>
      <c r="M54" s="438">
        <v>72</v>
      </c>
    </row>
    <row r="55" spans="1:13" ht="20.25" customHeight="1">
      <c r="A55" s="253"/>
      <c r="B55" s="71"/>
      <c r="C55" s="33">
        <f>'Programe Budget 2073-74'!C55</f>
        <v>47</v>
      </c>
      <c r="D55" s="126" t="str">
        <f>'Programe Budget 2073-74'!D55</f>
        <v>जिल्ला कृषि विकास कार्यालय, दैलेख</v>
      </c>
      <c r="E55" s="34">
        <f>'Programe Budget 2073-74'!E55</f>
        <v>1000</v>
      </c>
      <c r="F55" s="34">
        <f t="shared" si="0"/>
        <v>1000</v>
      </c>
      <c r="G55" s="34" t="e">
        <f t="shared" si="1"/>
        <v>#REF!</v>
      </c>
      <c r="H55" s="438">
        <v>100</v>
      </c>
      <c r="I55" s="111" t="e">
        <f t="shared" si="2"/>
        <v>#REF!</v>
      </c>
      <c r="J55" s="57"/>
      <c r="K55" s="214"/>
      <c r="L55" s="252" t="str">
        <f>'Programe Budget 2073-74'!Q55</f>
        <v>प</v>
      </c>
      <c r="M55" s="438">
        <v>100</v>
      </c>
    </row>
    <row r="56" spans="1:13" ht="20.25" customHeight="1">
      <c r="A56" s="253"/>
      <c r="B56" s="71"/>
      <c r="C56" s="33">
        <f>'Programe Budget 2073-74'!C56</f>
        <v>48</v>
      </c>
      <c r="D56" s="126" t="str">
        <f>'Programe Budget 2073-74'!D56</f>
        <v>जिल्ला कृषि विकास कार्यालय, सर्ुर्खेत</v>
      </c>
      <c r="E56" s="34">
        <f>'Programe Budget 2073-74'!E56</f>
        <v>1500</v>
      </c>
      <c r="F56" s="34">
        <f t="shared" si="0"/>
        <v>1500</v>
      </c>
      <c r="G56" s="34" t="e">
        <f t="shared" si="1"/>
        <v>#REF!</v>
      </c>
      <c r="H56" s="438">
        <v>37.091503267973856</v>
      </c>
      <c r="I56" s="111" t="e">
        <f t="shared" si="2"/>
        <v>#REF!</v>
      </c>
      <c r="J56" s="57"/>
      <c r="K56" s="214"/>
      <c r="L56" s="252" t="str">
        <f>'Programe Budget 2073-74'!Q56</f>
        <v>प</v>
      </c>
      <c r="M56" s="438">
        <v>56.020066889632105</v>
      </c>
    </row>
    <row r="57" spans="1:13" ht="20.25" customHeight="1">
      <c r="A57" s="253"/>
      <c r="B57" s="71"/>
      <c r="C57" s="33">
        <f>'Programe Budget 2073-74'!C57</f>
        <v>49</v>
      </c>
      <c r="D57" s="126" t="str">
        <f>'Programe Budget 2073-74'!D57</f>
        <v>जिल्ला कृषि विकास कार्यालय, बाँके</v>
      </c>
      <c r="E57" s="34">
        <f>'Programe Budget 2073-74'!E57</f>
        <v>1000</v>
      </c>
      <c r="F57" s="34">
        <f t="shared" si="0"/>
        <v>1000</v>
      </c>
      <c r="G57" s="34" t="e">
        <f t="shared" si="1"/>
        <v>#REF!</v>
      </c>
      <c r="H57" s="438">
        <v>71.428571428571431</v>
      </c>
      <c r="I57" s="111" t="e">
        <f t="shared" si="2"/>
        <v>#REF!</v>
      </c>
      <c r="J57" s="57"/>
      <c r="K57" s="214"/>
      <c r="L57" s="252" t="str">
        <f>'Programe Budget 2073-74'!Q57</f>
        <v>प</v>
      </c>
      <c r="M57" s="438">
        <v>94.858156028368796</v>
      </c>
    </row>
    <row r="58" spans="1:13" ht="20.25" customHeight="1">
      <c r="A58" s="253"/>
      <c r="B58" s="71"/>
      <c r="C58" s="33">
        <f>'Programe Budget 2073-74'!C58</f>
        <v>50</v>
      </c>
      <c r="D58" s="126" t="str">
        <f>'Programe Budget 2073-74'!D58</f>
        <v>जिल्ला कृषि विकास कार्यालय, जुम्ला</v>
      </c>
      <c r="E58" s="34">
        <f>'Programe Budget 2073-74'!E58</f>
        <v>2000</v>
      </c>
      <c r="F58" s="34">
        <f t="shared" si="0"/>
        <v>2000</v>
      </c>
      <c r="G58" s="34" t="e">
        <f t="shared" si="1"/>
        <v>#REF!</v>
      </c>
      <c r="H58" s="438">
        <v>56.645631067961169</v>
      </c>
      <c r="I58" s="111" t="e">
        <f t="shared" si="2"/>
        <v>#REF!</v>
      </c>
      <c r="J58" s="57"/>
      <c r="K58" s="214"/>
      <c r="L58" s="252" t="str">
        <f>'Programe Budget 2073-74'!Q58</f>
        <v>प</v>
      </c>
      <c r="M58" s="438">
        <v>65</v>
      </c>
    </row>
    <row r="59" spans="1:13" ht="20.25" customHeight="1">
      <c r="A59" s="253"/>
      <c r="B59" s="71"/>
      <c r="C59" s="33">
        <f>'Programe Budget 2073-74'!C59</f>
        <v>51</v>
      </c>
      <c r="D59" s="126" t="str">
        <f>'Programe Budget 2073-74'!D59</f>
        <v xml:space="preserve">जिल्ला कृषि विकास कार्यालय, बझाङ्ग </v>
      </c>
      <c r="E59" s="34">
        <f>'Programe Budget 2073-74'!E59</f>
        <v>500</v>
      </c>
      <c r="F59" s="34">
        <f t="shared" si="0"/>
        <v>500</v>
      </c>
      <c r="G59" s="34" t="e">
        <f t="shared" si="1"/>
        <v>#REF!</v>
      </c>
      <c r="H59" s="438">
        <v>26</v>
      </c>
      <c r="I59" s="111" t="e">
        <f t="shared" si="2"/>
        <v>#REF!</v>
      </c>
      <c r="J59" s="57"/>
      <c r="K59" s="214"/>
      <c r="L59" s="252" t="str">
        <f>'Programe Budget 2073-74'!Q59</f>
        <v>प</v>
      </c>
      <c r="M59" s="438">
        <v>77.844311377245518</v>
      </c>
    </row>
    <row r="60" spans="1:13" ht="20.25" customHeight="1">
      <c r="A60" s="253"/>
      <c r="B60" s="71"/>
      <c r="C60" s="33">
        <f>'Programe Budget 2073-74'!C60</f>
        <v>52</v>
      </c>
      <c r="D60" s="126" t="str">
        <f>'Programe Budget 2073-74'!D60</f>
        <v>जिल्ला कृषि विकास कार्यालय, बाजुरा</v>
      </c>
      <c r="E60" s="34">
        <f>'Programe Budget 2073-74'!E60</f>
        <v>200</v>
      </c>
      <c r="F60" s="34">
        <f t="shared" si="0"/>
        <v>200</v>
      </c>
      <c r="G60" s="34" t="e">
        <f t="shared" si="1"/>
        <v>#REF!</v>
      </c>
      <c r="H60" s="438">
        <v>64.932432432432435</v>
      </c>
      <c r="I60" s="111" t="e">
        <f t="shared" si="2"/>
        <v>#REF!</v>
      </c>
      <c r="J60" s="57"/>
      <c r="K60" s="214"/>
      <c r="L60" s="252" t="str">
        <f>'Programe Budget 2073-74'!Q60</f>
        <v>प</v>
      </c>
      <c r="M60" s="438">
        <v>73</v>
      </c>
    </row>
    <row r="61" spans="1:13" ht="20.25" customHeight="1">
      <c r="A61" s="253"/>
      <c r="B61" s="71"/>
      <c r="C61" s="33">
        <f>'Programe Budget 2073-74'!C61</f>
        <v>53</v>
      </c>
      <c r="D61" s="126" t="str">
        <f>'Programe Budget 2073-74'!D61</f>
        <v>जिल्ला कृषि विकास कार्यालय, अछाम</v>
      </c>
      <c r="E61" s="34">
        <f>'Programe Budget 2073-74'!E61</f>
        <v>500</v>
      </c>
      <c r="F61" s="34">
        <f t="shared" si="0"/>
        <v>500</v>
      </c>
      <c r="G61" s="34" t="e">
        <f t="shared" si="1"/>
        <v>#REF!</v>
      </c>
      <c r="H61" s="438">
        <v>61.389961389961393</v>
      </c>
      <c r="I61" s="111" t="e">
        <f t="shared" si="2"/>
        <v>#REF!</v>
      </c>
      <c r="J61" s="57"/>
      <c r="K61" s="214"/>
      <c r="L61" s="252" t="str">
        <f>'Programe Budget 2073-74'!Q61</f>
        <v>प</v>
      </c>
      <c r="M61" s="438">
        <v>67</v>
      </c>
    </row>
    <row r="62" spans="1:13" ht="20.25" customHeight="1">
      <c r="A62" s="253"/>
      <c r="B62" s="71"/>
      <c r="C62" s="33">
        <f>'Programe Budget 2073-74'!C62</f>
        <v>54</v>
      </c>
      <c r="D62" s="126" t="str">
        <f>'Programe Budget 2073-74'!D62</f>
        <v>जिल्ला कृषि विकास कार्यालय, कैलाली</v>
      </c>
      <c r="E62" s="34">
        <f>'Programe Budget 2073-74'!E62</f>
        <v>2000</v>
      </c>
      <c r="F62" s="34">
        <f t="shared" si="0"/>
        <v>2000</v>
      </c>
      <c r="G62" s="34" t="e">
        <f t="shared" si="1"/>
        <v>#REF!</v>
      </c>
      <c r="H62" s="438">
        <v>78.356164383561648</v>
      </c>
      <c r="I62" s="111" t="e">
        <f t="shared" si="2"/>
        <v>#REF!</v>
      </c>
      <c r="J62" s="57"/>
      <c r="K62" s="214"/>
      <c r="L62" s="252" t="str">
        <f>'Programe Budget 2073-74'!Q62</f>
        <v>प</v>
      </c>
      <c r="M62" s="438">
        <v>100</v>
      </c>
    </row>
    <row r="63" spans="1:13" ht="20.25" customHeight="1">
      <c r="A63" s="253"/>
      <c r="B63" s="71"/>
      <c r="C63" s="33">
        <f>'Programe Budget 2073-74'!C63</f>
        <v>55</v>
      </c>
      <c r="D63" s="126" t="str">
        <f>'Programe Budget 2073-74'!D63</f>
        <v>जिल्ला कृषि विकास कार्यालय, दार्चुला</v>
      </c>
      <c r="E63" s="34">
        <f>'Programe Budget 2073-74'!E63</f>
        <v>300</v>
      </c>
      <c r="F63" s="34">
        <f t="shared" si="0"/>
        <v>300</v>
      </c>
      <c r="G63" s="34" t="e">
        <f t="shared" si="1"/>
        <v>#REF!</v>
      </c>
      <c r="H63" s="438">
        <v>49.403594771241835</v>
      </c>
      <c r="I63" s="111" t="e">
        <f t="shared" si="2"/>
        <v>#REF!</v>
      </c>
      <c r="J63" s="57"/>
      <c r="K63" s="214"/>
      <c r="L63" s="252" t="str">
        <f>'Programe Budget 2073-74'!Q63</f>
        <v>प</v>
      </c>
      <c r="M63" s="438">
        <v>75</v>
      </c>
    </row>
    <row r="64" spans="1:13" ht="20.25" customHeight="1">
      <c r="A64" s="253"/>
      <c r="B64" s="71"/>
      <c r="C64" s="33">
        <f>'Programe Budget 2073-74'!C67</f>
        <v>59</v>
      </c>
      <c r="D64" s="126" t="str">
        <f>'Programe Budget 2073-74'!D67</f>
        <v>जिल्ला कृषि विकास कार्यालय, कन्चनपुर</v>
      </c>
      <c r="E64" s="34">
        <f>'Programe Budget 2073-74'!E67</f>
        <v>3000</v>
      </c>
      <c r="F64" s="34">
        <f t="shared" si="0"/>
        <v>3000</v>
      </c>
      <c r="G64" s="34" t="e">
        <f t="shared" si="1"/>
        <v>#REF!</v>
      </c>
      <c r="H64" s="438">
        <v>66.568627450980387</v>
      </c>
      <c r="I64" s="111" t="e">
        <f t="shared" si="2"/>
        <v>#REF!</v>
      </c>
      <c r="J64" s="57"/>
      <c r="K64" s="214"/>
      <c r="L64" s="252" t="str">
        <f>'Programe Budget 2073-74'!Q67</f>
        <v>प</v>
      </c>
      <c r="M64" s="438">
        <v>82</v>
      </c>
    </row>
    <row r="65" spans="1:13" ht="20.25" customHeight="1">
      <c r="A65" s="253"/>
      <c r="B65" s="71"/>
      <c r="C65" s="33" t="e">
        <f>'Programe Budget 2073-74'!#REF!</f>
        <v>#REF!</v>
      </c>
      <c r="D65" s="126" t="e">
        <f>'Programe Budget 2073-74'!#REF!</f>
        <v>#REF!</v>
      </c>
      <c r="E65" s="34" t="e">
        <f>'Programe Budget 2073-74'!#REF!</f>
        <v>#REF!</v>
      </c>
      <c r="F65" s="34" t="e">
        <f t="shared" si="0"/>
        <v>#REF!</v>
      </c>
      <c r="G65" s="34" t="e">
        <f t="shared" si="1"/>
        <v>#REF!</v>
      </c>
      <c r="H65" s="438">
        <v>62.830540037243942</v>
      </c>
      <c r="I65" s="111" t="e">
        <f t="shared" si="2"/>
        <v>#REF!</v>
      </c>
      <c r="J65" s="57"/>
      <c r="K65" s="214"/>
      <c r="L65" s="252" t="e">
        <f>'Programe Budget 2073-74'!#REF!</f>
        <v>#REF!</v>
      </c>
      <c r="M65" s="438">
        <v>70</v>
      </c>
    </row>
    <row r="66" spans="1:13" ht="20.25" customHeight="1">
      <c r="A66" s="253"/>
      <c r="B66" s="71"/>
      <c r="C66" s="33" t="e">
        <f>'Programe Budget 2073-74'!#REF!</f>
        <v>#REF!</v>
      </c>
      <c r="D66" s="126" t="e">
        <f>'Programe Budget 2073-74'!#REF!</f>
        <v>#REF!</v>
      </c>
      <c r="E66" s="34" t="e">
        <f>'Programe Budget 2073-74'!#REF!</f>
        <v>#REF!</v>
      </c>
      <c r="F66" s="34" t="e">
        <f t="shared" si="0"/>
        <v>#REF!</v>
      </c>
      <c r="G66" s="34" t="e">
        <f t="shared" si="1"/>
        <v>#REF!</v>
      </c>
      <c r="H66" s="438">
        <v>0</v>
      </c>
      <c r="I66" s="111" t="e">
        <f t="shared" si="2"/>
        <v>#REF!</v>
      </c>
      <c r="J66" s="57"/>
      <c r="K66" s="214"/>
      <c r="L66" s="252" t="e">
        <f>'Programe Budget 2073-74'!#REF!</f>
        <v>#REF!</v>
      </c>
      <c r="M66" s="438">
        <v>0</v>
      </c>
    </row>
    <row r="67" spans="1:13" ht="20.25" customHeight="1">
      <c r="A67" s="253"/>
      <c r="B67" s="71"/>
      <c r="C67" s="33" t="e">
        <f>'Programe Budget 2073-74'!#REF!</f>
        <v>#REF!</v>
      </c>
      <c r="D67" s="126" t="e">
        <f>'Programe Budget 2073-74'!#REF!</f>
        <v>#REF!</v>
      </c>
      <c r="E67" s="34" t="e">
        <f>'Programe Budget 2073-74'!#REF!</f>
        <v>#REF!</v>
      </c>
      <c r="F67" s="34" t="e">
        <f t="shared" si="0"/>
        <v>#REF!</v>
      </c>
      <c r="G67" s="34" t="e">
        <f t="shared" si="1"/>
        <v>#REF!</v>
      </c>
      <c r="H67" s="438">
        <v>55.339805825242713</v>
      </c>
      <c r="I67" s="111" t="e">
        <f t="shared" si="2"/>
        <v>#REF!</v>
      </c>
      <c r="J67" s="57"/>
      <c r="K67" s="214"/>
      <c r="L67" s="252" t="e">
        <f>'Programe Budget 2073-74'!#REF!</f>
        <v>#REF!</v>
      </c>
      <c r="M67" s="438">
        <v>71.842410196987245</v>
      </c>
    </row>
    <row r="68" spans="1:13" ht="20.25" customHeight="1">
      <c r="A68" s="253"/>
      <c r="B68" s="71"/>
      <c r="C68" s="33" t="e">
        <f>'Programe Budget 2073-74'!#REF!</f>
        <v>#REF!</v>
      </c>
      <c r="D68" s="126" t="e">
        <f>'Programe Budget 2073-74'!#REF!</f>
        <v>#REF!</v>
      </c>
      <c r="E68" s="34" t="e">
        <f>'Programe Budget 2073-74'!#REF!</f>
        <v>#REF!</v>
      </c>
      <c r="F68" s="34" t="e">
        <f t="shared" si="0"/>
        <v>#REF!</v>
      </c>
      <c r="G68" s="34" t="e">
        <f t="shared" si="1"/>
        <v>#REF!</v>
      </c>
      <c r="H68" s="438">
        <v>61.389961389961393</v>
      </c>
      <c r="I68" s="111" t="e">
        <f t="shared" si="2"/>
        <v>#REF!</v>
      </c>
      <c r="J68" s="57"/>
      <c r="K68" s="214"/>
      <c r="L68" s="252" t="e">
        <f>'Programe Budget 2073-74'!#REF!</f>
        <v>#REF!</v>
      </c>
      <c r="M68" s="438">
        <v>60</v>
      </c>
    </row>
    <row r="69" spans="1:13" ht="20.25" customHeight="1">
      <c r="A69" s="253"/>
      <c r="B69" s="71"/>
      <c r="C69" s="33" t="e">
        <f>'Programe Budget 2073-74'!#REF!</f>
        <v>#REF!</v>
      </c>
      <c r="D69" s="126" t="e">
        <f>'Programe Budget 2073-74'!#REF!</f>
        <v>#REF!</v>
      </c>
      <c r="E69" s="34" t="e">
        <f>'Programe Budget 2073-74'!#REF!</f>
        <v>#REF!</v>
      </c>
      <c r="F69" s="34" t="e">
        <f t="shared" si="0"/>
        <v>#REF!</v>
      </c>
      <c r="G69" s="34" t="e">
        <f t="shared" si="1"/>
        <v>#REF!</v>
      </c>
      <c r="H69" s="438">
        <v>30</v>
      </c>
      <c r="I69" s="111" t="e">
        <f t="shared" si="2"/>
        <v>#REF!</v>
      </c>
      <c r="J69" s="57"/>
      <c r="K69" s="214"/>
      <c r="L69" s="252" t="e">
        <f>'Programe Budget 2073-74'!#REF!</f>
        <v>#REF!</v>
      </c>
      <c r="M69" s="438">
        <v>90.090090090090087</v>
      </c>
    </row>
    <row r="70" spans="1:13" ht="20.25" customHeight="1">
      <c r="A70" s="253"/>
      <c r="B70" s="71"/>
      <c r="C70" s="33" t="e">
        <f>'Programe Budget 2073-74'!#REF!</f>
        <v>#REF!</v>
      </c>
      <c r="D70" s="126" t="e">
        <f>'Programe Budget 2073-74'!#REF!</f>
        <v>#REF!</v>
      </c>
      <c r="E70" s="34" t="e">
        <f>'Programe Budget 2073-74'!#REF!</f>
        <v>#REF!</v>
      </c>
      <c r="F70" s="34" t="e">
        <f t="shared" si="0"/>
        <v>#REF!</v>
      </c>
      <c r="G70" s="34" t="e">
        <f>F70/$F$91*100</f>
        <v>#REF!</v>
      </c>
      <c r="H70" s="438">
        <v>60.608695652173914</v>
      </c>
      <c r="I70" s="111" t="e">
        <f t="shared" si="2"/>
        <v>#REF!</v>
      </c>
      <c r="J70" s="57"/>
      <c r="K70" s="214"/>
      <c r="L70" s="252" t="e">
        <f>'Programe Budget 2073-74'!#REF!</f>
        <v>#REF!</v>
      </c>
      <c r="M70" s="438">
        <v>70</v>
      </c>
    </row>
    <row r="71" spans="1:13" ht="20.25" customHeight="1">
      <c r="A71" s="253"/>
      <c r="B71" s="71"/>
      <c r="C71" s="33" t="e">
        <f>'Programe Budget 2073-74'!#REF!</f>
        <v>#REF!</v>
      </c>
      <c r="D71" s="126" t="e">
        <f>'Programe Budget 2073-74'!#REF!</f>
        <v>#REF!</v>
      </c>
      <c r="E71" s="34" t="e">
        <f>'Programe Budget 2073-74'!#REF!</f>
        <v>#REF!</v>
      </c>
      <c r="F71" s="34" t="e">
        <f t="shared" si="0"/>
        <v>#REF!</v>
      </c>
      <c r="G71" s="34" t="e">
        <f t="shared" si="1"/>
        <v>#REF!</v>
      </c>
      <c r="H71" s="438">
        <v>92.86999999999999</v>
      </c>
      <c r="I71" s="111" t="e">
        <f t="shared" si="2"/>
        <v>#REF!</v>
      </c>
      <c r="J71" s="57"/>
      <c r="K71" s="214"/>
      <c r="L71" s="252" t="e">
        <f>'Programe Budget 2073-74'!#REF!</f>
        <v>#REF!</v>
      </c>
      <c r="M71" s="438">
        <v>94</v>
      </c>
    </row>
    <row r="72" spans="1:13" ht="20.25" customHeight="1">
      <c r="A72" s="253"/>
      <c r="B72" s="71"/>
      <c r="C72" s="33" t="e">
        <f>'Programe Budget 2073-74'!#REF!</f>
        <v>#REF!</v>
      </c>
      <c r="D72" s="126" t="e">
        <f>'Programe Budget 2073-74'!#REF!</f>
        <v>#REF!</v>
      </c>
      <c r="E72" s="34" t="e">
        <f>'Programe Budget 2073-74'!#REF!</f>
        <v>#REF!</v>
      </c>
      <c r="F72" s="34" t="e">
        <f t="shared" si="0"/>
        <v>#REF!</v>
      </c>
      <c r="G72" s="34" t="e">
        <f t="shared" si="1"/>
        <v>#REF!</v>
      </c>
      <c r="H72" s="438">
        <v>99.889473684210529</v>
      </c>
      <c r="I72" s="111" t="e">
        <f t="shared" si="2"/>
        <v>#REF!</v>
      </c>
      <c r="J72" s="57"/>
      <c r="K72" s="214"/>
      <c r="L72" s="252" t="e">
        <f>'Programe Budget 2073-74'!#REF!</f>
        <v>#REF!</v>
      </c>
      <c r="M72" s="438">
        <v>100</v>
      </c>
    </row>
    <row r="73" spans="1:13" ht="20.25" customHeight="1">
      <c r="A73" s="253"/>
      <c r="B73" s="71"/>
      <c r="C73" s="33" t="e">
        <f>'Programe Budget 2073-74'!#REF!</f>
        <v>#REF!</v>
      </c>
      <c r="D73" s="126" t="e">
        <f>'Programe Budget 2073-74'!#REF!</f>
        <v>#REF!</v>
      </c>
      <c r="E73" s="34" t="e">
        <f>'Programe Budget 2073-74'!#REF!</f>
        <v>#REF!</v>
      </c>
      <c r="F73" s="34" t="e">
        <f t="shared" si="0"/>
        <v>#REF!</v>
      </c>
      <c r="G73" s="34" t="e">
        <f t="shared" si="1"/>
        <v>#REF!</v>
      </c>
      <c r="H73" s="438">
        <v>76.076555023923447</v>
      </c>
      <c r="I73" s="111" t="e">
        <f t="shared" si="2"/>
        <v>#REF!</v>
      </c>
      <c r="J73" s="57"/>
      <c r="K73" s="214"/>
      <c r="L73" s="252" t="e">
        <f>'Programe Budget 2073-74'!#REF!</f>
        <v>#REF!</v>
      </c>
      <c r="M73" s="438">
        <v>95</v>
      </c>
    </row>
    <row r="74" spans="1:13" ht="20.25" customHeight="1">
      <c r="A74" s="253"/>
      <c r="B74" s="71"/>
      <c r="C74" s="33" t="e">
        <f>'Programe Budget 2073-74'!#REF!</f>
        <v>#REF!</v>
      </c>
      <c r="D74" s="126" t="e">
        <f>'Programe Budget 2073-74'!#REF!</f>
        <v>#REF!</v>
      </c>
      <c r="E74" s="34" t="e">
        <f>'Programe Budget 2073-74'!#REF!</f>
        <v>#REF!</v>
      </c>
      <c r="F74" s="34" t="e">
        <f t="shared" ref="F74:F90" si="3">E74</f>
        <v>#REF!</v>
      </c>
      <c r="G74" s="34" t="e">
        <f t="shared" ref="G74:G90" si="4">F74/$F$91*100</f>
        <v>#REF!</v>
      </c>
      <c r="H74" s="438">
        <v>70.227272727272734</v>
      </c>
      <c r="I74" s="111" t="e">
        <f t="shared" ref="I74:I90" si="5">H74*G74/100</f>
        <v>#REF!</v>
      </c>
      <c r="J74" s="57"/>
      <c r="K74" s="214"/>
      <c r="L74" s="252" t="e">
        <f>'Programe Budget 2073-74'!#REF!</f>
        <v>#REF!</v>
      </c>
      <c r="M74" s="438">
        <v>95</v>
      </c>
    </row>
    <row r="75" spans="1:13" ht="20.25" customHeight="1">
      <c r="A75" s="253"/>
      <c r="B75" s="71"/>
      <c r="C75" s="33" t="e">
        <f>'Programe Budget 2073-74'!#REF!</f>
        <v>#REF!</v>
      </c>
      <c r="D75" s="126" t="e">
        <f>'Programe Budget 2073-74'!#REF!</f>
        <v>#REF!</v>
      </c>
      <c r="E75" s="34" t="e">
        <f>'Programe Budget 2073-74'!#REF!</f>
        <v>#REF!</v>
      </c>
      <c r="F75" s="34" t="e">
        <f t="shared" si="3"/>
        <v>#REF!</v>
      </c>
      <c r="G75" s="34" t="e">
        <f t="shared" si="4"/>
        <v>#REF!</v>
      </c>
      <c r="H75" s="438">
        <v>5.7750000000000004</v>
      </c>
      <c r="I75" s="111" t="e">
        <f t="shared" si="5"/>
        <v>#REF!</v>
      </c>
      <c r="J75" s="57"/>
      <c r="K75" s="214"/>
      <c r="L75" s="252" t="e">
        <f>'Programe Budget 2073-74'!#REF!</f>
        <v>#REF!</v>
      </c>
      <c r="M75" s="438">
        <v>21</v>
      </c>
    </row>
    <row r="76" spans="1:13" ht="20.25" customHeight="1">
      <c r="A76" s="253"/>
      <c r="B76" s="71"/>
      <c r="C76" s="33" t="e">
        <f>'Programe Budget 2073-74'!#REF!</f>
        <v>#REF!</v>
      </c>
      <c r="D76" s="126" t="e">
        <f>'Programe Budget 2073-74'!#REF!</f>
        <v>#REF!</v>
      </c>
      <c r="E76" s="34" t="e">
        <f>'Programe Budget 2073-74'!#REF!</f>
        <v>#REF!</v>
      </c>
      <c r="F76" s="34" t="e">
        <f t="shared" si="3"/>
        <v>#REF!</v>
      </c>
      <c r="G76" s="34" t="e">
        <f t="shared" si="4"/>
        <v>#REF!</v>
      </c>
      <c r="H76" s="438">
        <v>27.454545454545453</v>
      </c>
      <c r="I76" s="111" t="e">
        <f t="shared" si="5"/>
        <v>#REF!</v>
      </c>
      <c r="J76" s="57"/>
      <c r="K76" s="214"/>
      <c r="L76" s="252" t="e">
        <f>'Programe Budget 2073-74'!#REF!</f>
        <v>#REF!</v>
      </c>
      <c r="M76" s="438">
        <v>40</v>
      </c>
    </row>
    <row r="77" spans="1:13" ht="20.25" customHeight="1">
      <c r="A77" s="253"/>
      <c r="B77" s="71"/>
      <c r="C77" s="33" t="e">
        <f>'Programe Budget 2073-74'!#REF!</f>
        <v>#REF!</v>
      </c>
      <c r="D77" s="126" t="e">
        <f>'Programe Budget 2073-74'!#REF!</f>
        <v>#REF!</v>
      </c>
      <c r="E77" s="34" t="e">
        <f>'Programe Budget 2073-74'!#REF!</f>
        <v>#REF!</v>
      </c>
      <c r="F77" s="34" t="e">
        <f t="shared" si="3"/>
        <v>#REF!</v>
      </c>
      <c r="G77" s="34" t="e">
        <f t="shared" si="4"/>
        <v>#REF!</v>
      </c>
      <c r="H77" s="438">
        <v>9</v>
      </c>
      <c r="I77" s="111" t="e">
        <f t="shared" si="5"/>
        <v>#REF!</v>
      </c>
      <c r="J77" s="57"/>
      <c r="K77" s="214"/>
      <c r="L77" s="252" t="e">
        <f>'Programe Budget 2073-74'!#REF!</f>
        <v>#REF!</v>
      </c>
      <c r="M77" s="438">
        <v>27</v>
      </c>
    </row>
    <row r="78" spans="1:13" ht="20.25" customHeight="1">
      <c r="A78" s="253"/>
      <c r="B78" s="71"/>
      <c r="C78" s="33" t="e">
        <f>'Programe Budget 2073-74'!#REF!</f>
        <v>#REF!</v>
      </c>
      <c r="D78" s="126" t="e">
        <f>'Programe Budget 2073-74'!#REF!</f>
        <v>#REF!</v>
      </c>
      <c r="E78" s="34" t="e">
        <f>'Programe Budget 2073-74'!#REF!</f>
        <v>#REF!</v>
      </c>
      <c r="F78" s="34" t="e">
        <f t="shared" si="3"/>
        <v>#REF!</v>
      </c>
      <c r="G78" s="34" t="e">
        <f t="shared" si="4"/>
        <v>#REF!</v>
      </c>
      <c r="H78" s="438">
        <v>0</v>
      </c>
      <c r="I78" s="111" t="e">
        <f t="shared" si="5"/>
        <v>#REF!</v>
      </c>
      <c r="J78" s="57"/>
      <c r="K78" s="214"/>
      <c r="L78" s="252" t="e">
        <f>'Programe Budget 2073-74'!#REF!</f>
        <v>#REF!</v>
      </c>
      <c r="M78" s="438">
        <v>0</v>
      </c>
    </row>
    <row r="79" spans="1:13" ht="20.25" customHeight="1">
      <c r="A79" s="253"/>
      <c r="B79" s="71"/>
      <c r="C79" s="33" t="e">
        <f>'Programe Budget 2073-74'!#REF!</f>
        <v>#REF!</v>
      </c>
      <c r="D79" s="126" t="e">
        <f>'Programe Budget 2073-74'!#REF!</f>
        <v>#REF!</v>
      </c>
      <c r="E79" s="34" t="e">
        <f>'Programe Budget 2073-74'!#REF!</f>
        <v>#REF!</v>
      </c>
      <c r="F79" s="34" t="e">
        <f t="shared" si="3"/>
        <v>#REF!</v>
      </c>
      <c r="G79" s="34" t="e">
        <f t="shared" si="4"/>
        <v>#REF!</v>
      </c>
      <c r="H79" s="438">
        <v>0</v>
      </c>
      <c r="I79" s="111" t="e">
        <f t="shared" si="5"/>
        <v>#REF!</v>
      </c>
      <c r="J79" s="57"/>
      <c r="K79" s="214"/>
      <c r="L79" s="252" t="e">
        <f>'Programe Budget 2073-74'!#REF!</f>
        <v>#REF!</v>
      </c>
      <c r="M79" s="438">
        <v>0</v>
      </c>
    </row>
    <row r="80" spans="1:13" ht="20.25" customHeight="1">
      <c r="A80" s="253"/>
      <c r="B80" s="71"/>
      <c r="C80" s="33" t="e">
        <f>'Programe Budget 2073-74'!#REF!</f>
        <v>#REF!</v>
      </c>
      <c r="D80" s="126" t="e">
        <f>'Programe Budget 2073-74'!#REF!</f>
        <v>#REF!</v>
      </c>
      <c r="E80" s="34" t="e">
        <f>'Programe Budget 2073-74'!#REF!</f>
        <v>#REF!</v>
      </c>
      <c r="F80" s="34" t="e">
        <f t="shared" si="3"/>
        <v>#REF!</v>
      </c>
      <c r="G80" s="34" t="e">
        <f t="shared" si="4"/>
        <v>#REF!</v>
      </c>
      <c r="H80" s="438">
        <v>0</v>
      </c>
      <c r="I80" s="111" t="e">
        <f t="shared" si="5"/>
        <v>#REF!</v>
      </c>
      <c r="J80" s="57"/>
      <c r="K80" s="214"/>
      <c r="L80" s="252" t="e">
        <f>'Programe Budget 2073-74'!#REF!</f>
        <v>#REF!</v>
      </c>
      <c r="M80" s="438">
        <v>0</v>
      </c>
    </row>
    <row r="81" spans="1:13" ht="20.25" customHeight="1">
      <c r="A81" s="253"/>
      <c r="B81" s="71"/>
      <c r="C81" s="33" t="e">
        <f>'Programe Budget 2073-74'!#REF!</f>
        <v>#REF!</v>
      </c>
      <c r="D81" s="126" t="e">
        <f>'Programe Budget 2073-74'!#REF!</f>
        <v>#REF!</v>
      </c>
      <c r="E81" s="34" t="e">
        <f>'Programe Budget 2073-74'!#REF!</f>
        <v>#REF!</v>
      </c>
      <c r="F81" s="34" t="e">
        <f t="shared" si="3"/>
        <v>#REF!</v>
      </c>
      <c r="G81" s="34" t="e">
        <f t="shared" si="4"/>
        <v>#REF!</v>
      </c>
      <c r="H81" s="438">
        <v>40</v>
      </c>
      <c r="I81" s="111" t="e">
        <f t="shared" si="5"/>
        <v>#REF!</v>
      </c>
      <c r="J81" s="57"/>
      <c r="K81" s="214"/>
      <c r="L81" s="252" t="e">
        <f>'Programe Budget 2073-74'!#REF!</f>
        <v>#REF!</v>
      </c>
      <c r="M81" s="438">
        <v>70</v>
      </c>
    </row>
    <row r="82" spans="1:13" ht="20.25" customHeight="1">
      <c r="A82" s="253"/>
      <c r="B82" s="71"/>
      <c r="C82" s="33" t="e">
        <f>'Programe Budget 2073-74'!#REF!</f>
        <v>#REF!</v>
      </c>
      <c r="D82" s="126" t="e">
        <f>'Programe Budget 2073-74'!#REF!</f>
        <v>#REF!</v>
      </c>
      <c r="E82" s="34" t="e">
        <f>'Programe Budget 2073-74'!#REF!</f>
        <v>#REF!</v>
      </c>
      <c r="F82" s="34" t="e">
        <f t="shared" si="3"/>
        <v>#REF!</v>
      </c>
      <c r="G82" s="34" t="e">
        <f t="shared" si="4"/>
        <v>#REF!</v>
      </c>
      <c r="H82" s="438">
        <v>82.289156626506028</v>
      </c>
      <c r="I82" s="111" t="e">
        <f t="shared" si="5"/>
        <v>#REF!</v>
      </c>
      <c r="J82" s="57"/>
      <c r="K82" s="214"/>
      <c r="L82" s="252" t="e">
        <f>'Programe Budget 2073-74'!#REF!</f>
        <v>#REF!</v>
      </c>
      <c r="M82" s="438">
        <v>64</v>
      </c>
    </row>
    <row r="83" spans="1:13" ht="20.25" customHeight="1">
      <c r="A83" s="253"/>
      <c r="B83" s="71"/>
      <c r="C83" s="33" t="e">
        <f>'Programe Budget 2073-74'!#REF!</f>
        <v>#REF!</v>
      </c>
      <c r="D83" s="126" t="e">
        <f>'Programe Budget 2073-74'!#REF!</f>
        <v>#REF!</v>
      </c>
      <c r="E83" s="34" t="e">
        <f>'Programe Budget 2073-74'!#REF!</f>
        <v>#REF!</v>
      </c>
      <c r="F83" s="34" t="e">
        <f t="shared" si="3"/>
        <v>#REF!</v>
      </c>
      <c r="G83" s="34" t="e">
        <f t="shared" si="4"/>
        <v>#REF!</v>
      </c>
      <c r="H83" s="438">
        <v>38.200000000000003</v>
      </c>
      <c r="I83" s="111" t="e">
        <f>H83*G83/100</f>
        <v>#REF!</v>
      </c>
      <c r="J83" s="57"/>
      <c r="K83" s="214"/>
      <c r="L83" s="252" t="e">
        <f>'Programe Budget 2073-74'!#REF!</f>
        <v>#REF!</v>
      </c>
      <c r="M83" s="438">
        <v>1.0729613733905579</v>
      </c>
    </row>
    <row r="84" spans="1:13" ht="20.25" customHeight="1">
      <c r="A84" s="253"/>
      <c r="B84" s="71"/>
      <c r="C84" s="33" t="e">
        <f>'Programe Budget 2073-74'!#REF!</f>
        <v>#REF!</v>
      </c>
      <c r="D84" s="126" t="e">
        <f>'Programe Budget 2073-74'!#REF!</f>
        <v>#REF!</v>
      </c>
      <c r="E84" s="34" t="e">
        <f>'Programe Budget 2073-74'!#REF!</f>
        <v>#REF!</v>
      </c>
      <c r="F84" s="34" t="e">
        <f t="shared" si="3"/>
        <v>#REF!</v>
      </c>
      <c r="G84" s="34" t="e">
        <f t="shared" si="4"/>
        <v>#REF!</v>
      </c>
      <c r="H84" s="438">
        <v>89.936842105263153</v>
      </c>
      <c r="I84" s="111" t="e">
        <f t="shared" si="5"/>
        <v>#REF!</v>
      </c>
      <c r="J84" s="57"/>
      <c r="K84" s="214"/>
      <c r="L84" s="252" t="e">
        <f>'Programe Budget 2073-74'!#REF!</f>
        <v>#REF!</v>
      </c>
      <c r="M84" s="438">
        <v>83</v>
      </c>
    </row>
    <row r="85" spans="1:13" ht="20.25" customHeight="1">
      <c r="A85" s="253"/>
      <c r="B85" s="71"/>
      <c r="C85" s="33" t="e">
        <f>'Programe Budget 2073-74'!#REF!</f>
        <v>#REF!</v>
      </c>
      <c r="D85" s="126" t="e">
        <f>'Programe Budget 2073-74'!#REF!</f>
        <v>#REF!</v>
      </c>
      <c r="E85" s="34" t="e">
        <f>'Programe Budget 2073-74'!#REF!</f>
        <v>#REF!</v>
      </c>
      <c r="F85" s="34" t="e">
        <f t="shared" si="3"/>
        <v>#REF!</v>
      </c>
      <c r="G85" s="34" t="e">
        <f t="shared" si="4"/>
        <v>#REF!</v>
      </c>
      <c r="H85" s="438">
        <v>95.342465753424648</v>
      </c>
      <c r="I85" s="111" t="e">
        <f t="shared" si="5"/>
        <v>#REF!</v>
      </c>
      <c r="J85" s="57"/>
      <c r="K85" s="214"/>
      <c r="L85" s="252" t="e">
        <f>'Programe Budget 2073-74'!#REF!</f>
        <v>#REF!</v>
      </c>
      <c r="M85" s="438">
        <v>92</v>
      </c>
    </row>
    <row r="86" spans="1:13" ht="20.25" customHeight="1">
      <c r="A86" s="253"/>
      <c r="B86" s="71"/>
      <c r="C86" s="33" t="e">
        <f>'Programe Budget 2073-74'!#REF!</f>
        <v>#REF!</v>
      </c>
      <c r="D86" s="126" t="e">
        <f>'Programe Budget 2073-74'!#REF!</f>
        <v>#REF!</v>
      </c>
      <c r="E86" s="34" t="e">
        <f>'Programe Budget 2073-74'!#REF!</f>
        <v>#REF!</v>
      </c>
      <c r="F86" s="34" t="e">
        <f t="shared" si="3"/>
        <v>#REF!</v>
      </c>
      <c r="G86" s="34" t="e">
        <f t="shared" si="4"/>
        <v>#REF!</v>
      </c>
      <c r="H86" s="438">
        <v>100</v>
      </c>
      <c r="I86" s="111" t="e">
        <f t="shared" si="5"/>
        <v>#REF!</v>
      </c>
      <c r="J86" s="57"/>
      <c r="K86" s="214"/>
      <c r="L86" s="252" t="e">
        <f>'Programe Budget 2073-74'!#REF!</f>
        <v>#REF!</v>
      </c>
      <c r="M86" s="438">
        <v>100</v>
      </c>
    </row>
    <row r="87" spans="1:13" ht="20.25" customHeight="1">
      <c r="A87" s="253"/>
      <c r="B87" s="71"/>
      <c r="C87" s="33" t="e">
        <f>'Programe Budget 2073-74'!#REF!</f>
        <v>#REF!</v>
      </c>
      <c r="D87" s="126" t="e">
        <f>'Programe Budget 2073-74'!#REF!</f>
        <v>#REF!</v>
      </c>
      <c r="E87" s="34" t="e">
        <f>'Programe Budget 2073-74'!#REF!</f>
        <v>#REF!</v>
      </c>
      <c r="F87" s="34" t="e">
        <f t="shared" si="3"/>
        <v>#REF!</v>
      </c>
      <c r="G87" s="34" t="e">
        <f t="shared" si="4"/>
        <v>#REF!</v>
      </c>
      <c r="H87" s="438">
        <v>3.3333333333333335</v>
      </c>
      <c r="I87" s="111" t="e">
        <f t="shared" si="5"/>
        <v>#REF!</v>
      </c>
      <c r="J87" s="57"/>
      <c r="K87" s="214"/>
      <c r="L87" s="252" t="e">
        <f>'Programe Budget 2073-74'!#REF!</f>
        <v>#REF!</v>
      </c>
      <c r="M87" s="438">
        <v>10</v>
      </c>
    </row>
    <row r="88" spans="1:13" ht="20.25" customHeight="1">
      <c r="A88" s="253"/>
      <c r="B88" s="71"/>
      <c r="C88" s="33" t="e">
        <f>'Programe Budget 2073-74'!#REF!</f>
        <v>#REF!</v>
      </c>
      <c r="D88" s="126" t="e">
        <f>'Programe Budget 2073-74'!#REF!</f>
        <v>#REF!</v>
      </c>
      <c r="E88" s="34" t="e">
        <f>'Programe Budget 2073-74'!#REF!</f>
        <v>#REF!</v>
      </c>
      <c r="F88" s="34" t="e">
        <f t="shared" si="3"/>
        <v>#REF!</v>
      </c>
      <c r="G88" s="34" t="e">
        <f t="shared" si="4"/>
        <v>#REF!</v>
      </c>
      <c r="H88" s="438">
        <v>50</v>
      </c>
      <c r="I88" s="111" t="e">
        <f t="shared" si="5"/>
        <v>#REF!</v>
      </c>
      <c r="J88" s="57"/>
      <c r="K88" s="214"/>
      <c r="L88" s="252" t="e">
        <f>'Programe Budget 2073-74'!#REF!</f>
        <v>#REF!</v>
      </c>
      <c r="M88" s="438">
        <v>100</v>
      </c>
    </row>
    <row r="89" spans="1:13" ht="20.25" customHeight="1">
      <c r="A89" s="253"/>
      <c r="B89" s="71"/>
      <c r="C89" s="33" t="e">
        <f>'Programe Budget 2073-74'!#REF!</f>
        <v>#REF!</v>
      </c>
      <c r="D89" s="126" t="e">
        <f>'Programe Budget 2073-74'!#REF!</f>
        <v>#REF!</v>
      </c>
      <c r="E89" s="34" t="e">
        <f>'Programe Budget 2073-74'!#REF!</f>
        <v>#REF!</v>
      </c>
      <c r="F89" s="34" t="e">
        <f t="shared" si="3"/>
        <v>#REF!</v>
      </c>
      <c r="G89" s="34" t="e">
        <f t="shared" si="4"/>
        <v>#REF!</v>
      </c>
      <c r="H89" s="438">
        <v>82.795698924731184</v>
      </c>
      <c r="I89" s="111" t="e">
        <f t="shared" si="5"/>
        <v>#REF!</v>
      </c>
      <c r="J89" s="57"/>
      <c r="K89" s="214"/>
      <c r="L89" s="252" t="e">
        <f>'Programe Budget 2073-74'!#REF!</f>
        <v>#REF!</v>
      </c>
      <c r="M89" s="438">
        <v>96</v>
      </c>
    </row>
    <row r="90" spans="1:13" ht="20.25" customHeight="1">
      <c r="A90" s="253"/>
      <c r="B90" s="71"/>
      <c r="C90" s="33" t="e">
        <f>'Programe Budget 2073-74'!#REF!</f>
        <v>#REF!</v>
      </c>
      <c r="D90" s="126" t="e">
        <f>'Programe Budget 2073-74'!#REF!</f>
        <v>#REF!</v>
      </c>
      <c r="E90" s="34" t="e">
        <f>'Programe Budget 2073-74'!#REF!</f>
        <v>#REF!</v>
      </c>
      <c r="F90" s="34" t="e">
        <f t="shared" si="3"/>
        <v>#REF!</v>
      </c>
      <c r="G90" s="34" t="e">
        <f t="shared" si="4"/>
        <v>#REF!</v>
      </c>
      <c r="H90" s="438">
        <v>96.74649406688242</v>
      </c>
      <c r="I90" s="111" t="e">
        <f t="shared" si="5"/>
        <v>#REF!</v>
      </c>
      <c r="J90" s="57"/>
      <c r="K90" s="214"/>
      <c r="L90" s="252" t="e">
        <f>'Programe Budget 2073-74'!#REF!</f>
        <v>#REF!</v>
      </c>
      <c r="M90" s="438">
        <v>100</v>
      </c>
    </row>
    <row r="91" spans="1:13" ht="20.25" customHeight="1">
      <c r="A91" s="253"/>
      <c r="B91" s="71"/>
      <c r="C91" s="56" t="e">
        <f>C90</f>
        <v>#REF!</v>
      </c>
      <c r="D91" s="274" t="str">
        <f>'Programe Budget 2073-74'!D68</f>
        <v>विशेष कृषि उत्पादन कार्यक्रमको जम्मा</v>
      </c>
      <c r="E91" s="59" t="e">
        <f>SUM(E9:E90)</f>
        <v>#REF!</v>
      </c>
      <c r="F91" s="59" t="e">
        <f>SUM(F9:F90)</f>
        <v>#REF!</v>
      </c>
      <c r="G91" s="59">
        <v>0</v>
      </c>
      <c r="H91" s="192"/>
      <c r="I91" s="59" t="e">
        <f>SUM(I9:I90)</f>
        <v>#REF!</v>
      </c>
      <c r="J91" s="57"/>
      <c r="K91" s="214"/>
      <c r="L91" s="252">
        <f>'Programe Budget 2073-74'!Q68</f>
        <v>0</v>
      </c>
    </row>
    <row r="92" spans="1:13">
      <c r="A92" s="253"/>
      <c r="B92" s="71"/>
      <c r="C92" s="33"/>
      <c r="D92" s="274" t="s">
        <v>321</v>
      </c>
      <c r="E92" s="59" t="e">
        <f>E805</f>
        <v>#REF!</v>
      </c>
      <c r="F92" s="59" t="e">
        <f>F805</f>
        <v>#REF!</v>
      </c>
      <c r="G92" s="57" t="e">
        <f>F91*100/F92</f>
        <v>#REF!</v>
      </c>
      <c r="H92" s="192"/>
      <c r="I92" s="57" t="e">
        <f>I91*G92/100</f>
        <v>#REF!</v>
      </c>
      <c r="J92" s="57" t="e">
        <f>I92</f>
        <v>#REF!</v>
      </c>
      <c r="K92" s="214"/>
      <c r="L92" s="25"/>
    </row>
    <row r="93" spans="1:13">
      <c r="A93" s="1">
        <f>'Programe Budget 2073-74'!A69</f>
        <v>2</v>
      </c>
      <c r="B93" s="1" t="str">
        <f>'Programe Budget 2073-74'!B69</f>
        <v>312104-3/4</v>
      </c>
      <c r="C93" s="56">
        <f>'Programe Budget 2073-74'!C69</f>
        <v>2</v>
      </c>
      <c r="D93" s="123" t="str">
        <f>'Programe Budget 2073-74'!D69</f>
        <v>साना तथा मझौला कृषक आयस्तर बृद्धि आयोजना (१३)</v>
      </c>
      <c r="E93" s="35"/>
      <c r="F93" s="35"/>
      <c r="G93" s="35"/>
      <c r="H93" s="192"/>
      <c r="I93" s="188"/>
      <c r="J93" s="350"/>
      <c r="K93" s="33"/>
      <c r="L93" s="25" t="str">
        <f>'Programe Budget 2073-74'!Q69</f>
        <v>ना</v>
      </c>
    </row>
    <row r="94" spans="1:13">
      <c r="A94" s="25"/>
      <c r="B94" s="71"/>
      <c r="C94" s="33">
        <f>'Programe Budget 2073-74'!C70</f>
        <v>1</v>
      </c>
      <c r="D94" s="126" t="str">
        <f>'Programe Budget 2073-74'!D70</f>
        <v>साना तथा मझौला कृषक आयस्तर वृद्धि आयोजना</v>
      </c>
      <c r="E94" s="34">
        <f>'Programe Budget 2073-74'!E70</f>
        <v>701883</v>
      </c>
      <c r="F94" s="34">
        <f t="shared" ref="F94:F106" si="6">E94</f>
        <v>701883</v>
      </c>
      <c r="G94" s="34">
        <f>F94/$F$107*100</f>
        <v>99.229219535297986</v>
      </c>
      <c r="H94" s="192">
        <v>87.74</v>
      </c>
      <c r="I94" s="34">
        <f>H94*G94/100</f>
        <v>87.063717220270448</v>
      </c>
      <c r="J94" s="57"/>
      <c r="K94" s="214"/>
      <c r="L94" s="25" t="str">
        <f>'Programe Budget 2073-74'!Q70</f>
        <v>नि</v>
      </c>
    </row>
    <row r="95" spans="1:13" s="103" customFormat="1" ht="24" customHeight="1">
      <c r="A95" s="25"/>
      <c r="B95" s="71"/>
      <c r="C95" s="33">
        <f>'Programe Budget 2073-74'!C71</f>
        <v>2</v>
      </c>
      <c r="D95" s="126" t="str">
        <f>'Programe Budget 2073-74'!D71</f>
        <v>क्षेत्रीय कृषि निर्देशनालय, सुर्खेत</v>
      </c>
      <c r="E95" s="34">
        <f>'Programe Budget 2073-74'!E71</f>
        <v>496</v>
      </c>
      <c r="F95" s="34">
        <f t="shared" si="6"/>
        <v>496</v>
      </c>
      <c r="G95" s="34">
        <f t="shared" ref="G95:G106" si="7">F95/$F$107*100</f>
        <v>7.0122360691892802E-2</v>
      </c>
      <c r="H95" s="192">
        <v>100</v>
      </c>
      <c r="I95" s="34">
        <f t="shared" ref="I95:I106" si="8">H95*G95/100</f>
        <v>7.0122360691892802E-2</v>
      </c>
      <c r="J95" s="57"/>
      <c r="K95" s="358"/>
      <c r="L95" s="25" t="str">
        <f>'Programe Budget 2073-74'!Q71</f>
        <v>सु</v>
      </c>
    </row>
    <row r="96" spans="1:13" s="103" customFormat="1" ht="24" customHeight="1">
      <c r="A96" s="25"/>
      <c r="B96" s="71"/>
      <c r="C96" s="33">
        <f>'Programe Budget 2073-74'!C72</f>
        <v>3</v>
      </c>
      <c r="D96" s="126" t="str">
        <f>'Programe Budget 2073-74'!D72</f>
        <v>क्षेत्रीय कृषि निर्देशनालय, दिपायल</v>
      </c>
      <c r="E96" s="34">
        <f>'Programe Budget 2073-74'!E72</f>
        <v>496</v>
      </c>
      <c r="F96" s="34">
        <f t="shared" si="6"/>
        <v>496</v>
      </c>
      <c r="G96" s="34">
        <f t="shared" si="7"/>
        <v>7.0122360691892802E-2</v>
      </c>
      <c r="H96" s="192">
        <v>100</v>
      </c>
      <c r="I96" s="34">
        <f t="shared" si="8"/>
        <v>7.0122360691892802E-2</v>
      </c>
      <c r="J96" s="57"/>
      <c r="K96" s="358"/>
      <c r="L96" s="25" t="str">
        <f>'Programe Budget 2073-74'!Q72</f>
        <v>दि</v>
      </c>
    </row>
    <row r="97" spans="1:12" s="103" customFormat="1">
      <c r="A97" s="25"/>
      <c r="B97" s="71"/>
      <c r="C97" s="33">
        <f>'Programe Budget 2073-74'!C73</f>
        <v>4</v>
      </c>
      <c r="D97" s="126" t="str">
        <f>'Programe Budget 2073-74'!D73</f>
        <v>जिल्ला कृषि विकास कार्यालय, दाङ्ग</v>
      </c>
      <c r="E97" s="34">
        <f>'Programe Budget 2073-74'!E73</f>
        <v>446</v>
      </c>
      <c r="F97" s="34">
        <f t="shared" si="6"/>
        <v>446</v>
      </c>
      <c r="G97" s="34">
        <f t="shared" si="7"/>
        <v>6.3053574331822959E-2</v>
      </c>
      <c r="H97" s="192">
        <v>100</v>
      </c>
      <c r="I97" s="34">
        <f t="shared" si="8"/>
        <v>6.3053574331822959E-2</v>
      </c>
      <c r="J97" s="57"/>
      <c r="K97" s="358"/>
      <c r="L97" s="25" t="str">
        <f>'Programe Budget 2073-74'!Q73</f>
        <v>सु</v>
      </c>
    </row>
    <row r="98" spans="1:12" s="103" customFormat="1">
      <c r="A98" s="25"/>
      <c r="B98" s="71"/>
      <c r="C98" s="33">
        <f>'Programe Budget 2073-74'!C74</f>
        <v>5</v>
      </c>
      <c r="D98" s="126" t="str">
        <f>'Programe Budget 2073-74'!D74</f>
        <v>जिल्ला कृषि विकास कार्यालय, सर्ुर्खेत</v>
      </c>
      <c r="E98" s="34">
        <f>'Programe Budget 2073-74'!E74</f>
        <v>446</v>
      </c>
      <c r="F98" s="34">
        <f t="shared" si="6"/>
        <v>446</v>
      </c>
      <c r="G98" s="34">
        <f t="shared" si="7"/>
        <v>6.3053574331822959E-2</v>
      </c>
      <c r="H98" s="192">
        <v>100</v>
      </c>
      <c r="I98" s="34">
        <f t="shared" si="8"/>
        <v>6.3053574331822959E-2</v>
      </c>
      <c r="J98" s="57"/>
      <c r="K98" s="358"/>
      <c r="L98" s="25" t="str">
        <f>'Programe Budget 2073-74'!Q74</f>
        <v>सु</v>
      </c>
    </row>
    <row r="99" spans="1:12" s="103" customFormat="1">
      <c r="A99" s="25"/>
      <c r="B99" s="71"/>
      <c r="C99" s="33">
        <f>'Programe Budget 2073-74'!C75</f>
        <v>6</v>
      </c>
      <c r="D99" s="126" t="str">
        <f>'Programe Budget 2073-74'!D75</f>
        <v>जिल्ला कृषि विकास कार्यालय, दैलेख</v>
      </c>
      <c r="E99" s="34">
        <f>'Programe Budget 2073-74'!E75</f>
        <v>446</v>
      </c>
      <c r="F99" s="34">
        <f t="shared" si="6"/>
        <v>446</v>
      </c>
      <c r="G99" s="34">
        <f t="shared" si="7"/>
        <v>6.3053574331822959E-2</v>
      </c>
      <c r="H99" s="192">
        <v>100</v>
      </c>
      <c r="I99" s="34">
        <f t="shared" si="8"/>
        <v>6.3053574331822959E-2</v>
      </c>
      <c r="J99" s="57"/>
      <c r="K99" s="358"/>
      <c r="L99" s="25" t="str">
        <f>'Programe Budget 2073-74'!Q75</f>
        <v>सु</v>
      </c>
    </row>
    <row r="100" spans="1:12" s="103" customFormat="1">
      <c r="A100" s="25"/>
      <c r="B100" s="71"/>
      <c r="C100" s="33">
        <f>'Programe Budget 2073-74'!C76</f>
        <v>7</v>
      </c>
      <c r="D100" s="126" t="str">
        <f>'Programe Budget 2073-74'!D76</f>
        <v>जिल्ला कृषि विकास कार्यालय, बर्दिया</v>
      </c>
      <c r="E100" s="34">
        <f>'Programe Budget 2073-74'!E76</f>
        <v>446</v>
      </c>
      <c r="F100" s="34">
        <f t="shared" si="6"/>
        <v>446</v>
      </c>
      <c r="G100" s="34">
        <f t="shared" si="7"/>
        <v>6.3053574331822959E-2</v>
      </c>
      <c r="H100" s="192">
        <v>100</v>
      </c>
      <c r="I100" s="34">
        <f t="shared" si="8"/>
        <v>6.3053574331822959E-2</v>
      </c>
      <c r="J100" s="57"/>
      <c r="K100" s="358"/>
      <c r="L100" s="25" t="str">
        <f>'Programe Budget 2073-74'!Q76</f>
        <v>सु</v>
      </c>
    </row>
    <row r="101" spans="1:12" s="103" customFormat="1">
      <c r="A101" s="25"/>
      <c r="B101" s="71"/>
      <c r="C101" s="33">
        <f>'Programe Budget 2073-74'!C77</f>
        <v>8</v>
      </c>
      <c r="D101" s="126" t="str">
        <f>'Programe Budget 2073-74'!D77</f>
        <v>जिल्ला कृषि विकास कार्यालय, बाँके</v>
      </c>
      <c r="E101" s="34">
        <f>'Programe Budget 2073-74'!E77</f>
        <v>446</v>
      </c>
      <c r="F101" s="34">
        <f t="shared" si="6"/>
        <v>446</v>
      </c>
      <c r="G101" s="34">
        <f t="shared" si="7"/>
        <v>6.3053574331822959E-2</v>
      </c>
      <c r="H101" s="192">
        <v>100</v>
      </c>
      <c r="I101" s="34">
        <f t="shared" si="8"/>
        <v>6.3053574331822959E-2</v>
      </c>
      <c r="J101" s="57"/>
      <c r="K101" s="358"/>
      <c r="L101" s="25" t="str">
        <f>'Programe Budget 2073-74'!Q77</f>
        <v>सु</v>
      </c>
    </row>
    <row r="102" spans="1:12" s="103" customFormat="1">
      <c r="A102" s="25"/>
      <c r="B102" s="71"/>
      <c r="C102" s="33">
        <f>'Programe Budget 2073-74'!C78</f>
        <v>9</v>
      </c>
      <c r="D102" s="126" t="str">
        <f>'Programe Budget 2073-74'!D78</f>
        <v>जिल्ला कृषि विकास कार्यालय, कैलाली</v>
      </c>
      <c r="E102" s="34">
        <f>'Programe Budget 2073-74'!E78</f>
        <v>446</v>
      </c>
      <c r="F102" s="34">
        <f t="shared" si="6"/>
        <v>446</v>
      </c>
      <c r="G102" s="34">
        <f t="shared" si="7"/>
        <v>6.3053574331822959E-2</v>
      </c>
      <c r="H102" s="192">
        <v>100</v>
      </c>
      <c r="I102" s="34">
        <f t="shared" si="8"/>
        <v>6.3053574331822959E-2</v>
      </c>
      <c r="J102" s="57"/>
      <c r="K102" s="358"/>
      <c r="L102" s="25" t="str">
        <f>'Programe Budget 2073-74'!Q78</f>
        <v>दि</v>
      </c>
    </row>
    <row r="103" spans="1:12" s="103" customFormat="1">
      <c r="A103" s="25"/>
      <c r="B103" s="71"/>
      <c r="C103" s="33">
        <f>'Programe Budget 2073-74'!C79</f>
        <v>10</v>
      </c>
      <c r="D103" s="126" t="str">
        <f>'Programe Budget 2073-74'!D79</f>
        <v>जिल्ला कृषि विकास कार्यालय, डडेलधुरा</v>
      </c>
      <c r="E103" s="34">
        <f>'Programe Budget 2073-74'!E79</f>
        <v>446</v>
      </c>
      <c r="F103" s="34">
        <f t="shared" si="6"/>
        <v>446</v>
      </c>
      <c r="G103" s="34">
        <f t="shared" si="7"/>
        <v>6.3053574331822959E-2</v>
      </c>
      <c r="H103" s="192">
        <v>100</v>
      </c>
      <c r="I103" s="34">
        <f t="shared" si="8"/>
        <v>6.3053574331822959E-2</v>
      </c>
      <c r="J103" s="57"/>
      <c r="K103" s="358"/>
      <c r="L103" s="25" t="str">
        <f>'Programe Budget 2073-74'!Q79</f>
        <v>दि</v>
      </c>
    </row>
    <row r="104" spans="1:12" s="103" customFormat="1" ht="22.5" customHeight="1">
      <c r="A104" s="25"/>
      <c r="B104" s="71"/>
      <c r="C104" s="33">
        <f>'Programe Budget 2073-74'!C80</f>
        <v>11</v>
      </c>
      <c r="D104" s="126" t="str">
        <f>'Programe Budget 2073-74'!D80</f>
        <v>जिल्ला कृषि विकास कार्यालय, डोटी</v>
      </c>
      <c r="E104" s="34">
        <f>'Programe Budget 2073-74'!E80</f>
        <v>446</v>
      </c>
      <c r="F104" s="34">
        <f t="shared" si="6"/>
        <v>446</v>
      </c>
      <c r="G104" s="34">
        <f t="shared" si="7"/>
        <v>6.3053574331822959E-2</v>
      </c>
      <c r="H104" s="192">
        <v>100</v>
      </c>
      <c r="I104" s="34">
        <f t="shared" si="8"/>
        <v>6.3053574331822959E-2</v>
      </c>
      <c r="J104" s="57"/>
      <c r="K104" s="358"/>
      <c r="L104" s="25" t="str">
        <f>'Programe Budget 2073-74'!Q80</f>
        <v>दि</v>
      </c>
    </row>
    <row r="105" spans="1:12" s="103" customFormat="1">
      <c r="A105" s="25"/>
      <c r="B105" s="71"/>
      <c r="C105" s="33">
        <f>'Programe Budget 2073-74'!C81</f>
        <v>12</v>
      </c>
      <c r="D105" s="126" t="str">
        <f>'Programe Budget 2073-74'!D81</f>
        <v>जिल्ला कृषि विकास कार्यालय, बैतडी</v>
      </c>
      <c r="E105" s="34">
        <f>'Programe Budget 2073-74'!E81</f>
        <v>446</v>
      </c>
      <c r="F105" s="34">
        <f t="shared" si="6"/>
        <v>446</v>
      </c>
      <c r="G105" s="34">
        <f t="shared" si="7"/>
        <v>6.3053574331822959E-2</v>
      </c>
      <c r="H105" s="192">
        <v>100</v>
      </c>
      <c r="I105" s="34">
        <f t="shared" si="8"/>
        <v>6.3053574331822959E-2</v>
      </c>
      <c r="J105" s="57"/>
      <c r="K105" s="358"/>
      <c r="L105" s="25" t="str">
        <f>'Programe Budget 2073-74'!Q81</f>
        <v>दि</v>
      </c>
    </row>
    <row r="106" spans="1:12" s="103" customFormat="1">
      <c r="A106" s="25"/>
      <c r="B106" s="71"/>
      <c r="C106" s="33">
        <f>'Programe Budget 2073-74'!C82</f>
        <v>13</v>
      </c>
      <c r="D106" s="126" t="str">
        <f>'Programe Budget 2073-74'!D82</f>
        <v>जिल्ला कृषि विकास कार्यालय, दार्चुला</v>
      </c>
      <c r="E106" s="34">
        <f>'Programe Budget 2073-74'!E82</f>
        <v>446</v>
      </c>
      <c r="F106" s="34">
        <f t="shared" si="6"/>
        <v>446</v>
      </c>
      <c r="G106" s="34">
        <f t="shared" si="7"/>
        <v>6.3053574331822959E-2</v>
      </c>
      <c r="H106" s="192">
        <v>100</v>
      </c>
      <c r="I106" s="34">
        <f t="shared" si="8"/>
        <v>6.3053574331822959E-2</v>
      </c>
      <c r="J106" s="57"/>
      <c r="K106" s="358"/>
      <c r="L106" s="25" t="str">
        <f>'Programe Budget 2073-74'!Q82</f>
        <v>दि</v>
      </c>
    </row>
    <row r="107" spans="1:12">
      <c r="A107" s="25"/>
      <c r="B107" s="71"/>
      <c r="C107" s="33"/>
      <c r="D107" s="117" t="str">
        <f>'Programe Budget 2073-74'!D83</f>
        <v>14 कार्यालयहरूको जम्मा</v>
      </c>
      <c r="E107" s="57">
        <f>SUM(E94:E106)</f>
        <v>707335</v>
      </c>
      <c r="F107" s="57">
        <f>SUM(F94:F106)</f>
        <v>707335</v>
      </c>
      <c r="G107" s="57">
        <f>SUM(G94:G106)</f>
        <v>99.999999999999957</v>
      </c>
      <c r="H107" s="192"/>
      <c r="I107" s="57">
        <f>SUM(I94:I106)</f>
        <v>87.834497684972419</v>
      </c>
      <c r="J107" s="57"/>
      <c r="K107" s="214"/>
      <c r="L107" s="25"/>
    </row>
    <row r="108" spans="1:12">
      <c r="A108" s="253"/>
      <c r="B108" s="71"/>
      <c r="C108" s="33"/>
      <c r="D108" s="274" t="s">
        <v>321</v>
      </c>
      <c r="E108" s="59" t="e">
        <f>E805</f>
        <v>#REF!</v>
      </c>
      <c r="F108" s="59" t="e">
        <f>F805</f>
        <v>#REF!</v>
      </c>
      <c r="G108" s="57" t="e">
        <f>F107/F108*100</f>
        <v>#REF!</v>
      </c>
      <c r="H108" s="192"/>
      <c r="I108" s="57" t="e">
        <f>I107*G108/100</f>
        <v>#REF!</v>
      </c>
      <c r="J108" s="57" t="e">
        <f>I108</f>
        <v>#REF!</v>
      </c>
      <c r="K108" s="214"/>
      <c r="L108" s="25"/>
    </row>
    <row r="109" spans="1:12">
      <c r="A109" s="1">
        <f>'Programe Budget 2073-74'!A84</f>
        <v>3</v>
      </c>
      <c r="B109" s="1" t="str">
        <f>'Programe Budget 2073-74'!B84</f>
        <v>312107-3/4</v>
      </c>
      <c r="C109" s="1">
        <f>'Programe Budget 2073-74'!C84</f>
        <v>3</v>
      </c>
      <c r="D109" s="123" t="str">
        <f>'Programe Budget 2073-74'!D84</f>
        <v>बागवानी विकास कार्यक्रम</v>
      </c>
      <c r="E109" s="59"/>
      <c r="F109" s="59"/>
      <c r="G109" s="57"/>
      <c r="H109" s="192"/>
      <c r="I109" s="57"/>
      <c r="J109" s="57"/>
      <c r="K109" s="214"/>
      <c r="L109" s="25" t="str">
        <f>'Programe Budget 2073-74'!Q84</f>
        <v>ना</v>
      </c>
    </row>
    <row r="110" spans="1:12">
      <c r="A110" s="25"/>
      <c r="B110" s="272"/>
      <c r="C110" s="112">
        <f>'Programe Budget 2073-74'!C85</f>
        <v>1</v>
      </c>
      <c r="D110" s="126" t="str">
        <f>'Programe Budget 2073-74'!D85</f>
        <v>फलफूल विकास निर्देशनालय, किर्तीपुर, काठमाण्डौं</v>
      </c>
      <c r="E110" s="34">
        <f>'Programe Budget 2073-74'!E85</f>
        <v>17671</v>
      </c>
      <c r="F110" s="34">
        <f t="shared" ref="F110:F145" si="9">E110</f>
        <v>17671</v>
      </c>
      <c r="G110" s="34" t="e">
        <f t="shared" ref="G110:G145" si="10">SUM(F110/$F$146*100)</f>
        <v>#REF!</v>
      </c>
      <c r="H110" s="192">
        <v>100</v>
      </c>
      <c r="I110" s="34" t="e">
        <f t="shared" ref="I110:I133" si="11">SUM(G110*H110/100)</f>
        <v>#REF!</v>
      </c>
      <c r="J110" s="59"/>
      <c r="K110" s="214"/>
      <c r="L110" s="25" t="str">
        <f>'Programe Budget 2073-74'!Q85</f>
        <v>नि</v>
      </c>
    </row>
    <row r="111" spans="1:12">
      <c r="A111" s="25"/>
      <c r="B111" s="11"/>
      <c r="C111" s="112">
        <f>'Programe Budget 2073-74'!C86</f>
        <v>2</v>
      </c>
      <c r="D111" s="126" t="str">
        <f>'Programe Budget 2073-74'!D86</f>
        <v>राष्ट्रिय सुन्तलाजात फलफूल विकास कार्यक्रम, किर्तीपुर</v>
      </c>
      <c r="E111" s="34">
        <f>'Programe Budget 2073-74'!E86</f>
        <v>13814</v>
      </c>
      <c r="F111" s="34">
        <f t="shared" si="9"/>
        <v>13814</v>
      </c>
      <c r="G111" s="34" t="e">
        <f t="shared" si="10"/>
        <v>#REF!</v>
      </c>
      <c r="H111" s="192">
        <v>94.03</v>
      </c>
      <c r="I111" s="34" t="e">
        <f t="shared" si="11"/>
        <v>#REF!</v>
      </c>
      <c r="J111" s="59"/>
      <c r="K111" s="214"/>
      <c r="L111" s="25" t="str">
        <f>'Programe Budget 2073-74'!Q86</f>
        <v>नि</v>
      </c>
    </row>
    <row r="112" spans="1:12">
      <c r="A112" s="25"/>
      <c r="B112" s="25"/>
      <c r="C112" s="112">
        <f>'Programe Budget 2073-74'!C87</f>
        <v>3</v>
      </c>
      <c r="D112" s="126" t="str">
        <f>'Programe Budget 2073-74'!D87</f>
        <v>कफि तथा चिया विकास शाखा, किर्तिपुर</v>
      </c>
      <c r="E112" s="34">
        <f>'Programe Budget 2073-74'!E87</f>
        <v>7228</v>
      </c>
      <c r="F112" s="34">
        <f t="shared" si="9"/>
        <v>7228</v>
      </c>
      <c r="G112" s="34" t="e">
        <f t="shared" si="10"/>
        <v>#REF!</v>
      </c>
      <c r="H112" s="192">
        <v>99.52</v>
      </c>
      <c r="I112" s="34" t="e">
        <f t="shared" si="11"/>
        <v>#REF!</v>
      </c>
      <c r="J112" s="59"/>
      <c r="K112" s="214"/>
      <c r="L112" s="25" t="str">
        <f>'Programe Budget 2073-74'!Q87</f>
        <v>नि</v>
      </c>
    </row>
    <row r="113" spans="1:12">
      <c r="A113" s="25"/>
      <c r="B113" s="25"/>
      <c r="C113" s="112">
        <f>'Programe Budget 2073-74'!C88</f>
        <v>4</v>
      </c>
      <c r="D113" s="126" t="str">
        <f>'Programe Budget 2073-74'!D88</f>
        <v>केन्द्रीय वागवानी केन्द्र, किर्तीपुर</v>
      </c>
      <c r="E113" s="34">
        <f>'Programe Budget 2073-74'!E88</f>
        <v>29457</v>
      </c>
      <c r="F113" s="34">
        <f t="shared" si="9"/>
        <v>29457</v>
      </c>
      <c r="G113" s="34" t="e">
        <f t="shared" si="10"/>
        <v>#REF!</v>
      </c>
      <c r="H113" s="192">
        <v>98.89</v>
      </c>
      <c r="I113" s="34" t="e">
        <f t="shared" si="11"/>
        <v>#REF!</v>
      </c>
      <c r="J113" s="59"/>
      <c r="K113" s="214"/>
      <c r="L113" s="25" t="str">
        <f>'Programe Budget 2073-74'!Q88</f>
        <v>नि</v>
      </c>
    </row>
    <row r="114" spans="1:12">
      <c r="A114" s="252"/>
      <c r="B114" s="25"/>
      <c r="C114" s="112">
        <f>'Programe Budget 2073-74'!C89</f>
        <v>5</v>
      </c>
      <c r="D114" s="126" t="str">
        <f>'Programe Budget 2073-74'!D89</f>
        <v>पुष्प विकास केन्द्र, गोदावरी, ललितपुर</v>
      </c>
      <c r="E114" s="34">
        <f>'Programe Budget 2073-74'!E89</f>
        <v>15725</v>
      </c>
      <c r="F114" s="34">
        <f t="shared" si="9"/>
        <v>15725</v>
      </c>
      <c r="G114" s="34" t="e">
        <f t="shared" si="10"/>
        <v>#REF!</v>
      </c>
      <c r="H114" s="192">
        <v>90.32</v>
      </c>
      <c r="I114" s="34" t="e">
        <f t="shared" si="11"/>
        <v>#REF!</v>
      </c>
      <c r="J114" s="59"/>
      <c r="K114" s="214"/>
      <c r="L114" s="25" t="str">
        <f>'Programe Budget 2073-74'!Q89</f>
        <v>नि</v>
      </c>
    </row>
    <row r="115" spans="1:12">
      <c r="A115" s="25"/>
      <c r="B115" s="25"/>
      <c r="C115" s="112">
        <f>'Programe Budget 2073-74'!C90</f>
        <v>6</v>
      </c>
      <c r="D115" s="126" t="str">
        <f>'Programe Budget 2073-74'!D90</f>
        <v>उष्ण प्रदेशीय वागवानी केन्द्र, नवलपुर, र्सलाही</v>
      </c>
      <c r="E115" s="34">
        <f>'Programe Budget 2073-74'!E90</f>
        <v>24778</v>
      </c>
      <c r="F115" s="34">
        <f t="shared" si="9"/>
        <v>24778</v>
      </c>
      <c r="G115" s="34" t="e">
        <f t="shared" si="10"/>
        <v>#REF!</v>
      </c>
      <c r="H115" s="192">
        <v>97.64</v>
      </c>
      <c r="I115" s="34" t="e">
        <f t="shared" si="11"/>
        <v>#REF!</v>
      </c>
      <c r="J115" s="59"/>
      <c r="K115" s="214"/>
      <c r="L115" s="25" t="str">
        <f>'Programe Budget 2073-74'!Q90</f>
        <v>नि</v>
      </c>
    </row>
    <row r="116" spans="1:12">
      <c r="A116" s="25"/>
      <c r="B116" s="25"/>
      <c r="C116" s="112">
        <f>'Programe Budget 2073-74'!C91</f>
        <v>7</v>
      </c>
      <c r="D116" s="126" t="str">
        <f>'Programe Budget 2073-74'!D91</f>
        <v>शितोष्ण वागवानी विकास केन्द्र, मार्फा, मुस्ताङ्ग</v>
      </c>
      <c r="E116" s="34">
        <f>'Programe Budget 2073-74'!E91</f>
        <v>19267</v>
      </c>
      <c r="F116" s="34">
        <f t="shared" si="9"/>
        <v>19267</v>
      </c>
      <c r="G116" s="34" t="e">
        <f t="shared" si="10"/>
        <v>#REF!</v>
      </c>
      <c r="H116" s="192">
        <v>99.8</v>
      </c>
      <c r="I116" s="34" t="e">
        <f t="shared" si="11"/>
        <v>#REF!</v>
      </c>
      <c r="J116" s="59"/>
      <c r="K116" s="214"/>
      <c r="L116" s="25" t="str">
        <f>'Programe Budget 2073-74'!Q91</f>
        <v>नि</v>
      </c>
    </row>
    <row r="117" spans="1:12">
      <c r="A117" s="25"/>
      <c r="B117" s="25"/>
      <c r="C117" s="112">
        <f>'Programe Budget 2073-74'!C92</f>
        <v>8</v>
      </c>
      <c r="D117" s="126" t="str">
        <f>'Programe Budget 2073-74'!D92</f>
        <v>वागवानी केन्द्र, फाप्लु, सोलुखुम्वु</v>
      </c>
      <c r="E117" s="34">
        <f>'Programe Budget 2073-74'!E92</f>
        <v>11773</v>
      </c>
      <c r="F117" s="34">
        <f t="shared" si="9"/>
        <v>11773</v>
      </c>
      <c r="G117" s="34" t="e">
        <f t="shared" si="10"/>
        <v>#REF!</v>
      </c>
      <c r="H117" s="192">
        <v>98.72</v>
      </c>
      <c r="I117" s="34" t="e">
        <f t="shared" si="11"/>
        <v>#REF!</v>
      </c>
      <c r="J117" s="59"/>
      <c r="K117" s="214"/>
      <c r="L117" s="25" t="str">
        <f>'Programe Budget 2073-74'!Q92</f>
        <v>नि</v>
      </c>
    </row>
    <row r="118" spans="1:12">
      <c r="A118" s="25"/>
      <c r="B118" s="25"/>
      <c r="C118" s="112">
        <f>'Programe Budget 2073-74'!C93</f>
        <v>9</v>
      </c>
      <c r="D118" s="126" t="str">
        <f>'Programe Budget 2073-74'!D93</f>
        <v>शितोष्ण बागवानी नर्सरी केन्द्र, दामन, मकवानपुर</v>
      </c>
      <c r="E118" s="34">
        <f>'Programe Budget 2073-74'!E93</f>
        <v>11015</v>
      </c>
      <c r="F118" s="34">
        <f t="shared" si="9"/>
        <v>11015</v>
      </c>
      <c r="G118" s="34" t="e">
        <f t="shared" si="10"/>
        <v>#REF!</v>
      </c>
      <c r="H118" s="192">
        <v>96.25</v>
      </c>
      <c r="I118" s="34" t="e">
        <f t="shared" si="11"/>
        <v>#REF!</v>
      </c>
      <c r="J118" s="59"/>
      <c r="K118" s="214"/>
      <c r="L118" s="25" t="str">
        <f>'Programe Budget 2073-74'!Q93</f>
        <v>नि</v>
      </c>
    </row>
    <row r="119" spans="1:12">
      <c r="A119" s="25"/>
      <c r="B119" s="25"/>
      <c r="C119" s="112">
        <f>'Programe Budget 2073-74'!C94</f>
        <v>10</v>
      </c>
      <c r="D119" s="126" t="str">
        <f>'Programe Budget 2073-74'!D94</f>
        <v>शितोष्ण प्रदेशीय फलफूल रुटस्टक विकास केन्द्र, बोच, दोलखा</v>
      </c>
      <c r="E119" s="34">
        <f>'Programe Budget 2073-74'!E94</f>
        <v>13770</v>
      </c>
      <c r="F119" s="34">
        <f t="shared" si="9"/>
        <v>13770</v>
      </c>
      <c r="G119" s="34" t="e">
        <f t="shared" si="10"/>
        <v>#REF!</v>
      </c>
      <c r="H119" s="192">
        <v>99.1</v>
      </c>
      <c r="I119" s="34" t="e">
        <f t="shared" si="11"/>
        <v>#REF!</v>
      </c>
      <c r="J119" s="59"/>
      <c r="K119" s="214"/>
      <c r="L119" s="25" t="str">
        <f>'Programe Budget 2073-74'!Q94</f>
        <v>नि</v>
      </c>
    </row>
    <row r="120" spans="1:12">
      <c r="A120" s="25"/>
      <c r="B120" s="25"/>
      <c r="C120" s="112">
        <f>'Programe Budget 2073-74'!C95</f>
        <v>11</v>
      </c>
      <c r="D120" s="126" t="str">
        <f>'Programe Budget 2073-74'!D95</f>
        <v>उपोष्ण प्रदेशीय वागवानी विकास केन्द्र, त्रिशुली, नुवाकोट</v>
      </c>
      <c r="E120" s="34">
        <f>'Programe Budget 2073-74'!E95</f>
        <v>17448</v>
      </c>
      <c r="F120" s="34">
        <f t="shared" si="9"/>
        <v>17448</v>
      </c>
      <c r="G120" s="34" t="e">
        <f t="shared" si="10"/>
        <v>#REF!</v>
      </c>
      <c r="H120" s="192">
        <v>99.8</v>
      </c>
      <c r="I120" s="34" t="e">
        <f t="shared" si="11"/>
        <v>#REF!</v>
      </c>
      <c r="J120" s="34"/>
      <c r="K120" s="214"/>
      <c r="L120" s="25" t="str">
        <f>'Programe Budget 2073-74'!Q95</f>
        <v>नि</v>
      </c>
    </row>
    <row r="121" spans="1:12">
      <c r="A121" s="25"/>
      <c r="B121" s="25"/>
      <c r="C121" s="112">
        <f>'Programe Budget 2073-74'!C96</f>
        <v>12</v>
      </c>
      <c r="D121" s="126" t="str">
        <f>'Programe Budget 2073-74'!D96</f>
        <v>उष्ण प्रदेशीय बागवानी नर्सरी विकास केन्द्र, जनकपुर</v>
      </c>
      <c r="E121" s="34">
        <f>'Programe Budget 2073-74'!E96</f>
        <v>10040</v>
      </c>
      <c r="F121" s="34">
        <f t="shared" si="9"/>
        <v>10040</v>
      </c>
      <c r="G121" s="34" t="e">
        <f t="shared" si="10"/>
        <v>#REF!</v>
      </c>
      <c r="H121" s="192">
        <v>100</v>
      </c>
      <c r="I121" s="34" t="e">
        <f t="shared" si="11"/>
        <v>#REF!</v>
      </c>
      <c r="J121" s="34"/>
      <c r="K121" s="214"/>
      <c r="L121" s="25" t="str">
        <f>'Programe Budget 2073-74'!Q96</f>
        <v>नि</v>
      </c>
    </row>
    <row r="122" spans="1:12">
      <c r="A122" s="25"/>
      <c r="B122" s="25"/>
      <c r="C122" s="112">
        <f>'Programe Budget 2073-74'!C97</f>
        <v>13</v>
      </c>
      <c r="D122" s="126" t="str">
        <f>'Programe Budget 2073-74'!D97</f>
        <v>सुन्तलाजात फलफूल विकास केन्द्र, पाल्पा</v>
      </c>
      <c r="E122" s="34">
        <f>'Programe Budget 2073-74'!E97</f>
        <v>12001</v>
      </c>
      <c r="F122" s="34">
        <f t="shared" si="9"/>
        <v>12001</v>
      </c>
      <c r="G122" s="34" t="e">
        <f t="shared" si="10"/>
        <v>#REF!</v>
      </c>
      <c r="H122" s="192">
        <v>99.9</v>
      </c>
      <c r="I122" s="34" t="e">
        <f t="shared" si="11"/>
        <v>#REF!</v>
      </c>
      <c r="J122" s="34"/>
      <c r="K122" s="214"/>
      <c r="L122" s="25" t="str">
        <f>'Programe Budget 2073-74'!Q97</f>
        <v>नि</v>
      </c>
    </row>
    <row r="123" spans="1:12">
      <c r="A123" s="25"/>
      <c r="B123" s="25"/>
      <c r="C123" s="112">
        <f>'Programe Budget 2073-74'!C98</f>
        <v>14</v>
      </c>
      <c r="D123" s="126" t="str">
        <f>'Programe Budget 2073-74'!D98</f>
        <v>कफि विकास केन्द्र, आँपचौर, गुल्मी</v>
      </c>
      <c r="E123" s="34">
        <f>'Programe Budget 2073-74'!E98</f>
        <v>16848</v>
      </c>
      <c r="F123" s="34">
        <f t="shared" si="9"/>
        <v>16848</v>
      </c>
      <c r="G123" s="34" t="e">
        <f t="shared" si="10"/>
        <v>#REF!</v>
      </c>
      <c r="H123" s="192">
        <v>99.8</v>
      </c>
      <c r="I123" s="34" t="e">
        <f t="shared" si="11"/>
        <v>#REF!</v>
      </c>
      <c r="J123" s="34"/>
      <c r="K123" s="214"/>
      <c r="L123" s="25" t="str">
        <f>'Programe Budget 2073-74'!Q98</f>
        <v>नि</v>
      </c>
    </row>
    <row r="124" spans="1:12">
      <c r="A124" s="25"/>
      <c r="B124" s="25"/>
      <c r="C124" s="112">
        <f>'Programe Budget 2073-74'!C99</f>
        <v>15</v>
      </c>
      <c r="D124" s="126" t="str">
        <f>'Programe Budget 2073-74'!D99</f>
        <v>सुख्खा फलफूल विकास केन्द्र, सतबाँझ, बैतडी</v>
      </c>
      <c r="E124" s="34">
        <f>'Programe Budget 2073-74'!E99</f>
        <v>14496</v>
      </c>
      <c r="F124" s="34">
        <f t="shared" si="9"/>
        <v>14496</v>
      </c>
      <c r="G124" s="34" t="e">
        <f t="shared" si="10"/>
        <v>#REF!</v>
      </c>
      <c r="H124" s="192">
        <v>100</v>
      </c>
      <c r="I124" s="34" t="e">
        <f t="shared" si="11"/>
        <v>#REF!</v>
      </c>
      <c r="J124" s="34"/>
      <c r="K124" s="214"/>
      <c r="L124" s="25" t="str">
        <f>'Programe Budget 2073-74'!Q99</f>
        <v>नि</v>
      </c>
    </row>
    <row r="125" spans="1:12">
      <c r="A125" s="25"/>
      <c r="B125" s="25"/>
      <c r="C125" s="112" t="e">
        <f>'Programe Budget 2073-74'!#REF!</f>
        <v>#REF!</v>
      </c>
      <c r="D125" s="117" t="e">
        <f>'Programe Budget 2073-74'!#REF!</f>
        <v>#REF!</v>
      </c>
      <c r="E125" s="34" t="e">
        <f>'Programe Budget 2073-74'!#REF!</f>
        <v>#REF!</v>
      </c>
      <c r="F125" s="34"/>
      <c r="G125" s="34"/>
      <c r="H125" s="192"/>
      <c r="I125" s="34"/>
      <c r="J125" s="34"/>
      <c r="K125" s="214"/>
      <c r="L125" s="25"/>
    </row>
    <row r="126" spans="1:12">
      <c r="A126" s="25"/>
      <c r="B126" s="25"/>
      <c r="C126" s="112">
        <f>'Programe Budget 2073-74'!C113</f>
        <v>2</v>
      </c>
      <c r="D126" s="126" t="str">
        <f>'Programe Budget 2073-74'!D113</f>
        <v xml:space="preserve">जिल्ला कृषि बिकास कार्यालय, धादिङ्ग </v>
      </c>
      <c r="E126" s="34">
        <f>'Programe Budget 2073-74'!E113</f>
        <v>1873</v>
      </c>
      <c r="F126" s="34">
        <f t="shared" si="9"/>
        <v>1873</v>
      </c>
      <c r="G126" s="34" t="e">
        <f t="shared" si="10"/>
        <v>#REF!</v>
      </c>
      <c r="H126" s="192">
        <v>100</v>
      </c>
      <c r="I126" s="34" t="e">
        <f t="shared" si="11"/>
        <v>#REF!</v>
      </c>
      <c r="J126" s="34"/>
      <c r="K126" s="214"/>
      <c r="L126" s="25" t="str">
        <f>'Programe Budget 2073-74'!Q113</f>
        <v>प</v>
      </c>
    </row>
    <row r="127" spans="1:12">
      <c r="A127" s="25"/>
      <c r="B127" s="25"/>
      <c r="C127" s="112">
        <f>'Programe Budget 2073-74'!C114</f>
        <v>3</v>
      </c>
      <c r="D127" s="126" t="str">
        <f>'Programe Budget 2073-74'!D114</f>
        <v>जिल्ला कृषि बिकास कार्यालय, गोरखा</v>
      </c>
      <c r="E127" s="34">
        <f>'Programe Budget 2073-74'!E114</f>
        <v>1873</v>
      </c>
      <c r="F127" s="34">
        <f t="shared" si="9"/>
        <v>1873</v>
      </c>
      <c r="G127" s="34" t="e">
        <f t="shared" si="10"/>
        <v>#REF!</v>
      </c>
      <c r="H127" s="192">
        <v>100</v>
      </c>
      <c r="I127" s="34" t="e">
        <f t="shared" si="11"/>
        <v>#REF!</v>
      </c>
      <c r="J127" s="34"/>
      <c r="K127" s="214"/>
      <c r="L127" s="25" t="str">
        <f>'Programe Budget 2073-74'!Q114</f>
        <v>का</v>
      </c>
    </row>
    <row r="128" spans="1:12">
      <c r="A128" s="25"/>
      <c r="B128" s="25"/>
      <c r="C128" s="112">
        <f>'Programe Budget 2073-74'!C115</f>
        <v>4</v>
      </c>
      <c r="D128" s="126" t="str">
        <f>'Programe Budget 2073-74'!D115</f>
        <v>जिल्ला कृषि बिकास कार्यालय, कास्की</v>
      </c>
      <c r="E128" s="34">
        <f>'Programe Budget 2073-74'!E115</f>
        <v>1873</v>
      </c>
      <c r="F128" s="34">
        <f t="shared" si="9"/>
        <v>1873</v>
      </c>
      <c r="G128" s="34" t="e">
        <f t="shared" si="10"/>
        <v>#REF!</v>
      </c>
      <c r="H128" s="192">
        <v>100</v>
      </c>
      <c r="I128" s="34" t="e">
        <f t="shared" si="11"/>
        <v>#REF!</v>
      </c>
      <c r="J128" s="34"/>
      <c r="K128" s="214"/>
      <c r="L128" s="25" t="str">
        <f>'Programe Budget 2073-74'!Q115</f>
        <v>प</v>
      </c>
    </row>
    <row r="129" spans="1:12">
      <c r="A129" s="25"/>
      <c r="B129" s="25"/>
      <c r="C129" s="112">
        <f>'Programe Budget 2073-74'!C116</f>
        <v>5</v>
      </c>
      <c r="D129" s="126" t="str">
        <f>'Programe Budget 2073-74'!D116</f>
        <v>जिल्ला कृषि बिकास कार्यालय, लमजुङ्ग</v>
      </c>
      <c r="E129" s="34">
        <f>'Programe Budget 2073-74'!E116</f>
        <v>1873</v>
      </c>
      <c r="F129" s="34">
        <f t="shared" si="9"/>
        <v>1873</v>
      </c>
      <c r="G129" s="34" t="e">
        <f t="shared" si="10"/>
        <v>#REF!</v>
      </c>
      <c r="H129" s="192">
        <v>100</v>
      </c>
      <c r="I129" s="34" t="e">
        <f t="shared" si="11"/>
        <v>#REF!</v>
      </c>
      <c r="J129" s="34"/>
      <c r="K129" s="214"/>
      <c r="L129" s="25" t="str">
        <f>'Programe Budget 2073-74'!Q116</f>
        <v>प</v>
      </c>
    </row>
    <row r="130" spans="1:12">
      <c r="A130" s="25"/>
      <c r="B130" s="25"/>
      <c r="C130" s="112">
        <f>'Programe Budget 2073-74'!C117</f>
        <v>6</v>
      </c>
      <c r="D130" s="126" t="str">
        <f>'Programe Budget 2073-74'!D117</f>
        <v>जिल्ला कृषि बिकास कार्यालय, म्याग्दी</v>
      </c>
      <c r="E130" s="34">
        <f>'Programe Budget 2073-74'!E117</f>
        <v>1873</v>
      </c>
      <c r="F130" s="34">
        <f t="shared" si="9"/>
        <v>1873</v>
      </c>
      <c r="G130" s="34" t="e">
        <f t="shared" si="10"/>
        <v>#REF!</v>
      </c>
      <c r="H130" s="192">
        <v>100</v>
      </c>
      <c r="I130" s="34" t="e">
        <f t="shared" si="11"/>
        <v>#REF!</v>
      </c>
      <c r="J130" s="34"/>
      <c r="K130" s="214"/>
      <c r="L130" s="25" t="str">
        <f>'Programe Budget 2073-74'!Q117</f>
        <v>प</v>
      </c>
    </row>
    <row r="131" spans="1:12">
      <c r="A131" s="25"/>
      <c r="B131" s="25"/>
      <c r="C131" s="112">
        <f>'Programe Budget 2073-74'!C118</f>
        <v>7</v>
      </c>
      <c r="D131" s="126" t="str">
        <f>'Programe Budget 2073-74'!D118</f>
        <v>जिल्ला कृषि बिकास कार्यालय, पर्वत</v>
      </c>
      <c r="E131" s="34">
        <f>'Programe Budget 2073-74'!E118</f>
        <v>1873</v>
      </c>
      <c r="F131" s="34">
        <f t="shared" si="9"/>
        <v>1873</v>
      </c>
      <c r="G131" s="34" t="e">
        <f t="shared" si="10"/>
        <v>#REF!</v>
      </c>
      <c r="H131" s="192">
        <v>100</v>
      </c>
      <c r="I131" s="34" t="e">
        <f t="shared" si="11"/>
        <v>#REF!</v>
      </c>
      <c r="J131" s="34"/>
      <c r="K131" s="214"/>
      <c r="L131" s="25" t="str">
        <f>'Programe Budget 2073-74'!Q118</f>
        <v>प</v>
      </c>
    </row>
    <row r="132" spans="1:12">
      <c r="A132" s="25"/>
      <c r="B132" s="25"/>
      <c r="C132" s="112">
        <f>'Programe Budget 2073-74'!C119</f>
        <v>8</v>
      </c>
      <c r="D132" s="126" t="str">
        <f>'Programe Budget 2073-74'!D119</f>
        <v>जिल्ला कृषि बिकास कार्यालय, स्याङ्गजा</v>
      </c>
      <c r="E132" s="34">
        <f>'Programe Budget 2073-74'!E119</f>
        <v>1873</v>
      </c>
      <c r="F132" s="34">
        <f t="shared" si="9"/>
        <v>1873</v>
      </c>
      <c r="G132" s="34" t="e">
        <f t="shared" si="10"/>
        <v>#REF!</v>
      </c>
      <c r="H132" s="192">
        <v>100</v>
      </c>
      <c r="I132" s="34" t="e">
        <f t="shared" si="11"/>
        <v>#REF!</v>
      </c>
      <c r="J132" s="34"/>
      <c r="K132" s="214"/>
      <c r="L132" s="25" t="str">
        <f>'Programe Budget 2073-74'!Q119</f>
        <v>प</v>
      </c>
    </row>
    <row r="133" spans="1:12">
      <c r="A133" s="25"/>
      <c r="B133" s="25"/>
      <c r="C133" s="112">
        <f>'Programe Budget 2073-74'!C120</f>
        <v>9</v>
      </c>
      <c r="D133" s="126" t="str">
        <f>'Programe Budget 2073-74'!D120</f>
        <v>जिल्ला कृषि बिकास कार्यालय, तनहुँ</v>
      </c>
      <c r="E133" s="34">
        <f>'Programe Budget 2073-74'!E120</f>
        <v>1873</v>
      </c>
      <c r="F133" s="34">
        <f t="shared" si="9"/>
        <v>1873</v>
      </c>
      <c r="G133" s="34" t="e">
        <f t="shared" si="10"/>
        <v>#REF!</v>
      </c>
      <c r="H133" s="192">
        <v>100</v>
      </c>
      <c r="I133" s="34" t="e">
        <f t="shared" si="11"/>
        <v>#REF!</v>
      </c>
      <c r="J133" s="34"/>
      <c r="K133" s="214"/>
      <c r="L133" s="25" t="str">
        <f>'Programe Budget 2073-74'!Q120</f>
        <v>प</v>
      </c>
    </row>
    <row r="134" spans="1:12">
      <c r="A134" s="25"/>
      <c r="B134" s="25"/>
      <c r="C134" s="112">
        <f>'Programe Budget 2073-74'!C121</f>
        <v>10</v>
      </c>
      <c r="D134" s="126" t="str">
        <f>'Programe Budget 2073-74'!D121</f>
        <v>जिल्ला कृषि बिकास कार्यालय, बाग्लुङ्ग</v>
      </c>
      <c r="E134" s="34">
        <f>'Programe Budget 2073-74'!E121</f>
        <v>3329</v>
      </c>
      <c r="F134" s="34">
        <f t="shared" si="9"/>
        <v>3329</v>
      </c>
      <c r="G134" s="34" t="e">
        <f t="shared" si="10"/>
        <v>#REF!</v>
      </c>
      <c r="H134" s="192">
        <v>100</v>
      </c>
      <c r="I134" s="34" t="e">
        <f t="shared" ref="I134:I145" si="12">H134*G134/100</f>
        <v>#REF!</v>
      </c>
      <c r="J134" s="57"/>
      <c r="K134" s="214"/>
      <c r="L134" s="25" t="str">
        <f>'Programe Budget 2073-74'!Q121</f>
        <v>प</v>
      </c>
    </row>
    <row r="135" spans="1:12">
      <c r="A135" s="25"/>
      <c r="B135" s="25"/>
      <c r="C135" s="112">
        <f>'Programe Budget 2073-74'!C122</f>
        <v>11</v>
      </c>
      <c r="D135" s="126" t="str">
        <f>'Programe Budget 2073-74'!D122</f>
        <v>जिल्ला कृषि बिकास कार्यालय, पाल्पा</v>
      </c>
      <c r="E135" s="34">
        <f>'Programe Budget 2073-74'!E122</f>
        <v>3329</v>
      </c>
      <c r="F135" s="34">
        <f t="shared" si="9"/>
        <v>3329</v>
      </c>
      <c r="G135" s="34" t="e">
        <f t="shared" si="10"/>
        <v>#REF!</v>
      </c>
      <c r="H135" s="192">
        <v>100</v>
      </c>
      <c r="I135" s="34" t="e">
        <f t="shared" si="12"/>
        <v>#REF!</v>
      </c>
      <c r="J135" s="57"/>
      <c r="K135" s="214"/>
      <c r="L135" s="25" t="str">
        <f>'Programe Budget 2073-74'!Q122</f>
        <v>प</v>
      </c>
    </row>
    <row r="136" spans="1:12">
      <c r="A136" s="25"/>
      <c r="B136" s="25"/>
      <c r="C136" s="112">
        <f>'Programe Budget 2073-74'!C123</f>
        <v>12</v>
      </c>
      <c r="D136" s="126" t="str">
        <f>'Programe Budget 2073-74'!D123</f>
        <v>जिल्ला कृषि बिकास कार्यालय, गुल्मी</v>
      </c>
      <c r="E136" s="34">
        <f>'Programe Budget 2073-74'!E123</f>
        <v>3329</v>
      </c>
      <c r="F136" s="34">
        <f t="shared" si="9"/>
        <v>3329</v>
      </c>
      <c r="G136" s="34" t="e">
        <f t="shared" si="10"/>
        <v>#REF!</v>
      </c>
      <c r="H136" s="192">
        <v>67.599999999999994</v>
      </c>
      <c r="I136" s="34" t="e">
        <f t="shared" si="12"/>
        <v>#REF!</v>
      </c>
      <c r="J136" s="57"/>
      <c r="K136" s="214"/>
      <c r="L136" s="25" t="str">
        <f>'Programe Budget 2073-74'!Q123</f>
        <v>प</v>
      </c>
    </row>
    <row r="137" spans="1:12">
      <c r="A137" s="25"/>
      <c r="B137" s="25"/>
      <c r="C137" s="112">
        <f>'Programe Budget 2073-74'!C124</f>
        <v>13</v>
      </c>
      <c r="D137" s="126" t="str">
        <f>'Programe Budget 2073-74'!D124</f>
        <v>जिल्ला कृषि बिकास कार्यालय, अर्घाखाँची</v>
      </c>
      <c r="E137" s="34">
        <f>'Programe Budget 2073-74'!E124</f>
        <v>3329</v>
      </c>
      <c r="F137" s="34">
        <f t="shared" si="9"/>
        <v>3329</v>
      </c>
      <c r="G137" s="34" t="e">
        <f t="shared" si="10"/>
        <v>#REF!</v>
      </c>
      <c r="H137" s="192">
        <v>49.2</v>
      </c>
      <c r="I137" s="34" t="e">
        <f t="shared" si="12"/>
        <v>#REF!</v>
      </c>
      <c r="J137" s="57"/>
      <c r="K137" s="214"/>
      <c r="L137" s="25" t="str">
        <f>'Programe Budget 2073-74'!Q124</f>
        <v>प</v>
      </c>
    </row>
    <row r="138" spans="1:12">
      <c r="A138" s="25"/>
      <c r="B138" s="25"/>
      <c r="C138" s="112" t="e">
        <f>'Programe Budget 2073-74'!#REF!</f>
        <v>#REF!</v>
      </c>
      <c r="D138" s="126" t="e">
        <f>'Programe Budget 2073-74'!#REF!</f>
        <v>#REF!</v>
      </c>
      <c r="E138" s="34" t="e">
        <f>'Programe Budget 2073-74'!#REF!</f>
        <v>#REF!</v>
      </c>
      <c r="F138" s="34" t="e">
        <f t="shared" si="9"/>
        <v>#REF!</v>
      </c>
      <c r="G138" s="34" t="e">
        <f t="shared" si="10"/>
        <v>#REF!</v>
      </c>
      <c r="H138" s="192">
        <v>99</v>
      </c>
      <c r="I138" s="34" t="e">
        <f t="shared" si="12"/>
        <v>#REF!</v>
      </c>
      <c r="J138" s="57"/>
      <c r="K138" s="214"/>
      <c r="L138" s="25" t="e">
        <f>'Programe Budget 2073-74'!#REF!</f>
        <v>#REF!</v>
      </c>
    </row>
    <row r="139" spans="1:12">
      <c r="A139" s="25"/>
      <c r="B139" s="25"/>
      <c r="C139" s="112" t="e">
        <f>'Programe Budget 2073-74'!#REF!</f>
        <v>#REF!</v>
      </c>
      <c r="D139" s="126" t="e">
        <f>'Programe Budget 2073-74'!#REF!</f>
        <v>#REF!</v>
      </c>
      <c r="E139" s="34" t="e">
        <f>'Programe Budget 2073-74'!#REF!</f>
        <v>#REF!</v>
      </c>
      <c r="F139" s="34" t="e">
        <f t="shared" si="9"/>
        <v>#REF!</v>
      </c>
      <c r="G139" s="34" t="e">
        <f t="shared" si="10"/>
        <v>#REF!</v>
      </c>
      <c r="H139" s="192">
        <v>100</v>
      </c>
      <c r="I139" s="34" t="e">
        <f t="shared" si="12"/>
        <v>#REF!</v>
      </c>
      <c r="J139" s="57"/>
      <c r="K139" s="214"/>
      <c r="L139" s="25" t="e">
        <f>'Programe Budget 2073-74'!#REF!</f>
        <v>#REF!</v>
      </c>
    </row>
    <row r="140" spans="1:12">
      <c r="A140" s="25"/>
      <c r="B140" s="25"/>
      <c r="C140" s="112" t="e">
        <f>'Programe Budget 2073-74'!#REF!</f>
        <v>#REF!</v>
      </c>
      <c r="D140" s="126" t="e">
        <f>'Programe Budget 2073-74'!#REF!</f>
        <v>#REF!</v>
      </c>
      <c r="E140" s="34" t="e">
        <f>'Programe Budget 2073-74'!#REF!</f>
        <v>#REF!</v>
      </c>
      <c r="F140" s="34" t="e">
        <f t="shared" si="9"/>
        <v>#REF!</v>
      </c>
      <c r="G140" s="34" t="e">
        <f t="shared" si="10"/>
        <v>#REF!</v>
      </c>
      <c r="H140" s="192">
        <v>100</v>
      </c>
      <c r="I140" s="34" t="e">
        <f t="shared" si="12"/>
        <v>#REF!</v>
      </c>
      <c r="J140" s="57"/>
      <c r="K140" s="214"/>
      <c r="L140" s="25" t="e">
        <f>'Programe Budget 2073-74'!#REF!</f>
        <v>#REF!</v>
      </c>
    </row>
    <row r="141" spans="1:12">
      <c r="A141" s="25"/>
      <c r="B141" s="25"/>
      <c r="C141" s="112" t="e">
        <f>'Programe Budget 2073-74'!#REF!</f>
        <v>#REF!</v>
      </c>
      <c r="D141" s="126" t="e">
        <f>'Programe Budget 2073-74'!#REF!</f>
        <v>#REF!</v>
      </c>
      <c r="E141" s="34" t="e">
        <f>'Programe Budget 2073-74'!#REF!</f>
        <v>#REF!</v>
      </c>
      <c r="F141" s="34" t="e">
        <f t="shared" si="9"/>
        <v>#REF!</v>
      </c>
      <c r="G141" s="34" t="e">
        <f t="shared" si="10"/>
        <v>#REF!</v>
      </c>
      <c r="H141" s="192">
        <v>100</v>
      </c>
      <c r="I141" s="34" t="e">
        <f t="shared" si="12"/>
        <v>#REF!</v>
      </c>
      <c r="J141" s="57"/>
      <c r="K141" s="214"/>
      <c r="L141" s="25" t="e">
        <f>'Programe Budget 2073-74'!#REF!</f>
        <v>#REF!</v>
      </c>
    </row>
    <row r="142" spans="1:12">
      <c r="A142" s="25"/>
      <c r="B142" s="25"/>
      <c r="C142" s="112" t="e">
        <f>'Programe Budget 2073-74'!#REF!</f>
        <v>#REF!</v>
      </c>
      <c r="D142" s="126" t="e">
        <f>'Programe Budget 2073-74'!#REF!</f>
        <v>#REF!</v>
      </c>
      <c r="E142" s="34" t="e">
        <f>'Programe Budget 2073-74'!#REF!</f>
        <v>#REF!</v>
      </c>
      <c r="F142" s="34" t="e">
        <f t="shared" si="9"/>
        <v>#REF!</v>
      </c>
      <c r="G142" s="34" t="e">
        <f t="shared" si="10"/>
        <v>#REF!</v>
      </c>
      <c r="H142" s="192">
        <v>100</v>
      </c>
      <c r="I142" s="34" t="e">
        <f t="shared" si="12"/>
        <v>#REF!</v>
      </c>
      <c r="J142" s="57"/>
      <c r="K142" s="214"/>
      <c r="L142" s="25" t="e">
        <f>'Programe Budget 2073-74'!#REF!</f>
        <v>#REF!</v>
      </c>
    </row>
    <row r="143" spans="1:12">
      <c r="A143" s="25"/>
      <c r="B143" s="25"/>
      <c r="C143" s="112" t="e">
        <f>'Programe Budget 2073-74'!#REF!</f>
        <v>#REF!</v>
      </c>
      <c r="D143" s="126" t="e">
        <f>'Programe Budget 2073-74'!#REF!</f>
        <v>#REF!</v>
      </c>
      <c r="E143" s="34" t="e">
        <f>'Programe Budget 2073-74'!#REF!</f>
        <v>#REF!</v>
      </c>
      <c r="F143" s="34" t="e">
        <f t="shared" si="9"/>
        <v>#REF!</v>
      </c>
      <c r="G143" s="34" t="e">
        <f t="shared" si="10"/>
        <v>#REF!</v>
      </c>
      <c r="H143" s="192">
        <v>99</v>
      </c>
      <c r="I143" s="34" t="e">
        <f t="shared" si="12"/>
        <v>#REF!</v>
      </c>
      <c r="J143" s="57"/>
      <c r="K143" s="214"/>
      <c r="L143" s="25" t="e">
        <f>'Programe Budget 2073-74'!#REF!</f>
        <v>#REF!</v>
      </c>
    </row>
    <row r="144" spans="1:12">
      <c r="A144" s="25"/>
      <c r="B144" s="25"/>
      <c r="C144" s="112" t="e">
        <f>'Programe Budget 2073-74'!#REF!</f>
        <v>#REF!</v>
      </c>
      <c r="D144" s="126" t="e">
        <f>'Programe Budget 2073-74'!#REF!</f>
        <v>#REF!</v>
      </c>
      <c r="E144" s="34" t="e">
        <f>'Programe Budget 2073-74'!#REF!</f>
        <v>#REF!</v>
      </c>
      <c r="F144" s="34" t="e">
        <f t="shared" si="9"/>
        <v>#REF!</v>
      </c>
      <c r="G144" s="34" t="e">
        <f t="shared" si="10"/>
        <v>#REF!</v>
      </c>
      <c r="H144" s="192">
        <v>100</v>
      </c>
      <c r="I144" s="34" t="e">
        <f t="shared" si="12"/>
        <v>#REF!</v>
      </c>
      <c r="J144" s="57"/>
      <c r="K144" s="214"/>
      <c r="L144" s="25" t="e">
        <f>'Programe Budget 2073-74'!#REF!</f>
        <v>#REF!</v>
      </c>
    </row>
    <row r="145" spans="1:12">
      <c r="A145" s="25"/>
      <c r="B145" s="25"/>
      <c r="C145" s="112" t="e">
        <f>'Programe Budget 2073-74'!#REF!</f>
        <v>#REF!</v>
      </c>
      <c r="D145" s="126" t="e">
        <f>'Programe Budget 2073-74'!#REF!</f>
        <v>#REF!</v>
      </c>
      <c r="E145" s="34" t="e">
        <f>'Programe Budget 2073-74'!#REF!</f>
        <v>#REF!</v>
      </c>
      <c r="F145" s="34" t="e">
        <f t="shared" si="9"/>
        <v>#REF!</v>
      </c>
      <c r="G145" s="34" t="e">
        <f t="shared" si="10"/>
        <v>#REF!</v>
      </c>
      <c r="H145" s="192">
        <v>100</v>
      </c>
      <c r="I145" s="34" t="e">
        <f t="shared" si="12"/>
        <v>#REF!</v>
      </c>
      <c r="J145" s="57"/>
      <c r="K145" s="214"/>
      <c r="L145" s="25" t="e">
        <f>'Programe Budget 2073-74'!#REF!</f>
        <v>#REF!</v>
      </c>
    </row>
    <row r="146" spans="1:12">
      <c r="A146" s="25"/>
      <c r="B146" s="25"/>
      <c r="C146" s="29"/>
      <c r="D146" s="117" t="str">
        <f>'Programe Budget 2073-74'!D179</f>
        <v>बागवानी विकास कार्यक्रम एकमुष्ट</v>
      </c>
      <c r="E146" s="57" t="e">
        <f>SUM(E110:E145)</f>
        <v>#REF!</v>
      </c>
      <c r="F146" s="57" t="e">
        <f>SUM(F110:F145)</f>
        <v>#REF!</v>
      </c>
      <c r="G146" s="57" t="e">
        <f>SUM(G110:G145)</f>
        <v>#REF!</v>
      </c>
      <c r="H146" s="192"/>
      <c r="I146" s="57" t="e">
        <f>SUM(I110:I145)</f>
        <v>#REF!</v>
      </c>
      <c r="J146" s="57"/>
      <c r="K146" s="214"/>
      <c r="L146" s="25"/>
    </row>
    <row r="147" spans="1:12">
      <c r="A147" s="25"/>
      <c r="B147" s="25"/>
      <c r="C147" s="29"/>
      <c r="D147" s="274" t="s">
        <v>321</v>
      </c>
      <c r="E147" s="57" t="e">
        <f>E805</f>
        <v>#REF!</v>
      </c>
      <c r="F147" s="57" t="e">
        <f>F805</f>
        <v>#REF!</v>
      </c>
      <c r="G147" s="57" t="e">
        <f>F146/F147*100</f>
        <v>#REF!</v>
      </c>
      <c r="H147" s="192"/>
      <c r="I147" s="57" t="e">
        <f>I146*G147/100</f>
        <v>#REF!</v>
      </c>
      <c r="J147" s="57" t="e">
        <f>I147</f>
        <v>#REF!</v>
      </c>
      <c r="K147" s="214"/>
      <c r="L147" s="25"/>
    </row>
    <row r="148" spans="1:12">
      <c r="A148" s="1">
        <f>'Programe Budget 2073-74'!A180</f>
        <v>4</v>
      </c>
      <c r="B148" s="1" t="str">
        <f>'Programe Budget 2073-74'!B180</f>
        <v>312108-3/4</v>
      </c>
      <c r="C148" s="35"/>
      <c r="D148" s="123" t="str">
        <f>'Programe Budget 2073-74'!D180</f>
        <v>आलु, तरकारी तथा मसला बाली विकास कार्यक्रम</v>
      </c>
      <c r="E148" s="34"/>
      <c r="F148" s="34"/>
      <c r="G148" s="34"/>
      <c r="H148" s="192"/>
      <c r="I148" s="34"/>
      <c r="J148" s="57"/>
      <c r="K148" s="214"/>
      <c r="L148" s="25" t="str">
        <f>'Programe Budget 2073-74'!Q180</f>
        <v>ना</v>
      </c>
    </row>
    <row r="149" spans="1:12">
      <c r="A149" s="25"/>
      <c r="B149" s="25"/>
      <c r="C149" s="29">
        <f>'Programe Budget 2073-74'!C181</f>
        <v>1</v>
      </c>
      <c r="D149" s="126" t="str">
        <f>'Programe Budget 2073-74'!D181</f>
        <v>तरकारी विकास निर्देशनालय, खुमलटार</v>
      </c>
      <c r="E149" s="34">
        <f>'Programe Budget 2073-74'!E181</f>
        <v>35078</v>
      </c>
      <c r="F149" s="34">
        <f>E149</f>
        <v>35078</v>
      </c>
      <c r="G149" s="34" t="e">
        <f>F149/$F$239*100</f>
        <v>#REF!</v>
      </c>
      <c r="H149" s="111">
        <v>100</v>
      </c>
      <c r="I149" s="34" t="e">
        <f>H149*G149/100</f>
        <v>#REF!</v>
      </c>
      <c r="J149" s="57"/>
      <c r="K149" s="214"/>
      <c r="L149" s="25" t="str">
        <f>'Programe Budget 2073-74'!Q181</f>
        <v>नि</v>
      </c>
    </row>
    <row r="150" spans="1:12">
      <c r="A150" s="25"/>
      <c r="B150" s="25"/>
      <c r="C150" s="29">
        <f>'Programe Budget 2073-74'!C182</f>
        <v>2</v>
      </c>
      <c r="D150" s="126" t="str">
        <f>'Programe Budget 2073-74'!D182</f>
        <v>राष्ट्रिय आलु वाली विकास कार्यक्रम, खुमलटार</v>
      </c>
      <c r="E150" s="34">
        <f>'Programe Budget 2073-74'!E182</f>
        <v>51422</v>
      </c>
      <c r="F150" s="34">
        <f t="shared" ref="F150:F213" si="13">E150</f>
        <v>51422</v>
      </c>
      <c r="G150" s="34" t="e">
        <f t="shared" ref="G150:G213" si="14">F150/$F$239*100</f>
        <v>#REF!</v>
      </c>
      <c r="H150" s="111">
        <v>72.2</v>
      </c>
      <c r="I150" s="34" t="e">
        <f t="shared" ref="I150:I213" si="15">H150*G150/100</f>
        <v>#REF!</v>
      </c>
      <c r="J150" s="57"/>
      <c r="K150" s="214"/>
      <c r="L150" s="25" t="str">
        <f>'Programe Budget 2073-74'!Q182</f>
        <v>नि</v>
      </c>
    </row>
    <row r="151" spans="1:12">
      <c r="A151" s="25"/>
      <c r="B151" s="25"/>
      <c r="C151" s="29">
        <f>'Programe Budget 2073-74'!C183</f>
        <v>3</v>
      </c>
      <c r="D151" s="126" t="str">
        <f>'Programe Budget 2073-74'!D183</f>
        <v>राष्ट्रिय मसला वाली विकास कार्यक्रम, खुमलटार</v>
      </c>
      <c r="E151" s="34">
        <f>'Programe Budget 2073-74'!E183</f>
        <v>25693</v>
      </c>
      <c r="F151" s="34">
        <f t="shared" si="13"/>
        <v>25693</v>
      </c>
      <c r="G151" s="34" t="e">
        <f t="shared" si="14"/>
        <v>#REF!</v>
      </c>
      <c r="H151" s="111">
        <v>97.79</v>
      </c>
      <c r="I151" s="34" t="e">
        <f t="shared" si="15"/>
        <v>#REF!</v>
      </c>
      <c r="J151" s="57"/>
      <c r="K151" s="214"/>
      <c r="L151" s="25" t="str">
        <f>'Programe Budget 2073-74'!Q183</f>
        <v>नि</v>
      </c>
    </row>
    <row r="152" spans="1:12">
      <c r="A152" s="25"/>
      <c r="B152" s="25"/>
      <c r="C152" s="29">
        <f>'Programe Budget 2073-74'!C184</f>
        <v>4</v>
      </c>
      <c r="D152" s="126" t="str">
        <f>'Programe Budget 2073-74'!D184</f>
        <v xml:space="preserve">केन्द्रीय तरकारी वीउ उत्पादन केन्द्र, खुमलटार </v>
      </c>
      <c r="E152" s="34">
        <f>'Programe Budget 2073-74'!E184</f>
        <v>20253</v>
      </c>
      <c r="F152" s="34">
        <f t="shared" si="13"/>
        <v>20253</v>
      </c>
      <c r="G152" s="34" t="e">
        <f t="shared" si="14"/>
        <v>#REF!</v>
      </c>
      <c r="H152" s="111">
        <v>97.5</v>
      </c>
      <c r="I152" s="34" t="e">
        <f t="shared" si="15"/>
        <v>#REF!</v>
      </c>
      <c r="J152" s="57"/>
      <c r="K152" s="214"/>
      <c r="L152" s="25" t="str">
        <f>'Programe Budget 2073-74'!Q184</f>
        <v>नि</v>
      </c>
    </row>
    <row r="153" spans="1:12">
      <c r="A153" s="25"/>
      <c r="B153" s="25"/>
      <c r="C153" s="29">
        <f>'Programe Budget 2073-74'!C185</f>
        <v>5</v>
      </c>
      <c r="D153" s="126" t="str">
        <f>'Programe Budget 2073-74'!D185</f>
        <v>तरकारी जर्मप्लाज्म संकलन तथा तरकारी वीउ उत्पादन केन्द्र, डडेलधुरा</v>
      </c>
      <c r="E153" s="34">
        <f>'Programe Budget 2073-74'!E185</f>
        <v>9207</v>
      </c>
      <c r="F153" s="34">
        <f t="shared" si="13"/>
        <v>9207</v>
      </c>
      <c r="G153" s="34" t="e">
        <f t="shared" si="14"/>
        <v>#REF!</v>
      </c>
      <c r="H153" s="111">
        <v>88.16</v>
      </c>
      <c r="I153" s="34" t="e">
        <f t="shared" si="15"/>
        <v>#REF!</v>
      </c>
      <c r="J153" s="57"/>
      <c r="K153" s="214"/>
      <c r="L153" s="25" t="str">
        <f>'Programe Budget 2073-74'!Q185</f>
        <v>नि</v>
      </c>
    </row>
    <row r="154" spans="1:12">
      <c r="A154" s="25"/>
      <c r="B154" s="25"/>
      <c r="C154" s="29">
        <f>'Programe Budget 2073-74'!C186</f>
        <v>6</v>
      </c>
      <c r="D154" s="126" t="str">
        <f>'Programe Budget 2073-74'!D186</f>
        <v>समशितोष्ण तरकारी वीउ उत्पादन केन्द्र, रुकुम</v>
      </c>
      <c r="E154" s="34">
        <f>'Programe Budget 2073-74'!E186</f>
        <v>9438</v>
      </c>
      <c r="F154" s="34">
        <f t="shared" si="13"/>
        <v>9438</v>
      </c>
      <c r="G154" s="34" t="e">
        <f t="shared" si="14"/>
        <v>#REF!</v>
      </c>
      <c r="H154" s="111">
        <v>93.38</v>
      </c>
      <c r="I154" s="34" t="e">
        <f t="shared" si="15"/>
        <v>#REF!</v>
      </c>
      <c r="J154" s="57"/>
      <c r="K154" s="214"/>
      <c r="L154" s="25" t="str">
        <f>'Programe Budget 2073-74'!Q186</f>
        <v>नि</v>
      </c>
    </row>
    <row r="155" spans="1:12">
      <c r="A155" s="25"/>
      <c r="B155" s="25"/>
      <c r="C155" s="29">
        <f>'Programe Budget 2073-74'!C187</f>
        <v>7</v>
      </c>
      <c r="D155" s="126" t="str">
        <f>'Programe Budget 2073-74'!D187</f>
        <v>न्यूक्लियस वीउ आलु केन्द्र, निगाले, सिन्धुपाल्चोक</v>
      </c>
      <c r="E155" s="34">
        <f>'Programe Budget 2073-74'!E187</f>
        <v>8591</v>
      </c>
      <c r="F155" s="34">
        <f t="shared" si="13"/>
        <v>8591</v>
      </c>
      <c r="G155" s="34" t="e">
        <f t="shared" si="14"/>
        <v>#REF!</v>
      </c>
      <c r="H155" s="111">
        <v>98.88</v>
      </c>
      <c r="I155" s="34" t="e">
        <f t="shared" si="15"/>
        <v>#REF!</v>
      </c>
      <c r="J155" s="57"/>
      <c r="K155" s="214"/>
      <c r="L155" s="25" t="str">
        <f>'Programe Budget 2073-74'!Q187</f>
        <v>नि</v>
      </c>
    </row>
    <row r="156" spans="1:12">
      <c r="A156" s="25"/>
      <c r="B156" s="25"/>
      <c r="C156" s="29">
        <f>'Programe Budget 2073-74'!C188</f>
        <v>8</v>
      </c>
      <c r="D156" s="126" t="str">
        <f>'Programe Budget 2073-74'!D188</f>
        <v>अलैंची विकास केन्द्र, फिक्कल, इलाम</v>
      </c>
      <c r="E156" s="34">
        <f>'Programe Budget 2073-74'!E188</f>
        <v>10260</v>
      </c>
      <c r="F156" s="34">
        <f t="shared" si="13"/>
        <v>10260</v>
      </c>
      <c r="G156" s="34" t="e">
        <f t="shared" si="14"/>
        <v>#REF!</v>
      </c>
      <c r="H156" s="111">
        <v>94.03</v>
      </c>
      <c r="I156" s="34" t="e">
        <f t="shared" si="15"/>
        <v>#REF!</v>
      </c>
      <c r="J156" s="57"/>
      <c r="K156" s="214"/>
      <c r="L156" s="25" t="str">
        <f>'Programe Budget 2073-74'!Q188</f>
        <v>नि</v>
      </c>
    </row>
    <row r="157" spans="1:12" ht="20.25" customHeight="1">
      <c r="A157" s="25"/>
      <c r="B157" s="25"/>
      <c r="C157" s="29">
        <f>'Programe Budget 2073-74'!C189</f>
        <v>9</v>
      </c>
      <c r="D157" s="126" t="str">
        <f>'Programe Budget 2073-74'!D189</f>
        <v>शितोष्ण तरकारी वीउ उत्पादन केन्द्र, डोल्पा</v>
      </c>
      <c r="E157" s="34">
        <f>'Programe Budget 2073-74'!E189</f>
        <v>7556.9999999999991</v>
      </c>
      <c r="F157" s="34">
        <f t="shared" si="13"/>
        <v>7556.9999999999991</v>
      </c>
      <c r="G157" s="34" t="e">
        <f t="shared" si="14"/>
        <v>#REF!</v>
      </c>
      <c r="H157" s="111">
        <v>100</v>
      </c>
      <c r="I157" s="34" t="e">
        <f t="shared" si="15"/>
        <v>#REF!</v>
      </c>
      <c r="J157" s="57"/>
      <c r="K157" s="214"/>
      <c r="L157" s="25" t="str">
        <f>'Programe Budget 2073-74'!Q189</f>
        <v>नि</v>
      </c>
    </row>
    <row r="158" spans="1:12" ht="20.25" customHeight="1">
      <c r="A158" s="25"/>
      <c r="B158" s="25"/>
      <c r="C158" s="29">
        <f>'Programe Budget 2073-74'!C190</f>
        <v>10</v>
      </c>
      <c r="D158" s="126" t="str">
        <f>'Programe Budget 2073-74'!D190</f>
        <v>मसला वाली विकास केन्द्र, पाँचखाल, काभ्रेपलाञ्चोक</v>
      </c>
      <c r="E158" s="34">
        <f>'Programe Budget 2073-74'!E190</f>
        <v>8924.9999999999982</v>
      </c>
      <c r="F158" s="34">
        <f t="shared" si="13"/>
        <v>8924.9999999999982</v>
      </c>
      <c r="G158" s="34" t="e">
        <f t="shared" si="14"/>
        <v>#REF!</v>
      </c>
      <c r="H158" s="111">
        <v>90.92</v>
      </c>
      <c r="I158" s="34" t="e">
        <f t="shared" si="15"/>
        <v>#REF!</v>
      </c>
      <c r="J158" s="57"/>
      <c r="K158" s="214"/>
      <c r="L158" s="25" t="str">
        <f>'Programe Budget 2073-74'!Q190</f>
        <v>नि</v>
      </c>
    </row>
    <row r="159" spans="1:12">
      <c r="A159" s="25"/>
      <c r="B159" s="25"/>
      <c r="C159" s="29">
        <f>'Programe Budget 2073-74'!C191</f>
        <v>11</v>
      </c>
      <c r="D159" s="126" t="str">
        <f>'Programe Budget 2073-74'!D191</f>
        <v>कन्दमुल तरकारी विकास केन्द्र, सिन्धुली</v>
      </c>
      <c r="E159" s="34">
        <f>'Programe Budget 2073-74'!E191</f>
        <v>12435</v>
      </c>
      <c r="F159" s="34">
        <f t="shared" si="13"/>
        <v>12435</v>
      </c>
      <c r="G159" s="34" t="e">
        <f t="shared" si="14"/>
        <v>#REF!</v>
      </c>
      <c r="H159" s="111">
        <v>91.41</v>
      </c>
      <c r="I159" s="34" t="e">
        <f t="shared" si="15"/>
        <v>#REF!</v>
      </c>
      <c r="J159" s="57"/>
      <c r="K159" s="214"/>
      <c r="L159" s="25" t="str">
        <f>'Programe Budget 2073-74'!Q191</f>
        <v>नि</v>
      </c>
    </row>
    <row r="160" spans="1:12">
      <c r="A160" s="25"/>
      <c r="B160" s="25"/>
      <c r="C160" s="29">
        <f>'Programe Budget 2073-74'!C192</f>
        <v>12</v>
      </c>
      <c r="D160" s="126" t="str">
        <f>'Programe Budget 2073-74'!D192</f>
        <v xml:space="preserve">आलु वाली विकास केन्द्र, हुम्ला                         </v>
      </c>
      <c r="E160" s="34">
        <f>'Programe Budget 2073-74'!E192</f>
        <v>6916</v>
      </c>
      <c r="F160" s="34">
        <f t="shared" si="13"/>
        <v>6916</v>
      </c>
      <c r="G160" s="34" t="e">
        <f t="shared" si="14"/>
        <v>#REF!</v>
      </c>
      <c r="H160" s="111">
        <v>99.3</v>
      </c>
      <c r="I160" s="34" t="e">
        <f t="shared" si="15"/>
        <v>#REF!</v>
      </c>
      <c r="J160" s="57"/>
      <c r="K160" s="214"/>
      <c r="L160" s="25" t="str">
        <f>'Programe Budget 2073-74'!Q192</f>
        <v>नि</v>
      </c>
    </row>
    <row r="161" spans="1:12">
      <c r="A161" s="25"/>
      <c r="B161" s="25"/>
      <c r="C161" s="29">
        <f>'Programe Budget 2073-74'!C193</f>
        <v>13</v>
      </c>
      <c r="D161" s="126" t="str">
        <f>'Programe Budget 2073-74'!D193</f>
        <v>रा.आ.वा.वि.का, बागवानी केन्द्र जौबारी, जोगमाई, इलाम</v>
      </c>
      <c r="E161" s="34">
        <f>'Programe Budget 2073-74'!E193</f>
        <v>12319</v>
      </c>
      <c r="F161" s="34">
        <f t="shared" si="13"/>
        <v>12319</v>
      </c>
      <c r="G161" s="34" t="e">
        <f t="shared" si="14"/>
        <v>#REF!</v>
      </c>
      <c r="H161" s="111">
        <v>92.3</v>
      </c>
      <c r="I161" s="34" t="e">
        <f t="shared" si="15"/>
        <v>#REF!</v>
      </c>
      <c r="J161" s="352"/>
      <c r="K161" s="214"/>
      <c r="L161" s="25" t="str">
        <f>'Programe Budget 2073-74'!Q193</f>
        <v>नि</v>
      </c>
    </row>
    <row r="162" spans="1:12">
      <c r="A162" s="25"/>
      <c r="B162" s="25"/>
      <c r="C162" s="29" t="e">
        <f>'Programe Budget 2073-74'!#REF!</f>
        <v>#REF!</v>
      </c>
      <c r="D162" s="126" t="e">
        <f>'Programe Budget 2073-74'!#REF!</f>
        <v>#REF!</v>
      </c>
      <c r="E162" s="34" t="e">
        <f>'Programe Budget 2073-74'!#REF!</f>
        <v>#REF!</v>
      </c>
      <c r="F162" s="34" t="e">
        <f t="shared" si="13"/>
        <v>#REF!</v>
      </c>
      <c r="G162" s="34" t="e">
        <f t="shared" si="14"/>
        <v>#REF!</v>
      </c>
      <c r="H162" s="192">
        <v>100</v>
      </c>
      <c r="I162" s="34" t="e">
        <f t="shared" si="15"/>
        <v>#REF!</v>
      </c>
      <c r="J162" s="352"/>
      <c r="K162" s="214"/>
      <c r="L162" s="25" t="e">
        <f>'Programe Budget 2073-74'!#REF!</f>
        <v>#REF!</v>
      </c>
    </row>
    <row r="163" spans="1:12">
      <c r="A163" s="25"/>
      <c r="B163" s="25"/>
      <c r="C163" s="60" t="str">
        <f>'Programe Budget 2073-74'!C194</f>
        <v xml:space="preserve">ख </v>
      </c>
      <c r="D163" s="117" t="str">
        <f>'Programe Budget 2073-74'!D194</f>
        <v>अलैची रोग व्यवस्थापन तथा नर्सरी स्थापना कार्यक्रम</v>
      </c>
      <c r="E163" s="34">
        <f>'Programe Budget 2073-74'!E194</f>
        <v>0</v>
      </c>
      <c r="F163" s="34"/>
      <c r="G163" s="34"/>
      <c r="H163" s="192"/>
      <c r="I163" s="34"/>
      <c r="J163" s="352"/>
      <c r="K163" s="214"/>
      <c r="L163" s="25">
        <f>'Programe Budget 2073-74'!Q194</f>
        <v>0</v>
      </c>
    </row>
    <row r="164" spans="1:12">
      <c r="A164" s="25"/>
      <c r="B164" s="25"/>
      <c r="C164" s="29">
        <f>'Programe Budget 2073-74'!C195</f>
        <v>14</v>
      </c>
      <c r="D164" s="126" t="str">
        <f>'Programe Budget 2073-74'!D195</f>
        <v>जिल्ला कृषि विकास कार्यालय, ताप्लेजुङ्ग</v>
      </c>
      <c r="E164" s="34">
        <f>'Programe Budget 2073-74'!E195</f>
        <v>706</v>
      </c>
      <c r="F164" s="34">
        <f t="shared" si="13"/>
        <v>706</v>
      </c>
      <c r="G164" s="34" t="e">
        <f t="shared" si="14"/>
        <v>#REF!</v>
      </c>
      <c r="H164" s="192">
        <v>98.5</v>
      </c>
      <c r="I164" s="34" t="e">
        <f t="shared" si="15"/>
        <v>#REF!</v>
      </c>
      <c r="J164" s="352"/>
      <c r="K164" s="214"/>
      <c r="L164" s="25" t="str">
        <f>'Programe Budget 2073-74'!Q195</f>
        <v>वि</v>
      </c>
    </row>
    <row r="165" spans="1:12">
      <c r="A165" s="25"/>
      <c r="B165" s="25"/>
      <c r="C165" s="29">
        <f>'Programe Budget 2073-74'!C196</f>
        <v>15</v>
      </c>
      <c r="D165" s="126" t="str">
        <f>'Programe Budget 2073-74'!D196</f>
        <v>जिल्ला कृषि विकास कार्यालय, पाँचथर</v>
      </c>
      <c r="E165" s="34">
        <f>'Programe Budget 2073-74'!E196</f>
        <v>706</v>
      </c>
      <c r="F165" s="34">
        <f t="shared" si="13"/>
        <v>706</v>
      </c>
      <c r="G165" s="34" t="e">
        <f t="shared" si="14"/>
        <v>#REF!</v>
      </c>
      <c r="H165" s="192">
        <v>98.9</v>
      </c>
      <c r="I165" s="34" t="e">
        <f t="shared" si="15"/>
        <v>#REF!</v>
      </c>
      <c r="J165" s="352"/>
      <c r="K165" s="214"/>
      <c r="L165" s="25" t="str">
        <f>'Programe Budget 2073-74'!Q196</f>
        <v>वि</v>
      </c>
    </row>
    <row r="166" spans="1:12">
      <c r="A166" s="25"/>
      <c r="B166" s="25"/>
      <c r="C166" s="29">
        <f>'Programe Budget 2073-74'!C197</f>
        <v>16</v>
      </c>
      <c r="D166" s="126" t="str">
        <f>'Programe Budget 2073-74'!D197</f>
        <v>जिल्ला कृषि विकास कार्यालयर्,र् इलाम</v>
      </c>
      <c r="E166" s="34">
        <f>'Programe Budget 2073-74'!E197</f>
        <v>706</v>
      </c>
      <c r="F166" s="34">
        <f t="shared" si="13"/>
        <v>706</v>
      </c>
      <c r="G166" s="34" t="e">
        <f t="shared" si="14"/>
        <v>#REF!</v>
      </c>
      <c r="H166" s="192">
        <v>100</v>
      </c>
      <c r="I166" s="34" t="e">
        <f t="shared" si="15"/>
        <v>#REF!</v>
      </c>
      <c r="J166" s="352"/>
      <c r="K166" s="214"/>
      <c r="L166" s="25" t="str">
        <f>'Programe Budget 2073-74'!Q197</f>
        <v>वि</v>
      </c>
    </row>
    <row r="167" spans="1:12">
      <c r="A167" s="25"/>
      <c r="B167" s="25"/>
      <c r="C167" s="29">
        <f>'Programe Budget 2073-74'!C198</f>
        <v>17</v>
      </c>
      <c r="D167" s="126" t="str">
        <f>'Programe Budget 2073-74'!D198</f>
        <v>जिल्ला कृषि विकास कार्यालय, तेह्रथुम</v>
      </c>
      <c r="E167" s="34">
        <f>'Programe Budget 2073-74'!E198</f>
        <v>706</v>
      </c>
      <c r="F167" s="34">
        <f t="shared" si="13"/>
        <v>706</v>
      </c>
      <c r="G167" s="34" t="e">
        <f t="shared" si="14"/>
        <v>#REF!</v>
      </c>
      <c r="H167" s="192">
        <v>100</v>
      </c>
      <c r="I167" s="34" t="e">
        <f t="shared" si="15"/>
        <v>#REF!</v>
      </c>
      <c r="J167" s="352"/>
      <c r="K167" s="214"/>
      <c r="L167" s="25" t="str">
        <f>'Programe Budget 2073-74'!Q198</f>
        <v>वि</v>
      </c>
    </row>
    <row r="168" spans="1:12">
      <c r="A168" s="25"/>
      <c r="B168" s="25"/>
      <c r="C168" s="29">
        <f>'Programe Budget 2073-74'!C199</f>
        <v>18</v>
      </c>
      <c r="D168" s="126" t="str">
        <f>'Programe Budget 2073-74'!D199</f>
        <v>जिल्ला कृषि विकास कार्यालय, भोजपुर</v>
      </c>
      <c r="E168" s="34">
        <f>'Programe Budget 2073-74'!E199</f>
        <v>706</v>
      </c>
      <c r="F168" s="34">
        <f t="shared" si="13"/>
        <v>706</v>
      </c>
      <c r="G168" s="34" t="e">
        <f t="shared" si="14"/>
        <v>#REF!</v>
      </c>
      <c r="H168" s="192">
        <v>100</v>
      </c>
      <c r="I168" s="34" t="e">
        <f t="shared" si="15"/>
        <v>#REF!</v>
      </c>
      <c r="J168" s="352"/>
      <c r="K168" s="214"/>
      <c r="L168" s="25" t="str">
        <f>'Programe Budget 2073-74'!Q199</f>
        <v>वि</v>
      </c>
    </row>
    <row r="169" spans="1:12">
      <c r="A169" s="25"/>
      <c r="B169" s="25"/>
      <c r="C169" s="29">
        <f>'Programe Budget 2073-74'!C200</f>
        <v>19</v>
      </c>
      <c r="D169" s="126" t="str">
        <f>'Programe Budget 2073-74'!D200</f>
        <v>जिल्ला कृषि विकास कार्यालय, धनकुटा</v>
      </c>
      <c r="E169" s="34">
        <f>'Programe Budget 2073-74'!E200</f>
        <v>706</v>
      </c>
      <c r="F169" s="34">
        <f t="shared" si="13"/>
        <v>706</v>
      </c>
      <c r="G169" s="34" t="e">
        <f t="shared" si="14"/>
        <v>#REF!</v>
      </c>
      <c r="H169" s="192">
        <v>90.1</v>
      </c>
      <c r="I169" s="34" t="e">
        <f t="shared" si="15"/>
        <v>#REF!</v>
      </c>
      <c r="J169" s="352"/>
      <c r="K169" s="214"/>
      <c r="L169" s="25" t="str">
        <f>'Programe Budget 2073-74'!Q200</f>
        <v>वि</v>
      </c>
    </row>
    <row r="170" spans="1:12">
      <c r="A170" s="25"/>
      <c r="B170" s="25"/>
      <c r="C170" s="29">
        <f>'Programe Budget 2073-74'!C201</f>
        <v>20</v>
      </c>
      <c r="D170" s="126" t="str">
        <f>'Programe Budget 2073-74'!D201</f>
        <v>जिल्ला कृषि विकास कार्यालय, सोलुखुम्बु</v>
      </c>
      <c r="E170" s="34">
        <f>'Programe Budget 2073-74'!E201</f>
        <v>706</v>
      </c>
      <c r="F170" s="34">
        <f t="shared" si="13"/>
        <v>706</v>
      </c>
      <c r="G170" s="34" t="e">
        <f t="shared" si="14"/>
        <v>#REF!</v>
      </c>
      <c r="H170" s="192">
        <v>100</v>
      </c>
      <c r="I170" s="34" t="e">
        <f t="shared" si="15"/>
        <v>#REF!</v>
      </c>
      <c r="J170" s="352"/>
      <c r="K170" s="214"/>
      <c r="L170" s="25" t="str">
        <f>'Programe Budget 2073-74'!Q201</f>
        <v>वि</v>
      </c>
    </row>
    <row r="171" spans="1:12">
      <c r="A171" s="25"/>
      <c r="B171" s="25"/>
      <c r="C171" s="29">
        <f>'Programe Budget 2073-74'!C202</f>
        <v>21</v>
      </c>
      <c r="D171" s="126" t="str">
        <f>'Programe Budget 2073-74'!D202</f>
        <v>जिल्ला कृषि विकास कार्यालय, खोटाङ्ग</v>
      </c>
      <c r="E171" s="34">
        <f>'Programe Budget 2073-74'!E202</f>
        <v>706</v>
      </c>
      <c r="F171" s="34">
        <f t="shared" si="13"/>
        <v>706</v>
      </c>
      <c r="G171" s="34" t="e">
        <f t="shared" si="14"/>
        <v>#REF!</v>
      </c>
      <c r="H171" s="192">
        <v>100</v>
      </c>
      <c r="I171" s="34" t="e">
        <f t="shared" si="15"/>
        <v>#REF!</v>
      </c>
      <c r="J171" s="352"/>
      <c r="K171" s="214"/>
      <c r="L171" s="25" t="str">
        <f>'Programe Budget 2073-74'!Q202</f>
        <v>वि</v>
      </c>
    </row>
    <row r="172" spans="1:12">
      <c r="A172" s="25"/>
      <c r="B172" s="25"/>
      <c r="C172" s="29">
        <f>'Programe Budget 2073-74'!C203</f>
        <v>22</v>
      </c>
      <c r="D172" s="126" t="str">
        <f>'Programe Budget 2073-74'!D203</f>
        <v>जिल्ला कृषि विकास कार्यालय, सिन्धुपालाञ्चोक</v>
      </c>
      <c r="E172" s="34">
        <f>'Programe Budget 2073-74'!E203</f>
        <v>706</v>
      </c>
      <c r="F172" s="34">
        <f t="shared" si="13"/>
        <v>706</v>
      </c>
      <c r="G172" s="34" t="e">
        <f t="shared" si="14"/>
        <v>#REF!</v>
      </c>
      <c r="H172" s="192">
        <v>100</v>
      </c>
      <c r="I172" s="34" t="e">
        <f t="shared" si="15"/>
        <v>#REF!</v>
      </c>
      <c r="J172" s="352"/>
      <c r="K172" s="214"/>
      <c r="L172" s="25" t="str">
        <f>'Programe Budget 2073-74'!Q203</f>
        <v>वि</v>
      </c>
    </row>
    <row r="173" spans="1:12">
      <c r="A173" s="25"/>
      <c r="B173" s="25"/>
      <c r="C173" s="29">
        <f>'Programe Budget 2073-74'!C204</f>
        <v>23</v>
      </c>
      <c r="D173" s="126" t="str">
        <f>'Programe Budget 2073-74'!D204</f>
        <v>जिल्ला कृषि विकास कार्यालय, लमजुङ्ग</v>
      </c>
      <c r="E173" s="34">
        <f>'Programe Budget 2073-74'!E204</f>
        <v>706</v>
      </c>
      <c r="F173" s="34">
        <f t="shared" si="13"/>
        <v>706</v>
      </c>
      <c r="G173" s="34" t="e">
        <f t="shared" si="14"/>
        <v>#REF!</v>
      </c>
      <c r="H173" s="192">
        <v>97.7</v>
      </c>
      <c r="I173" s="34" t="e">
        <f t="shared" si="15"/>
        <v>#REF!</v>
      </c>
      <c r="J173" s="352"/>
      <c r="K173" s="214"/>
      <c r="L173" s="25" t="str">
        <f>'Programe Budget 2073-74'!Q204</f>
        <v>वि</v>
      </c>
    </row>
    <row r="174" spans="1:12">
      <c r="A174" s="25"/>
      <c r="B174" s="25"/>
      <c r="C174" s="29">
        <f>'Programe Budget 2073-74'!C205</f>
        <v>24</v>
      </c>
      <c r="D174" s="126" t="str">
        <f>'Programe Budget 2073-74'!D205</f>
        <v>जिल्ला कृषि विकास कार्यालय, गोरखा</v>
      </c>
      <c r="E174" s="34">
        <f>'Programe Budget 2073-74'!E205</f>
        <v>706</v>
      </c>
      <c r="F174" s="34">
        <f t="shared" si="13"/>
        <v>706</v>
      </c>
      <c r="G174" s="34" t="e">
        <f t="shared" si="14"/>
        <v>#REF!</v>
      </c>
      <c r="H174" s="192">
        <v>100</v>
      </c>
      <c r="I174" s="34" t="e">
        <f t="shared" si="15"/>
        <v>#REF!</v>
      </c>
      <c r="J174" s="352"/>
      <c r="K174" s="214"/>
      <c r="L174" s="25" t="str">
        <f>'Programe Budget 2073-74'!Q205</f>
        <v>का</v>
      </c>
    </row>
    <row r="175" spans="1:12">
      <c r="A175" s="25"/>
      <c r="B175" s="25"/>
      <c r="C175" s="29">
        <f>'Programe Budget 2073-74'!C206</f>
        <v>25</v>
      </c>
      <c r="D175" s="126" t="str">
        <f>'Programe Budget 2073-74'!D206</f>
        <v>जिल्ला कृषि विकास कार्यालय, रोल्पा</v>
      </c>
      <c r="E175" s="34">
        <f>'Programe Budget 2073-74'!E206</f>
        <v>706</v>
      </c>
      <c r="F175" s="34">
        <f t="shared" si="13"/>
        <v>706</v>
      </c>
      <c r="G175" s="34" t="e">
        <f t="shared" si="14"/>
        <v>#REF!</v>
      </c>
      <c r="H175" s="192">
        <v>97.7</v>
      </c>
      <c r="I175" s="34" t="e">
        <f t="shared" si="15"/>
        <v>#REF!</v>
      </c>
      <c r="J175" s="352"/>
      <c r="K175" s="214"/>
      <c r="L175" s="25" t="str">
        <f>'Programe Budget 2073-74'!Q206</f>
        <v>का</v>
      </c>
    </row>
    <row r="176" spans="1:12">
      <c r="A176" s="25"/>
      <c r="B176" s="25"/>
      <c r="C176" s="29">
        <f>'Programe Budget 2073-74'!C207</f>
        <v>26</v>
      </c>
      <c r="D176" s="126" t="str">
        <f>'Programe Budget 2073-74'!D207</f>
        <v>शितोष्ण प्रदेशीय फलफूल रुटस्टक विकास केन्द्र, बोच, दोलखा</v>
      </c>
      <c r="E176" s="34">
        <f>'Programe Budget 2073-74'!E207</f>
        <v>450</v>
      </c>
      <c r="F176" s="34">
        <f t="shared" si="13"/>
        <v>450</v>
      </c>
      <c r="G176" s="34" t="e">
        <f t="shared" si="14"/>
        <v>#REF!</v>
      </c>
      <c r="H176" s="192">
        <v>100</v>
      </c>
      <c r="I176" s="34" t="e">
        <f t="shared" si="15"/>
        <v>#REF!</v>
      </c>
      <c r="J176" s="352"/>
      <c r="K176" s="214"/>
      <c r="L176" s="25" t="str">
        <f>'Programe Budget 2073-74'!Q207</f>
        <v>का</v>
      </c>
    </row>
    <row r="177" spans="1:12">
      <c r="A177" s="25"/>
      <c r="B177" s="25"/>
      <c r="C177" s="29" t="str">
        <f>'Programe Budget 2073-74'!C208</f>
        <v xml:space="preserve">ग </v>
      </c>
      <c r="D177" s="126" t="str">
        <f>'Programe Budget 2073-74'!D208</f>
        <v xml:space="preserve">वगर खेति कार्यक्रम </v>
      </c>
      <c r="E177" s="34">
        <f>'Programe Budget 2073-74'!E208</f>
        <v>0</v>
      </c>
      <c r="F177" s="34">
        <f t="shared" si="13"/>
        <v>0</v>
      </c>
      <c r="G177" s="34" t="e">
        <f t="shared" si="14"/>
        <v>#REF!</v>
      </c>
      <c r="H177" s="192">
        <v>99.3</v>
      </c>
      <c r="I177" s="34" t="e">
        <f t="shared" si="15"/>
        <v>#REF!</v>
      </c>
      <c r="J177" s="352"/>
      <c r="K177" s="214"/>
      <c r="L177" s="25" t="str">
        <f>'Programe Budget 2073-74'!Q208</f>
        <v>प</v>
      </c>
    </row>
    <row r="178" spans="1:12">
      <c r="A178" s="25"/>
      <c r="B178" s="25"/>
      <c r="C178" s="29">
        <f>'Programe Budget 2073-74'!C209</f>
        <v>27</v>
      </c>
      <c r="D178" s="126" t="str">
        <f>'Programe Budget 2073-74'!D209</f>
        <v xml:space="preserve">जि.कृ.वि.का.झापा </v>
      </c>
      <c r="E178" s="34">
        <f>'Programe Budget 2073-74'!E209</f>
        <v>599</v>
      </c>
      <c r="F178" s="34">
        <f t="shared" si="13"/>
        <v>599</v>
      </c>
      <c r="G178" s="34" t="e">
        <f t="shared" si="14"/>
        <v>#REF!</v>
      </c>
      <c r="H178" s="192">
        <v>96</v>
      </c>
      <c r="I178" s="34" t="e">
        <f t="shared" si="15"/>
        <v>#REF!</v>
      </c>
      <c r="J178" s="352"/>
      <c r="K178" s="214"/>
      <c r="L178" s="25" t="str">
        <f>'Programe Budget 2073-74'!Q209</f>
        <v>प</v>
      </c>
    </row>
    <row r="179" spans="1:12">
      <c r="A179" s="25"/>
      <c r="B179" s="25"/>
      <c r="C179" s="29">
        <f>'Programe Budget 2073-74'!C210</f>
        <v>28</v>
      </c>
      <c r="D179" s="126" t="str">
        <f>'Programe Budget 2073-74'!D210</f>
        <v>जि.कृ.वि.का. सुनसरी</v>
      </c>
      <c r="E179" s="34">
        <f>'Programe Budget 2073-74'!E210</f>
        <v>599</v>
      </c>
      <c r="F179" s="34">
        <f t="shared" si="13"/>
        <v>599</v>
      </c>
      <c r="G179" s="34" t="e">
        <f t="shared" si="14"/>
        <v>#REF!</v>
      </c>
      <c r="H179" s="192">
        <v>100</v>
      </c>
      <c r="I179" s="34" t="e">
        <f t="shared" si="15"/>
        <v>#REF!</v>
      </c>
      <c r="J179" s="352"/>
      <c r="K179" s="214"/>
      <c r="L179" s="25" t="str">
        <f>'Programe Budget 2073-74'!Q210</f>
        <v>प</v>
      </c>
    </row>
    <row r="180" spans="1:12">
      <c r="A180" s="25"/>
      <c r="B180" s="25"/>
      <c r="C180" s="29">
        <f>'Programe Budget 2073-74'!C211</f>
        <v>29</v>
      </c>
      <c r="D180" s="126" t="str">
        <f>'Programe Budget 2073-74'!D211</f>
        <v>जि.कृ.वि.का. धनुषा</v>
      </c>
      <c r="E180" s="34">
        <f>'Programe Budget 2073-74'!E211</f>
        <v>599</v>
      </c>
      <c r="F180" s="34">
        <f t="shared" si="13"/>
        <v>599</v>
      </c>
      <c r="G180" s="34" t="e">
        <f t="shared" si="14"/>
        <v>#REF!</v>
      </c>
      <c r="H180" s="192">
        <v>100</v>
      </c>
      <c r="I180" s="34" t="e">
        <f t="shared" si="15"/>
        <v>#REF!</v>
      </c>
      <c r="J180" s="352"/>
      <c r="K180" s="214"/>
      <c r="L180" s="25" t="str">
        <f>'Programe Budget 2073-74'!Q211</f>
        <v>सु</v>
      </c>
    </row>
    <row r="181" spans="1:12">
      <c r="A181" s="25"/>
      <c r="B181" s="25"/>
      <c r="C181" s="29" t="e">
        <f>'Programe Budget 2073-74'!#REF!</f>
        <v>#REF!</v>
      </c>
      <c r="D181" s="126" t="e">
        <f>'Programe Budget 2073-74'!#REF!</f>
        <v>#REF!</v>
      </c>
      <c r="E181" s="34" t="e">
        <f>'Programe Budget 2073-74'!#REF!</f>
        <v>#REF!</v>
      </c>
      <c r="F181" s="34" t="e">
        <f t="shared" si="13"/>
        <v>#REF!</v>
      </c>
      <c r="G181" s="34" t="e">
        <f t="shared" si="14"/>
        <v>#REF!</v>
      </c>
      <c r="H181" s="192">
        <v>100</v>
      </c>
      <c r="I181" s="34" t="e">
        <f t="shared" si="15"/>
        <v>#REF!</v>
      </c>
      <c r="J181" s="352"/>
      <c r="K181" s="214"/>
      <c r="L181" s="25" t="e">
        <f>'Programe Budget 2073-74'!#REF!</f>
        <v>#REF!</v>
      </c>
    </row>
    <row r="182" spans="1:12">
      <c r="A182" s="25"/>
      <c r="B182" s="25"/>
      <c r="C182" s="29" t="e">
        <f>'Programe Budget 2073-74'!#REF!</f>
        <v>#REF!</v>
      </c>
      <c r="D182" s="126" t="e">
        <f>'Programe Budget 2073-74'!#REF!</f>
        <v>#REF!</v>
      </c>
      <c r="E182" s="34" t="e">
        <f>'Programe Budget 2073-74'!#REF!</f>
        <v>#REF!</v>
      </c>
      <c r="F182" s="34" t="e">
        <f t="shared" si="13"/>
        <v>#REF!</v>
      </c>
      <c r="G182" s="34" t="e">
        <f t="shared" si="14"/>
        <v>#REF!</v>
      </c>
      <c r="H182" s="192">
        <v>98.5</v>
      </c>
      <c r="I182" s="34" t="e">
        <f t="shared" si="15"/>
        <v>#REF!</v>
      </c>
      <c r="J182" s="352"/>
      <c r="K182" s="214"/>
      <c r="L182" s="25" t="e">
        <f>'Programe Budget 2073-74'!#REF!</f>
        <v>#REF!</v>
      </c>
    </row>
    <row r="183" spans="1:12">
      <c r="A183" s="25"/>
      <c r="B183" s="25"/>
      <c r="C183" s="29" t="e">
        <f>'Programe Budget 2073-74'!#REF!</f>
        <v>#REF!</v>
      </c>
      <c r="D183" s="126" t="e">
        <f>'Programe Budget 2073-74'!#REF!</f>
        <v>#REF!</v>
      </c>
      <c r="E183" s="34" t="e">
        <f>'Programe Budget 2073-74'!#REF!</f>
        <v>#REF!</v>
      </c>
      <c r="F183" s="34" t="e">
        <f t="shared" si="13"/>
        <v>#REF!</v>
      </c>
      <c r="G183" s="34" t="e">
        <f t="shared" si="14"/>
        <v>#REF!</v>
      </c>
      <c r="H183" s="192">
        <v>81</v>
      </c>
      <c r="I183" s="34" t="e">
        <f t="shared" si="15"/>
        <v>#REF!</v>
      </c>
      <c r="J183" s="352"/>
      <c r="K183" s="214"/>
      <c r="L183" s="25" t="e">
        <f>'Programe Budget 2073-74'!#REF!</f>
        <v>#REF!</v>
      </c>
    </row>
    <row r="184" spans="1:12">
      <c r="A184" s="25"/>
      <c r="B184" s="25"/>
      <c r="C184" s="29" t="e">
        <f>'Programe Budget 2073-74'!#REF!</f>
        <v>#REF!</v>
      </c>
      <c r="D184" s="126" t="e">
        <f>'Programe Budget 2073-74'!#REF!</f>
        <v>#REF!</v>
      </c>
      <c r="E184" s="34" t="e">
        <f>'Programe Budget 2073-74'!#REF!</f>
        <v>#REF!</v>
      </c>
      <c r="F184" s="34" t="e">
        <f t="shared" si="13"/>
        <v>#REF!</v>
      </c>
      <c r="G184" s="34" t="e">
        <f t="shared" si="14"/>
        <v>#REF!</v>
      </c>
      <c r="H184" s="192">
        <v>100</v>
      </c>
      <c r="I184" s="34" t="e">
        <f t="shared" si="15"/>
        <v>#REF!</v>
      </c>
      <c r="J184" s="352"/>
      <c r="K184" s="214"/>
      <c r="L184" s="25" t="e">
        <f>'Programe Budget 2073-74'!#REF!</f>
        <v>#REF!</v>
      </c>
    </row>
    <row r="185" spans="1:12">
      <c r="A185" s="25"/>
      <c r="B185" s="25"/>
      <c r="C185" s="29" t="e">
        <f>'Programe Budget 2073-74'!#REF!</f>
        <v>#REF!</v>
      </c>
      <c r="D185" s="126" t="e">
        <f>'Programe Budget 2073-74'!#REF!</f>
        <v>#REF!</v>
      </c>
      <c r="E185" s="34" t="e">
        <f>'Programe Budget 2073-74'!#REF!</f>
        <v>#REF!</v>
      </c>
      <c r="F185" s="34" t="e">
        <f t="shared" si="13"/>
        <v>#REF!</v>
      </c>
      <c r="G185" s="34" t="e">
        <f t="shared" si="14"/>
        <v>#REF!</v>
      </c>
      <c r="H185" s="192">
        <v>91.2</v>
      </c>
      <c r="I185" s="34" t="e">
        <f t="shared" si="15"/>
        <v>#REF!</v>
      </c>
      <c r="J185" s="352"/>
      <c r="K185" s="214"/>
      <c r="L185" s="25" t="e">
        <f>'Programe Budget 2073-74'!#REF!</f>
        <v>#REF!</v>
      </c>
    </row>
    <row r="186" spans="1:12">
      <c r="A186" s="25"/>
      <c r="B186" s="25"/>
      <c r="C186" s="29" t="e">
        <f>'Programe Budget 2073-74'!#REF!</f>
        <v>#REF!</v>
      </c>
      <c r="D186" s="126" t="e">
        <f>'Programe Budget 2073-74'!#REF!</f>
        <v>#REF!</v>
      </c>
      <c r="E186" s="34" t="e">
        <f>'Programe Budget 2073-74'!#REF!</f>
        <v>#REF!</v>
      </c>
      <c r="F186" s="34" t="e">
        <f t="shared" si="13"/>
        <v>#REF!</v>
      </c>
      <c r="G186" s="34" t="e">
        <f t="shared" si="14"/>
        <v>#REF!</v>
      </c>
      <c r="H186" s="192">
        <v>94.8</v>
      </c>
      <c r="I186" s="34" t="e">
        <f t="shared" si="15"/>
        <v>#REF!</v>
      </c>
      <c r="J186" s="352"/>
      <c r="K186" s="214"/>
      <c r="L186" s="25" t="e">
        <f>'Programe Budget 2073-74'!#REF!</f>
        <v>#REF!</v>
      </c>
    </row>
    <row r="187" spans="1:12">
      <c r="A187" s="25"/>
      <c r="B187" s="25"/>
      <c r="C187" s="29" t="e">
        <f>'Programe Budget 2073-74'!#REF!</f>
        <v>#REF!</v>
      </c>
      <c r="D187" s="126" t="e">
        <f>'Programe Budget 2073-74'!#REF!</f>
        <v>#REF!</v>
      </c>
      <c r="E187" s="34" t="e">
        <f>'Programe Budget 2073-74'!#REF!</f>
        <v>#REF!</v>
      </c>
      <c r="F187" s="34" t="e">
        <f t="shared" si="13"/>
        <v>#REF!</v>
      </c>
      <c r="G187" s="34" t="e">
        <f t="shared" si="14"/>
        <v>#REF!</v>
      </c>
      <c r="H187" s="192">
        <v>94</v>
      </c>
      <c r="I187" s="34" t="e">
        <f t="shared" si="15"/>
        <v>#REF!</v>
      </c>
      <c r="J187" s="352"/>
      <c r="K187" s="214"/>
      <c r="L187" s="25" t="e">
        <f>'Programe Budget 2073-74'!#REF!</f>
        <v>#REF!</v>
      </c>
    </row>
    <row r="188" spans="1:12">
      <c r="A188" s="25"/>
      <c r="B188" s="25"/>
      <c r="C188" s="29" t="e">
        <f>'Programe Budget 2073-74'!#REF!</f>
        <v>#REF!</v>
      </c>
      <c r="D188" s="126" t="e">
        <f>'Programe Budget 2073-74'!#REF!</f>
        <v>#REF!</v>
      </c>
      <c r="E188" s="34" t="e">
        <f>'Programe Budget 2073-74'!#REF!</f>
        <v>#REF!</v>
      </c>
      <c r="F188" s="34" t="e">
        <f t="shared" si="13"/>
        <v>#REF!</v>
      </c>
      <c r="G188" s="34" t="e">
        <f t="shared" si="14"/>
        <v>#REF!</v>
      </c>
      <c r="H188" s="192">
        <v>100</v>
      </c>
      <c r="I188" s="34" t="e">
        <f t="shared" si="15"/>
        <v>#REF!</v>
      </c>
      <c r="J188" s="352"/>
      <c r="K188" s="214"/>
      <c r="L188" s="25" t="e">
        <f>'Programe Budget 2073-74'!#REF!</f>
        <v>#REF!</v>
      </c>
    </row>
    <row r="189" spans="1:12">
      <c r="A189" s="25"/>
      <c r="B189" s="25"/>
      <c r="C189" s="29" t="e">
        <f>'Programe Budget 2073-74'!#REF!</f>
        <v>#REF!</v>
      </c>
      <c r="D189" s="126" t="e">
        <f>'Programe Budget 2073-74'!#REF!</f>
        <v>#REF!</v>
      </c>
      <c r="E189" s="34" t="e">
        <f>'Programe Budget 2073-74'!#REF!</f>
        <v>#REF!</v>
      </c>
      <c r="F189" s="34" t="e">
        <f t="shared" si="13"/>
        <v>#REF!</v>
      </c>
      <c r="G189" s="34" t="e">
        <f t="shared" si="14"/>
        <v>#REF!</v>
      </c>
      <c r="H189" s="192">
        <v>97.2</v>
      </c>
      <c r="I189" s="34" t="e">
        <f t="shared" si="15"/>
        <v>#REF!</v>
      </c>
      <c r="J189" s="352"/>
      <c r="K189" s="214"/>
      <c r="L189" s="25" t="e">
        <f>'Programe Budget 2073-74'!#REF!</f>
        <v>#REF!</v>
      </c>
    </row>
    <row r="190" spans="1:12">
      <c r="A190" s="25"/>
      <c r="B190" s="25"/>
      <c r="C190" s="29" t="e">
        <f>'Programe Budget 2073-74'!#REF!</f>
        <v>#REF!</v>
      </c>
      <c r="D190" s="126" t="e">
        <f>'Programe Budget 2073-74'!#REF!</f>
        <v>#REF!</v>
      </c>
      <c r="E190" s="34" t="e">
        <f>'Programe Budget 2073-74'!#REF!</f>
        <v>#REF!</v>
      </c>
      <c r="F190" s="34" t="e">
        <f t="shared" si="13"/>
        <v>#REF!</v>
      </c>
      <c r="G190" s="34" t="e">
        <f t="shared" si="14"/>
        <v>#REF!</v>
      </c>
      <c r="H190" s="192">
        <v>95.4</v>
      </c>
      <c r="I190" s="34" t="e">
        <f t="shared" si="15"/>
        <v>#REF!</v>
      </c>
      <c r="J190" s="352"/>
      <c r="K190" s="214"/>
      <c r="L190" s="25" t="e">
        <f>'Programe Budget 2073-74'!#REF!</f>
        <v>#REF!</v>
      </c>
    </row>
    <row r="191" spans="1:12">
      <c r="A191" s="25"/>
      <c r="B191" s="25"/>
      <c r="C191" s="29" t="e">
        <f>'Programe Budget 2073-74'!#REF!</f>
        <v>#REF!</v>
      </c>
      <c r="D191" s="126" t="e">
        <f>'Programe Budget 2073-74'!#REF!</f>
        <v>#REF!</v>
      </c>
      <c r="E191" s="34" t="e">
        <f>'Programe Budget 2073-74'!#REF!</f>
        <v>#REF!</v>
      </c>
      <c r="F191" s="34" t="e">
        <f t="shared" si="13"/>
        <v>#REF!</v>
      </c>
      <c r="G191" s="34" t="e">
        <f t="shared" si="14"/>
        <v>#REF!</v>
      </c>
      <c r="H191" s="192">
        <v>100</v>
      </c>
      <c r="I191" s="34" t="e">
        <f t="shared" si="15"/>
        <v>#REF!</v>
      </c>
      <c r="J191" s="352"/>
      <c r="K191" s="214"/>
      <c r="L191" s="25" t="e">
        <f>'Programe Budget 2073-74'!#REF!</f>
        <v>#REF!</v>
      </c>
    </row>
    <row r="192" spans="1:12">
      <c r="A192" s="25"/>
      <c r="B192" s="25"/>
      <c r="C192" s="29" t="e">
        <f>'Programe Budget 2073-74'!#REF!</f>
        <v>#REF!</v>
      </c>
      <c r="D192" s="126" t="e">
        <f>'Programe Budget 2073-74'!#REF!</f>
        <v>#REF!</v>
      </c>
      <c r="E192" s="34" t="e">
        <f>'Programe Budget 2073-74'!#REF!</f>
        <v>#REF!</v>
      </c>
      <c r="F192" s="34" t="e">
        <f t="shared" si="13"/>
        <v>#REF!</v>
      </c>
      <c r="G192" s="34" t="e">
        <f t="shared" si="14"/>
        <v>#REF!</v>
      </c>
      <c r="H192" s="192">
        <v>100</v>
      </c>
      <c r="I192" s="34" t="e">
        <f t="shared" si="15"/>
        <v>#REF!</v>
      </c>
      <c r="J192" s="352"/>
      <c r="K192" s="214"/>
      <c r="L192" s="25" t="e">
        <f>'Programe Budget 2073-74'!#REF!</f>
        <v>#REF!</v>
      </c>
    </row>
    <row r="193" spans="1:12">
      <c r="A193" s="25"/>
      <c r="B193" s="25"/>
      <c r="C193" s="29" t="e">
        <f>'Programe Budget 2073-74'!#REF!</f>
        <v>#REF!</v>
      </c>
      <c r="D193" s="126" t="e">
        <f>'Programe Budget 2073-74'!#REF!</f>
        <v>#REF!</v>
      </c>
      <c r="E193" s="34" t="e">
        <f>'Programe Budget 2073-74'!#REF!</f>
        <v>#REF!</v>
      </c>
      <c r="F193" s="34" t="e">
        <f t="shared" si="13"/>
        <v>#REF!</v>
      </c>
      <c r="G193" s="34" t="e">
        <f t="shared" si="14"/>
        <v>#REF!</v>
      </c>
      <c r="H193" s="192">
        <v>96.6</v>
      </c>
      <c r="I193" s="34" t="e">
        <f t="shared" si="15"/>
        <v>#REF!</v>
      </c>
      <c r="J193" s="352"/>
      <c r="K193" s="214"/>
      <c r="L193" s="25" t="e">
        <f>'Programe Budget 2073-74'!#REF!</f>
        <v>#REF!</v>
      </c>
    </row>
    <row r="194" spans="1:12">
      <c r="A194" s="25"/>
      <c r="B194" s="25"/>
      <c r="C194" s="29" t="e">
        <f>'Programe Budget 2073-74'!#REF!</f>
        <v>#REF!</v>
      </c>
      <c r="D194" s="126" t="e">
        <f>'Programe Budget 2073-74'!#REF!</f>
        <v>#REF!</v>
      </c>
      <c r="E194" s="34" t="e">
        <f>'Programe Budget 2073-74'!#REF!</f>
        <v>#REF!</v>
      </c>
      <c r="F194" s="34" t="e">
        <f t="shared" si="13"/>
        <v>#REF!</v>
      </c>
      <c r="G194" s="34" t="e">
        <f t="shared" si="14"/>
        <v>#REF!</v>
      </c>
      <c r="H194" s="192">
        <v>100</v>
      </c>
      <c r="I194" s="34" t="e">
        <f t="shared" si="15"/>
        <v>#REF!</v>
      </c>
      <c r="J194" s="352"/>
      <c r="K194" s="214"/>
      <c r="L194" s="25" t="e">
        <f>'Programe Budget 2073-74'!#REF!</f>
        <v>#REF!</v>
      </c>
    </row>
    <row r="195" spans="1:12">
      <c r="A195" s="25"/>
      <c r="B195" s="25"/>
      <c r="C195" s="29" t="e">
        <f>'Programe Budget 2073-74'!#REF!</f>
        <v>#REF!</v>
      </c>
      <c r="D195" s="126" t="e">
        <f>'Programe Budget 2073-74'!#REF!</f>
        <v>#REF!</v>
      </c>
      <c r="E195" s="34" t="e">
        <f>'Programe Budget 2073-74'!#REF!</f>
        <v>#REF!</v>
      </c>
      <c r="F195" s="34" t="e">
        <f t="shared" si="13"/>
        <v>#REF!</v>
      </c>
      <c r="G195" s="34" t="e">
        <f t="shared" si="14"/>
        <v>#REF!</v>
      </c>
      <c r="H195" s="192">
        <v>98</v>
      </c>
      <c r="I195" s="34" t="e">
        <f t="shared" si="15"/>
        <v>#REF!</v>
      </c>
      <c r="J195" s="352"/>
      <c r="K195" s="214"/>
      <c r="L195" s="25" t="e">
        <f>'Programe Budget 2073-74'!#REF!</f>
        <v>#REF!</v>
      </c>
    </row>
    <row r="196" spans="1:12">
      <c r="A196" s="25"/>
      <c r="B196" s="25"/>
      <c r="C196" s="29" t="e">
        <f>'Programe Budget 2073-74'!#REF!</f>
        <v>#REF!</v>
      </c>
      <c r="D196" s="126" t="e">
        <f>'Programe Budget 2073-74'!#REF!</f>
        <v>#REF!</v>
      </c>
      <c r="E196" s="34" t="e">
        <f>'Programe Budget 2073-74'!#REF!</f>
        <v>#REF!</v>
      </c>
      <c r="F196" s="34" t="e">
        <f t="shared" si="13"/>
        <v>#REF!</v>
      </c>
      <c r="G196" s="34" t="e">
        <f t="shared" si="14"/>
        <v>#REF!</v>
      </c>
      <c r="H196" s="192">
        <v>92.5</v>
      </c>
      <c r="I196" s="34" t="e">
        <f t="shared" si="15"/>
        <v>#REF!</v>
      </c>
      <c r="J196" s="352"/>
      <c r="K196" s="214"/>
      <c r="L196" s="25" t="e">
        <f>'Programe Budget 2073-74'!#REF!</f>
        <v>#REF!</v>
      </c>
    </row>
    <row r="197" spans="1:12">
      <c r="A197" s="25"/>
      <c r="B197" s="25"/>
      <c r="C197" s="29" t="e">
        <f>'Programe Budget 2073-74'!#REF!</f>
        <v>#REF!</v>
      </c>
      <c r="D197" s="126" t="e">
        <f>'Programe Budget 2073-74'!#REF!</f>
        <v>#REF!</v>
      </c>
      <c r="E197" s="34" t="e">
        <f>'Programe Budget 2073-74'!#REF!</f>
        <v>#REF!</v>
      </c>
      <c r="F197" s="34" t="e">
        <f t="shared" si="13"/>
        <v>#REF!</v>
      </c>
      <c r="G197" s="34" t="e">
        <f t="shared" si="14"/>
        <v>#REF!</v>
      </c>
      <c r="H197" s="192">
        <v>93.3</v>
      </c>
      <c r="I197" s="34" t="e">
        <f t="shared" si="15"/>
        <v>#REF!</v>
      </c>
      <c r="J197" s="352"/>
      <c r="K197" s="214"/>
      <c r="L197" s="25" t="e">
        <f>'Programe Budget 2073-74'!#REF!</f>
        <v>#REF!</v>
      </c>
    </row>
    <row r="198" spans="1:12">
      <c r="A198" s="25"/>
      <c r="B198" s="25"/>
      <c r="C198" s="29" t="e">
        <f>'Programe Budget 2073-74'!#REF!</f>
        <v>#REF!</v>
      </c>
      <c r="D198" s="126" t="e">
        <f>'Programe Budget 2073-74'!#REF!</f>
        <v>#REF!</v>
      </c>
      <c r="E198" s="34" t="e">
        <f>'Programe Budget 2073-74'!#REF!</f>
        <v>#REF!</v>
      </c>
      <c r="F198" s="34" t="e">
        <f t="shared" si="13"/>
        <v>#REF!</v>
      </c>
      <c r="G198" s="34" t="e">
        <f t="shared" si="14"/>
        <v>#REF!</v>
      </c>
      <c r="H198" s="192">
        <v>100</v>
      </c>
      <c r="I198" s="34" t="e">
        <f t="shared" si="15"/>
        <v>#REF!</v>
      </c>
      <c r="J198" s="352"/>
      <c r="K198" s="214"/>
      <c r="L198" s="25" t="e">
        <f>'Programe Budget 2073-74'!#REF!</f>
        <v>#REF!</v>
      </c>
    </row>
    <row r="199" spans="1:12">
      <c r="A199" s="25"/>
      <c r="B199" s="25"/>
      <c r="C199" s="29" t="e">
        <f>'Programe Budget 2073-74'!#REF!</f>
        <v>#REF!</v>
      </c>
      <c r="D199" s="126" t="e">
        <f>'Programe Budget 2073-74'!#REF!</f>
        <v>#REF!</v>
      </c>
      <c r="E199" s="34" t="e">
        <f>'Programe Budget 2073-74'!#REF!</f>
        <v>#REF!</v>
      </c>
      <c r="F199" s="34" t="e">
        <f t="shared" si="13"/>
        <v>#REF!</v>
      </c>
      <c r="G199" s="34" t="e">
        <f t="shared" si="14"/>
        <v>#REF!</v>
      </c>
      <c r="H199" s="192">
        <v>100</v>
      </c>
      <c r="I199" s="34" t="e">
        <f t="shared" si="15"/>
        <v>#REF!</v>
      </c>
      <c r="J199" s="352"/>
      <c r="K199" s="214"/>
      <c r="L199" s="25" t="e">
        <f>'Programe Budget 2073-74'!#REF!</f>
        <v>#REF!</v>
      </c>
    </row>
    <row r="200" spans="1:12">
      <c r="A200" s="25"/>
      <c r="B200" s="25"/>
      <c r="C200" s="29" t="e">
        <f>'Programe Budget 2073-74'!#REF!</f>
        <v>#REF!</v>
      </c>
      <c r="D200" s="126" t="e">
        <f>'Programe Budget 2073-74'!#REF!</f>
        <v>#REF!</v>
      </c>
      <c r="E200" s="34" t="e">
        <f>'Programe Budget 2073-74'!#REF!</f>
        <v>#REF!</v>
      </c>
      <c r="F200" s="34" t="e">
        <f t="shared" si="13"/>
        <v>#REF!</v>
      </c>
      <c r="G200" s="34" t="e">
        <f t="shared" si="14"/>
        <v>#REF!</v>
      </c>
      <c r="H200" s="192">
        <v>100</v>
      </c>
      <c r="I200" s="34" t="e">
        <f t="shared" si="15"/>
        <v>#REF!</v>
      </c>
      <c r="J200" s="352"/>
      <c r="K200" s="214"/>
      <c r="L200" s="25" t="e">
        <f>'Programe Budget 2073-74'!#REF!</f>
        <v>#REF!</v>
      </c>
    </row>
    <row r="201" spans="1:12">
      <c r="A201" s="25"/>
      <c r="B201" s="25"/>
      <c r="C201" s="29" t="e">
        <f>'Programe Budget 2073-74'!#REF!</f>
        <v>#REF!</v>
      </c>
      <c r="D201" s="126" t="e">
        <f>'Programe Budget 2073-74'!#REF!</f>
        <v>#REF!</v>
      </c>
      <c r="E201" s="34" t="e">
        <f>'Programe Budget 2073-74'!#REF!</f>
        <v>#REF!</v>
      </c>
      <c r="F201" s="34" t="e">
        <f t="shared" si="13"/>
        <v>#REF!</v>
      </c>
      <c r="G201" s="34" t="e">
        <f t="shared" si="14"/>
        <v>#REF!</v>
      </c>
      <c r="H201" s="192">
        <v>97.9</v>
      </c>
      <c r="I201" s="34" t="e">
        <f t="shared" si="15"/>
        <v>#REF!</v>
      </c>
      <c r="J201" s="352"/>
      <c r="K201" s="214"/>
      <c r="L201" s="25" t="e">
        <f>'Programe Budget 2073-74'!#REF!</f>
        <v>#REF!</v>
      </c>
    </row>
    <row r="202" spans="1:12">
      <c r="A202" s="25"/>
      <c r="B202" s="25"/>
      <c r="C202" s="29" t="e">
        <f>'Programe Budget 2073-74'!#REF!</f>
        <v>#REF!</v>
      </c>
      <c r="D202" s="126" t="e">
        <f>'Programe Budget 2073-74'!#REF!</f>
        <v>#REF!</v>
      </c>
      <c r="E202" s="34" t="e">
        <f>'Programe Budget 2073-74'!#REF!</f>
        <v>#REF!</v>
      </c>
      <c r="F202" s="34" t="e">
        <f t="shared" si="13"/>
        <v>#REF!</v>
      </c>
      <c r="G202" s="34" t="e">
        <f t="shared" si="14"/>
        <v>#REF!</v>
      </c>
      <c r="H202" s="192">
        <v>100</v>
      </c>
      <c r="I202" s="34" t="e">
        <f t="shared" si="15"/>
        <v>#REF!</v>
      </c>
      <c r="J202" s="352"/>
      <c r="K202" s="214"/>
      <c r="L202" s="25" t="e">
        <f>'Programe Budget 2073-74'!#REF!</f>
        <v>#REF!</v>
      </c>
    </row>
    <row r="203" spans="1:12">
      <c r="A203" s="25"/>
      <c r="B203" s="25"/>
      <c r="C203" s="29" t="e">
        <f>'Programe Budget 2073-74'!#REF!</f>
        <v>#REF!</v>
      </c>
      <c r="D203" s="126" t="e">
        <f>'Programe Budget 2073-74'!#REF!</f>
        <v>#REF!</v>
      </c>
      <c r="E203" s="34" t="e">
        <f>'Programe Budget 2073-74'!#REF!</f>
        <v>#REF!</v>
      </c>
      <c r="F203" s="34" t="e">
        <f t="shared" si="13"/>
        <v>#REF!</v>
      </c>
      <c r="G203" s="34" t="e">
        <f t="shared" si="14"/>
        <v>#REF!</v>
      </c>
      <c r="H203" s="192">
        <v>100</v>
      </c>
      <c r="I203" s="34" t="e">
        <f t="shared" si="15"/>
        <v>#REF!</v>
      </c>
      <c r="J203" s="352"/>
      <c r="K203" s="214"/>
      <c r="L203" s="25" t="e">
        <f>'Programe Budget 2073-74'!#REF!</f>
        <v>#REF!</v>
      </c>
    </row>
    <row r="204" spans="1:12">
      <c r="A204" s="25"/>
      <c r="B204" s="25"/>
      <c r="C204" s="29" t="e">
        <f>'Programe Budget 2073-74'!#REF!</f>
        <v>#REF!</v>
      </c>
      <c r="D204" s="126" t="e">
        <f>'Programe Budget 2073-74'!#REF!</f>
        <v>#REF!</v>
      </c>
      <c r="E204" s="34" t="e">
        <f>'Programe Budget 2073-74'!#REF!</f>
        <v>#REF!</v>
      </c>
      <c r="F204" s="34" t="e">
        <f t="shared" si="13"/>
        <v>#REF!</v>
      </c>
      <c r="G204" s="34" t="e">
        <f t="shared" si="14"/>
        <v>#REF!</v>
      </c>
      <c r="H204" s="192">
        <v>100</v>
      </c>
      <c r="I204" s="34" t="e">
        <f t="shared" si="15"/>
        <v>#REF!</v>
      </c>
      <c r="J204" s="352"/>
      <c r="K204" s="214"/>
      <c r="L204" s="25" t="e">
        <f>'Programe Budget 2073-74'!#REF!</f>
        <v>#REF!</v>
      </c>
    </row>
    <row r="205" spans="1:12">
      <c r="A205" s="25"/>
      <c r="B205" s="25"/>
      <c r="C205" s="29" t="e">
        <f>'Programe Budget 2073-74'!#REF!</f>
        <v>#REF!</v>
      </c>
      <c r="D205" s="126" t="e">
        <f>'Programe Budget 2073-74'!#REF!</f>
        <v>#REF!</v>
      </c>
      <c r="E205" s="34" t="e">
        <f>'Programe Budget 2073-74'!#REF!</f>
        <v>#REF!</v>
      </c>
      <c r="F205" s="34" t="e">
        <f t="shared" si="13"/>
        <v>#REF!</v>
      </c>
      <c r="G205" s="34" t="e">
        <f t="shared" si="14"/>
        <v>#REF!</v>
      </c>
      <c r="H205" s="192">
        <v>100</v>
      </c>
      <c r="I205" s="34" t="e">
        <f t="shared" si="15"/>
        <v>#REF!</v>
      </c>
      <c r="J205" s="352"/>
      <c r="K205" s="214"/>
      <c r="L205" s="25" t="e">
        <f>'Programe Budget 2073-74'!#REF!</f>
        <v>#REF!</v>
      </c>
    </row>
    <row r="206" spans="1:12">
      <c r="A206" s="25"/>
      <c r="B206" s="25"/>
      <c r="C206" s="29" t="e">
        <f>'Programe Budget 2073-74'!#REF!</f>
        <v>#REF!</v>
      </c>
      <c r="D206" s="126" t="e">
        <f>'Programe Budget 2073-74'!#REF!</f>
        <v>#REF!</v>
      </c>
      <c r="E206" s="34" t="e">
        <f>'Programe Budget 2073-74'!#REF!</f>
        <v>#REF!</v>
      </c>
      <c r="F206" s="34" t="e">
        <f t="shared" si="13"/>
        <v>#REF!</v>
      </c>
      <c r="G206" s="34" t="e">
        <f t="shared" si="14"/>
        <v>#REF!</v>
      </c>
      <c r="H206" s="192">
        <v>99.3</v>
      </c>
      <c r="I206" s="34" t="e">
        <f t="shared" si="15"/>
        <v>#REF!</v>
      </c>
      <c r="J206" s="352"/>
      <c r="K206" s="214"/>
      <c r="L206" s="25" t="e">
        <f>'Programe Budget 2073-74'!#REF!</f>
        <v>#REF!</v>
      </c>
    </row>
    <row r="207" spans="1:12">
      <c r="A207" s="25"/>
      <c r="B207" s="25"/>
      <c r="C207" s="29" t="e">
        <f>'Programe Budget 2073-74'!#REF!</f>
        <v>#REF!</v>
      </c>
      <c r="D207" s="126" t="e">
        <f>'Programe Budget 2073-74'!#REF!</f>
        <v>#REF!</v>
      </c>
      <c r="E207" s="34" t="e">
        <f>'Programe Budget 2073-74'!#REF!</f>
        <v>#REF!</v>
      </c>
      <c r="F207" s="34" t="e">
        <f t="shared" si="13"/>
        <v>#REF!</v>
      </c>
      <c r="G207" s="34" t="e">
        <f t="shared" si="14"/>
        <v>#REF!</v>
      </c>
      <c r="H207" s="192">
        <v>100</v>
      </c>
      <c r="I207" s="34" t="e">
        <f t="shared" si="15"/>
        <v>#REF!</v>
      </c>
      <c r="J207" s="352"/>
      <c r="K207" s="214"/>
      <c r="L207" s="25" t="e">
        <f>'Programe Budget 2073-74'!#REF!</f>
        <v>#REF!</v>
      </c>
    </row>
    <row r="208" spans="1:12">
      <c r="A208" s="25"/>
      <c r="B208" s="25"/>
      <c r="C208" s="29" t="e">
        <f>'Programe Budget 2073-74'!#REF!</f>
        <v>#REF!</v>
      </c>
      <c r="D208" s="126" t="e">
        <f>'Programe Budget 2073-74'!#REF!</f>
        <v>#REF!</v>
      </c>
      <c r="E208" s="34" t="e">
        <f>'Programe Budget 2073-74'!#REF!</f>
        <v>#REF!</v>
      </c>
      <c r="F208" s="34" t="e">
        <f t="shared" si="13"/>
        <v>#REF!</v>
      </c>
      <c r="G208" s="34" t="e">
        <f t="shared" si="14"/>
        <v>#REF!</v>
      </c>
      <c r="H208" s="192">
        <v>100</v>
      </c>
      <c r="I208" s="34" t="e">
        <f t="shared" si="15"/>
        <v>#REF!</v>
      </c>
      <c r="J208" s="352"/>
      <c r="K208" s="214"/>
      <c r="L208" s="25" t="e">
        <f>'Programe Budget 2073-74'!#REF!</f>
        <v>#REF!</v>
      </c>
    </row>
    <row r="209" spans="1:12">
      <c r="A209" s="25"/>
      <c r="B209" s="25"/>
      <c r="C209" s="29" t="e">
        <f>'Programe Budget 2073-74'!#REF!</f>
        <v>#REF!</v>
      </c>
      <c r="D209" s="126" t="e">
        <f>'Programe Budget 2073-74'!#REF!</f>
        <v>#REF!</v>
      </c>
      <c r="E209" s="34" t="e">
        <f>'Programe Budget 2073-74'!#REF!</f>
        <v>#REF!</v>
      </c>
      <c r="F209" s="34" t="e">
        <f t="shared" si="13"/>
        <v>#REF!</v>
      </c>
      <c r="G209" s="34" t="e">
        <f t="shared" si="14"/>
        <v>#REF!</v>
      </c>
      <c r="H209" s="192">
        <v>100</v>
      </c>
      <c r="I209" s="34" t="e">
        <f t="shared" si="15"/>
        <v>#REF!</v>
      </c>
      <c r="J209" s="352"/>
      <c r="K209" s="214"/>
      <c r="L209" s="25" t="e">
        <f>'Programe Budget 2073-74'!#REF!</f>
        <v>#REF!</v>
      </c>
    </row>
    <row r="210" spans="1:12">
      <c r="A210" s="25"/>
      <c r="B210" s="25"/>
      <c r="C210" s="29" t="e">
        <f>'Programe Budget 2073-74'!#REF!</f>
        <v>#REF!</v>
      </c>
      <c r="D210" s="126" t="e">
        <f>'Programe Budget 2073-74'!#REF!</f>
        <v>#REF!</v>
      </c>
      <c r="E210" s="34" t="e">
        <f>'Programe Budget 2073-74'!#REF!</f>
        <v>#REF!</v>
      </c>
      <c r="F210" s="34" t="e">
        <f t="shared" si="13"/>
        <v>#REF!</v>
      </c>
      <c r="G210" s="34" t="e">
        <f t="shared" si="14"/>
        <v>#REF!</v>
      </c>
      <c r="H210" s="192">
        <v>100</v>
      </c>
      <c r="I210" s="34" t="e">
        <f t="shared" si="15"/>
        <v>#REF!</v>
      </c>
      <c r="J210" s="352"/>
      <c r="K210" s="214"/>
      <c r="L210" s="25" t="e">
        <f>'Programe Budget 2073-74'!#REF!</f>
        <v>#REF!</v>
      </c>
    </row>
    <row r="211" spans="1:12">
      <c r="A211" s="25"/>
      <c r="B211" s="25"/>
      <c r="C211" s="29" t="e">
        <f>'Programe Budget 2073-74'!#REF!</f>
        <v>#REF!</v>
      </c>
      <c r="D211" s="126" t="e">
        <f>'Programe Budget 2073-74'!#REF!</f>
        <v>#REF!</v>
      </c>
      <c r="E211" s="34" t="e">
        <f>'Programe Budget 2073-74'!#REF!</f>
        <v>#REF!</v>
      </c>
      <c r="F211" s="34" t="e">
        <f t="shared" si="13"/>
        <v>#REF!</v>
      </c>
      <c r="G211" s="34" t="e">
        <f t="shared" si="14"/>
        <v>#REF!</v>
      </c>
      <c r="H211" s="192">
        <v>95.8</v>
      </c>
      <c r="I211" s="34" t="e">
        <f t="shared" si="15"/>
        <v>#REF!</v>
      </c>
      <c r="J211" s="352"/>
      <c r="K211" s="214"/>
      <c r="L211" s="25" t="e">
        <f>'Programe Budget 2073-74'!#REF!</f>
        <v>#REF!</v>
      </c>
    </row>
    <row r="212" spans="1:12">
      <c r="A212" s="25"/>
      <c r="B212" s="25"/>
      <c r="C212" s="29" t="e">
        <f>'Programe Budget 2073-74'!#REF!</f>
        <v>#REF!</v>
      </c>
      <c r="D212" s="126" t="e">
        <f>'Programe Budget 2073-74'!#REF!</f>
        <v>#REF!</v>
      </c>
      <c r="E212" s="34" t="e">
        <f>'Programe Budget 2073-74'!#REF!</f>
        <v>#REF!</v>
      </c>
      <c r="F212" s="34" t="e">
        <f t="shared" si="13"/>
        <v>#REF!</v>
      </c>
      <c r="G212" s="34" t="e">
        <f t="shared" si="14"/>
        <v>#REF!</v>
      </c>
      <c r="H212" s="192">
        <v>100</v>
      </c>
      <c r="I212" s="34" t="e">
        <f t="shared" si="15"/>
        <v>#REF!</v>
      </c>
      <c r="J212" s="352"/>
      <c r="K212" s="214"/>
      <c r="L212" s="25" t="e">
        <f>'Programe Budget 2073-74'!#REF!</f>
        <v>#REF!</v>
      </c>
    </row>
    <row r="213" spans="1:12">
      <c r="A213" s="25"/>
      <c r="B213" s="25"/>
      <c r="C213" s="29" t="e">
        <f>'Programe Budget 2073-74'!#REF!</f>
        <v>#REF!</v>
      </c>
      <c r="D213" s="126" t="e">
        <f>'Programe Budget 2073-74'!#REF!</f>
        <v>#REF!</v>
      </c>
      <c r="E213" s="34" t="e">
        <f>'Programe Budget 2073-74'!#REF!</f>
        <v>#REF!</v>
      </c>
      <c r="F213" s="34" t="e">
        <f t="shared" si="13"/>
        <v>#REF!</v>
      </c>
      <c r="G213" s="34" t="e">
        <f t="shared" si="14"/>
        <v>#REF!</v>
      </c>
      <c r="H213" s="192">
        <v>100</v>
      </c>
      <c r="I213" s="34" t="e">
        <f t="shared" si="15"/>
        <v>#REF!</v>
      </c>
      <c r="J213" s="352"/>
      <c r="K213" s="214"/>
      <c r="L213" s="25" t="e">
        <f>'Programe Budget 2073-74'!#REF!</f>
        <v>#REF!</v>
      </c>
    </row>
    <row r="214" spans="1:12">
      <c r="A214" s="25"/>
      <c r="B214" s="25"/>
      <c r="C214" s="29" t="e">
        <f>'Programe Budget 2073-74'!#REF!</f>
        <v>#REF!</v>
      </c>
      <c r="D214" s="126" t="e">
        <f>'Programe Budget 2073-74'!#REF!</f>
        <v>#REF!</v>
      </c>
      <c r="E214" s="34" t="e">
        <f>'Programe Budget 2073-74'!#REF!</f>
        <v>#REF!</v>
      </c>
      <c r="F214" s="34" t="e">
        <f t="shared" ref="F214:F238" si="16">E214</f>
        <v>#REF!</v>
      </c>
      <c r="G214" s="34" t="e">
        <f t="shared" ref="G214:G238" si="17">F214/$F$239*100</f>
        <v>#REF!</v>
      </c>
      <c r="H214" s="192">
        <v>100</v>
      </c>
      <c r="I214" s="34" t="e">
        <f t="shared" ref="I214:I238" si="18">H214*G214/100</f>
        <v>#REF!</v>
      </c>
      <c r="J214" s="352"/>
      <c r="K214" s="214"/>
      <c r="L214" s="25" t="e">
        <f>'Programe Budget 2073-74'!#REF!</f>
        <v>#REF!</v>
      </c>
    </row>
    <row r="215" spans="1:12">
      <c r="A215" s="25"/>
      <c r="B215" s="25"/>
      <c r="C215" s="29" t="e">
        <f>'Programe Budget 2073-74'!#REF!</f>
        <v>#REF!</v>
      </c>
      <c r="D215" s="126" t="e">
        <f>'Programe Budget 2073-74'!#REF!</f>
        <v>#REF!</v>
      </c>
      <c r="E215" s="34" t="e">
        <f>'Programe Budget 2073-74'!#REF!</f>
        <v>#REF!</v>
      </c>
      <c r="F215" s="34" t="e">
        <f t="shared" si="16"/>
        <v>#REF!</v>
      </c>
      <c r="G215" s="34" t="e">
        <f t="shared" si="17"/>
        <v>#REF!</v>
      </c>
      <c r="H215" s="192">
        <v>98.9</v>
      </c>
      <c r="I215" s="34" t="e">
        <f t="shared" si="18"/>
        <v>#REF!</v>
      </c>
      <c r="J215" s="352"/>
      <c r="K215" s="214"/>
      <c r="L215" s="25" t="e">
        <f>'Programe Budget 2073-74'!#REF!</f>
        <v>#REF!</v>
      </c>
    </row>
    <row r="216" spans="1:12">
      <c r="A216" s="25"/>
      <c r="B216" s="25"/>
      <c r="C216" s="29" t="e">
        <f>'Programe Budget 2073-74'!#REF!</f>
        <v>#REF!</v>
      </c>
      <c r="D216" s="126" t="e">
        <f>'Programe Budget 2073-74'!#REF!</f>
        <v>#REF!</v>
      </c>
      <c r="E216" s="34" t="e">
        <f>'Programe Budget 2073-74'!#REF!</f>
        <v>#REF!</v>
      </c>
      <c r="F216" s="34" t="e">
        <f t="shared" si="16"/>
        <v>#REF!</v>
      </c>
      <c r="G216" s="34" t="e">
        <f t="shared" si="17"/>
        <v>#REF!</v>
      </c>
      <c r="H216" s="192">
        <v>100</v>
      </c>
      <c r="I216" s="34" t="e">
        <f t="shared" si="18"/>
        <v>#REF!</v>
      </c>
      <c r="J216" s="352"/>
      <c r="K216" s="214"/>
      <c r="L216" s="25" t="e">
        <f>'Programe Budget 2073-74'!#REF!</f>
        <v>#REF!</v>
      </c>
    </row>
    <row r="217" spans="1:12">
      <c r="A217" s="25"/>
      <c r="B217" s="25"/>
      <c r="C217" s="29" t="e">
        <f>'Programe Budget 2073-74'!#REF!</f>
        <v>#REF!</v>
      </c>
      <c r="D217" s="126" t="e">
        <f>'Programe Budget 2073-74'!#REF!</f>
        <v>#REF!</v>
      </c>
      <c r="E217" s="34" t="e">
        <f>'Programe Budget 2073-74'!#REF!</f>
        <v>#REF!</v>
      </c>
      <c r="F217" s="34" t="e">
        <f t="shared" si="16"/>
        <v>#REF!</v>
      </c>
      <c r="G217" s="34" t="e">
        <f t="shared" si="17"/>
        <v>#REF!</v>
      </c>
      <c r="H217" s="192">
        <v>100</v>
      </c>
      <c r="I217" s="34" t="e">
        <f t="shared" si="18"/>
        <v>#REF!</v>
      </c>
      <c r="J217" s="352"/>
      <c r="K217" s="214"/>
      <c r="L217" s="25" t="e">
        <f>'Programe Budget 2073-74'!#REF!</f>
        <v>#REF!</v>
      </c>
    </row>
    <row r="218" spans="1:12">
      <c r="A218" s="25"/>
      <c r="B218" s="25"/>
      <c r="C218" s="29" t="e">
        <f>'Programe Budget 2073-74'!#REF!</f>
        <v>#REF!</v>
      </c>
      <c r="D218" s="126" t="e">
        <f>'Programe Budget 2073-74'!#REF!</f>
        <v>#REF!</v>
      </c>
      <c r="E218" s="34" t="e">
        <f>'Programe Budget 2073-74'!#REF!</f>
        <v>#REF!</v>
      </c>
      <c r="F218" s="34" t="e">
        <f t="shared" si="16"/>
        <v>#REF!</v>
      </c>
      <c r="G218" s="34" t="e">
        <f t="shared" si="17"/>
        <v>#REF!</v>
      </c>
      <c r="H218" s="192">
        <v>100</v>
      </c>
      <c r="I218" s="34" t="e">
        <f t="shared" si="18"/>
        <v>#REF!</v>
      </c>
      <c r="J218" s="352"/>
      <c r="K218" s="214"/>
      <c r="L218" s="25" t="e">
        <f>'Programe Budget 2073-74'!#REF!</f>
        <v>#REF!</v>
      </c>
    </row>
    <row r="219" spans="1:12">
      <c r="A219" s="25"/>
      <c r="B219" s="25"/>
      <c r="C219" s="29" t="e">
        <f>'Programe Budget 2073-74'!#REF!</f>
        <v>#REF!</v>
      </c>
      <c r="D219" s="126" t="e">
        <f>'Programe Budget 2073-74'!#REF!</f>
        <v>#REF!</v>
      </c>
      <c r="E219" s="34" t="e">
        <f>'Programe Budget 2073-74'!#REF!</f>
        <v>#REF!</v>
      </c>
      <c r="F219" s="34" t="e">
        <f t="shared" si="16"/>
        <v>#REF!</v>
      </c>
      <c r="G219" s="34" t="e">
        <f t="shared" si="17"/>
        <v>#REF!</v>
      </c>
      <c r="H219" s="192">
        <v>100</v>
      </c>
      <c r="I219" s="34" t="e">
        <f t="shared" si="18"/>
        <v>#REF!</v>
      </c>
      <c r="J219" s="352"/>
      <c r="K219" s="214"/>
      <c r="L219" s="25" t="e">
        <f>'Programe Budget 2073-74'!#REF!</f>
        <v>#REF!</v>
      </c>
    </row>
    <row r="220" spans="1:12">
      <c r="A220" s="25"/>
      <c r="B220" s="25"/>
      <c r="C220" s="29" t="e">
        <f>'Programe Budget 2073-74'!#REF!</f>
        <v>#REF!</v>
      </c>
      <c r="D220" s="126" t="e">
        <f>'Programe Budget 2073-74'!#REF!</f>
        <v>#REF!</v>
      </c>
      <c r="E220" s="34" t="e">
        <f>'Programe Budget 2073-74'!#REF!</f>
        <v>#REF!</v>
      </c>
      <c r="F220" s="34" t="e">
        <f t="shared" si="16"/>
        <v>#REF!</v>
      </c>
      <c r="G220" s="34" t="e">
        <f t="shared" si="17"/>
        <v>#REF!</v>
      </c>
      <c r="H220" s="192">
        <v>100</v>
      </c>
      <c r="I220" s="34" t="e">
        <f t="shared" si="18"/>
        <v>#REF!</v>
      </c>
      <c r="J220" s="352"/>
      <c r="K220" s="214"/>
      <c r="L220" s="25" t="e">
        <f>'Programe Budget 2073-74'!#REF!</f>
        <v>#REF!</v>
      </c>
    </row>
    <row r="221" spans="1:12">
      <c r="A221" s="25"/>
      <c r="B221" s="25"/>
      <c r="C221" s="29" t="e">
        <f>'Programe Budget 2073-74'!#REF!</f>
        <v>#REF!</v>
      </c>
      <c r="D221" s="126" t="e">
        <f>'Programe Budget 2073-74'!#REF!</f>
        <v>#REF!</v>
      </c>
      <c r="E221" s="34" t="e">
        <f>'Programe Budget 2073-74'!#REF!</f>
        <v>#REF!</v>
      </c>
      <c r="F221" s="34" t="e">
        <f t="shared" si="16"/>
        <v>#REF!</v>
      </c>
      <c r="G221" s="34" t="e">
        <f t="shared" si="17"/>
        <v>#REF!</v>
      </c>
      <c r="H221" s="192">
        <v>100</v>
      </c>
      <c r="I221" s="34" t="e">
        <f t="shared" si="18"/>
        <v>#REF!</v>
      </c>
      <c r="J221" s="352"/>
      <c r="K221" s="214"/>
      <c r="L221" s="25" t="e">
        <f>'Programe Budget 2073-74'!#REF!</f>
        <v>#REF!</v>
      </c>
    </row>
    <row r="222" spans="1:12">
      <c r="A222" s="25"/>
      <c r="B222" s="25"/>
      <c r="C222" s="29" t="e">
        <f>'Programe Budget 2073-74'!#REF!</f>
        <v>#REF!</v>
      </c>
      <c r="D222" s="126" t="e">
        <f>'Programe Budget 2073-74'!#REF!</f>
        <v>#REF!</v>
      </c>
      <c r="E222" s="34" t="e">
        <f>'Programe Budget 2073-74'!#REF!</f>
        <v>#REF!</v>
      </c>
      <c r="F222" s="34" t="e">
        <f t="shared" si="16"/>
        <v>#REF!</v>
      </c>
      <c r="G222" s="34" t="e">
        <f t="shared" si="17"/>
        <v>#REF!</v>
      </c>
      <c r="H222" s="192">
        <v>100</v>
      </c>
      <c r="I222" s="34" t="e">
        <f t="shared" si="18"/>
        <v>#REF!</v>
      </c>
      <c r="J222" s="352"/>
      <c r="K222" s="214"/>
      <c r="L222" s="25" t="e">
        <f>'Programe Budget 2073-74'!#REF!</f>
        <v>#REF!</v>
      </c>
    </row>
    <row r="223" spans="1:12">
      <c r="A223" s="25"/>
      <c r="B223" s="25"/>
      <c r="C223" s="29" t="e">
        <f>'Programe Budget 2073-74'!#REF!</f>
        <v>#REF!</v>
      </c>
      <c r="D223" s="126" t="e">
        <f>'Programe Budget 2073-74'!#REF!</f>
        <v>#REF!</v>
      </c>
      <c r="E223" s="34" t="e">
        <f>'Programe Budget 2073-74'!#REF!</f>
        <v>#REF!</v>
      </c>
      <c r="F223" s="34" t="e">
        <f t="shared" si="16"/>
        <v>#REF!</v>
      </c>
      <c r="G223" s="34" t="e">
        <f t="shared" si="17"/>
        <v>#REF!</v>
      </c>
      <c r="H223" s="192">
        <v>100</v>
      </c>
      <c r="I223" s="34" t="e">
        <f t="shared" si="18"/>
        <v>#REF!</v>
      </c>
      <c r="J223" s="352"/>
      <c r="K223" s="214"/>
      <c r="L223" s="25" t="e">
        <f>'Programe Budget 2073-74'!#REF!</f>
        <v>#REF!</v>
      </c>
    </row>
    <row r="224" spans="1:12">
      <c r="A224" s="25"/>
      <c r="B224" s="25"/>
      <c r="C224" s="29" t="e">
        <f>'Programe Budget 2073-74'!#REF!</f>
        <v>#REF!</v>
      </c>
      <c r="D224" s="126" t="e">
        <f>'Programe Budget 2073-74'!#REF!</f>
        <v>#REF!</v>
      </c>
      <c r="E224" s="34" t="e">
        <f>'Programe Budget 2073-74'!#REF!</f>
        <v>#REF!</v>
      </c>
      <c r="F224" s="34" t="e">
        <f t="shared" si="16"/>
        <v>#REF!</v>
      </c>
      <c r="G224" s="34" t="e">
        <f t="shared" si="17"/>
        <v>#REF!</v>
      </c>
      <c r="H224" s="192">
        <v>100</v>
      </c>
      <c r="I224" s="34" t="e">
        <f t="shared" si="18"/>
        <v>#REF!</v>
      </c>
      <c r="J224" s="352"/>
      <c r="K224" s="214"/>
      <c r="L224" s="25" t="e">
        <f>'Programe Budget 2073-74'!#REF!</f>
        <v>#REF!</v>
      </c>
    </row>
    <row r="225" spans="1:12">
      <c r="A225" s="25"/>
      <c r="B225" s="25"/>
      <c r="C225" s="29" t="e">
        <f>'Programe Budget 2073-74'!#REF!</f>
        <v>#REF!</v>
      </c>
      <c r="D225" s="126" t="e">
        <f>'Programe Budget 2073-74'!#REF!</f>
        <v>#REF!</v>
      </c>
      <c r="E225" s="34" t="e">
        <f>'Programe Budget 2073-74'!#REF!</f>
        <v>#REF!</v>
      </c>
      <c r="F225" s="34" t="e">
        <f t="shared" si="16"/>
        <v>#REF!</v>
      </c>
      <c r="G225" s="34" t="e">
        <f t="shared" si="17"/>
        <v>#REF!</v>
      </c>
      <c r="H225" s="192">
        <v>92.7</v>
      </c>
      <c r="I225" s="34" t="e">
        <f t="shared" si="18"/>
        <v>#REF!</v>
      </c>
      <c r="J225" s="352"/>
      <c r="K225" s="214"/>
      <c r="L225" s="25" t="e">
        <f>'Programe Budget 2073-74'!#REF!</f>
        <v>#REF!</v>
      </c>
    </row>
    <row r="226" spans="1:12">
      <c r="A226" s="25"/>
      <c r="B226" s="25"/>
      <c r="C226" s="29" t="e">
        <f>'Programe Budget 2073-74'!#REF!</f>
        <v>#REF!</v>
      </c>
      <c r="D226" s="126" t="e">
        <f>'Programe Budget 2073-74'!#REF!</f>
        <v>#REF!</v>
      </c>
      <c r="E226" s="34" t="e">
        <f>'Programe Budget 2073-74'!#REF!</f>
        <v>#REF!</v>
      </c>
      <c r="F226" s="34" t="e">
        <f t="shared" si="16"/>
        <v>#REF!</v>
      </c>
      <c r="G226" s="34" t="e">
        <f t="shared" si="17"/>
        <v>#REF!</v>
      </c>
      <c r="H226" s="192">
        <v>100</v>
      </c>
      <c r="I226" s="34" t="e">
        <f t="shared" si="18"/>
        <v>#REF!</v>
      </c>
      <c r="J226" s="352"/>
      <c r="K226" s="214"/>
      <c r="L226" s="25" t="e">
        <f>'Programe Budget 2073-74'!#REF!</f>
        <v>#REF!</v>
      </c>
    </row>
    <row r="227" spans="1:12">
      <c r="A227" s="25"/>
      <c r="B227" s="25"/>
      <c r="C227" s="29" t="e">
        <f>'Programe Budget 2073-74'!#REF!</f>
        <v>#REF!</v>
      </c>
      <c r="D227" s="126" t="e">
        <f>'Programe Budget 2073-74'!#REF!</f>
        <v>#REF!</v>
      </c>
      <c r="E227" s="34" t="e">
        <f>'Programe Budget 2073-74'!#REF!</f>
        <v>#REF!</v>
      </c>
      <c r="F227" s="34" t="e">
        <f t="shared" si="16"/>
        <v>#REF!</v>
      </c>
      <c r="G227" s="34" t="e">
        <f t="shared" si="17"/>
        <v>#REF!</v>
      </c>
      <c r="H227" s="192">
        <v>100</v>
      </c>
      <c r="I227" s="34" t="e">
        <f t="shared" si="18"/>
        <v>#REF!</v>
      </c>
      <c r="J227" s="352"/>
      <c r="K227" s="214"/>
      <c r="L227" s="25" t="e">
        <f>'Programe Budget 2073-74'!#REF!</f>
        <v>#REF!</v>
      </c>
    </row>
    <row r="228" spans="1:12">
      <c r="A228" s="25"/>
      <c r="B228" s="25"/>
      <c r="C228" s="29" t="e">
        <f>'Programe Budget 2073-74'!#REF!</f>
        <v>#REF!</v>
      </c>
      <c r="D228" s="126" t="e">
        <f>'Programe Budget 2073-74'!#REF!</f>
        <v>#REF!</v>
      </c>
      <c r="E228" s="34" t="e">
        <f>'Programe Budget 2073-74'!#REF!</f>
        <v>#REF!</v>
      </c>
      <c r="F228" s="34" t="e">
        <f t="shared" si="16"/>
        <v>#REF!</v>
      </c>
      <c r="G228" s="34" t="e">
        <f t="shared" si="17"/>
        <v>#REF!</v>
      </c>
      <c r="H228" s="192">
        <v>93.6</v>
      </c>
      <c r="I228" s="34" t="e">
        <f t="shared" si="18"/>
        <v>#REF!</v>
      </c>
      <c r="J228" s="352"/>
      <c r="K228" s="214"/>
      <c r="L228" s="25" t="e">
        <f>'Programe Budget 2073-74'!#REF!</f>
        <v>#REF!</v>
      </c>
    </row>
    <row r="229" spans="1:12">
      <c r="A229" s="25"/>
      <c r="B229" s="25"/>
      <c r="C229" s="29" t="e">
        <f>'Programe Budget 2073-74'!#REF!</f>
        <v>#REF!</v>
      </c>
      <c r="D229" s="126" t="e">
        <f>'Programe Budget 2073-74'!#REF!</f>
        <v>#REF!</v>
      </c>
      <c r="E229" s="34" t="e">
        <f>'Programe Budget 2073-74'!#REF!</f>
        <v>#REF!</v>
      </c>
      <c r="F229" s="34" t="e">
        <f t="shared" si="16"/>
        <v>#REF!</v>
      </c>
      <c r="G229" s="34" t="e">
        <f t="shared" si="17"/>
        <v>#REF!</v>
      </c>
      <c r="H229" s="192">
        <v>97.7</v>
      </c>
      <c r="I229" s="34" t="e">
        <f t="shared" si="18"/>
        <v>#REF!</v>
      </c>
      <c r="J229" s="352"/>
      <c r="K229" s="214"/>
      <c r="L229" s="25" t="e">
        <f>'Programe Budget 2073-74'!#REF!</f>
        <v>#REF!</v>
      </c>
    </row>
    <row r="230" spans="1:12">
      <c r="A230" s="25"/>
      <c r="B230" s="25"/>
      <c r="C230" s="29" t="e">
        <f>'Programe Budget 2073-74'!#REF!</f>
        <v>#REF!</v>
      </c>
      <c r="D230" s="126" t="e">
        <f>'Programe Budget 2073-74'!#REF!</f>
        <v>#REF!</v>
      </c>
      <c r="E230" s="34" t="e">
        <f>'Programe Budget 2073-74'!#REF!</f>
        <v>#REF!</v>
      </c>
      <c r="F230" s="34" t="e">
        <f t="shared" si="16"/>
        <v>#REF!</v>
      </c>
      <c r="G230" s="34" t="e">
        <f t="shared" si="17"/>
        <v>#REF!</v>
      </c>
      <c r="H230" s="192">
        <v>100</v>
      </c>
      <c r="I230" s="34" t="e">
        <f t="shared" si="18"/>
        <v>#REF!</v>
      </c>
      <c r="J230" s="352"/>
      <c r="K230" s="214"/>
      <c r="L230" s="25" t="e">
        <f>'Programe Budget 2073-74'!#REF!</f>
        <v>#REF!</v>
      </c>
    </row>
    <row r="231" spans="1:12">
      <c r="A231" s="25"/>
      <c r="B231" s="25"/>
      <c r="C231" s="29" t="e">
        <f>'Programe Budget 2073-74'!#REF!</f>
        <v>#REF!</v>
      </c>
      <c r="D231" s="126" t="e">
        <f>'Programe Budget 2073-74'!#REF!</f>
        <v>#REF!</v>
      </c>
      <c r="E231" s="34" t="e">
        <f>'Programe Budget 2073-74'!#REF!</f>
        <v>#REF!</v>
      </c>
      <c r="F231" s="34" t="e">
        <f t="shared" si="16"/>
        <v>#REF!</v>
      </c>
      <c r="G231" s="34" t="e">
        <f t="shared" si="17"/>
        <v>#REF!</v>
      </c>
      <c r="H231" s="192">
        <v>100</v>
      </c>
      <c r="I231" s="34" t="e">
        <f t="shared" si="18"/>
        <v>#REF!</v>
      </c>
      <c r="J231" s="352"/>
      <c r="K231" s="214"/>
      <c r="L231" s="25" t="e">
        <f>'Programe Budget 2073-74'!#REF!</f>
        <v>#REF!</v>
      </c>
    </row>
    <row r="232" spans="1:12">
      <c r="A232" s="25"/>
      <c r="B232" s="25"/>
      <c r="C232" s="29" t="e">
        <f>'Programe Budget 2073-74'!#REF!</f>
        <v>#REF!</v>
      </c>
      <c r="D232" s="126" t="e">
        <f>'Programe Budget 2073-74'!#REF!</f>
        <v>#REF!</v>
      </c>
      <c r="E232" s="34" t="e">
        <f>'Programe Budget 2073-74'!#REF!</f>
        <v>#REF!</v>
      </c>
      <c r="F232" s="34" t="e">
        <f t="shared" si="16"/>
        <v>#REF!</v>
      </c>
      <c r="G232" s="34" t="e">
        <f t="shared" si="17"/>
        <v>#REF!</v>
      </c>
      <c r="H232" s="192">
        <v>100</v>
      </c>
      <c r="I232" s="34" t="e">
        <f t="shared" si="18"/>
        <v>#REF!</v>
      </c>
      <c r="J232" s="352"/>
      <c r="K232" s="214"/>
      <c r="L232" s="25" t="e">
        <f>'Programe Budget 2073-74'!#REF!</f>
        <v>#REF!</v>
      </c>
    </row>
    <row r="233" spans="1:12">
      <c r="A233" s="25"/>
      <c r="B233" s="25"/>
      <c r="C233" s="29" t="e">
        <f>'Programe Budget 2073-74'!#REF!</f>
        <v>#REF!</v>
      </c>
      <c r="D233" s="126" t="e">
        <f>'Programe Budget 2073-74'!#REF!</f>
        <v>#REF!</v>
      </c>
      <c r="E233" s="34" t="e">
        <f>'Programe Budget 2073-74'!#REF!</f>
        <v>#REF!</v>
      </c>
      <c r="F233" s="34" t="e">
        <f t="shared" si="16"/>
        <v>#REF!</v>
      </c>
      <c r="G233" s="34" t="e">
        <f t="shared" si="17"/>
        <v>#REF!</v>
      </c>
      <c r="H233" s="192">
        <v>100</v>
      </c>
      <c r="I233" s="34" t="e">
        <f t="shared" si="18"/>
        <v>#REF!</v>
      </c>
      <c r="J233" s="352"/>
      <c r="K233" s="214"/>
      <c r="L233" s="25" t="e">
        <f>'Programe Budget 2073-74'!#REF!</f>
        <v>#REF!</v>
      </c>
    </row>
    <row r="234" spans="1:12">
      <c r="A234" s="25"/>
      <c r="B234" s="25"/>
      <c r="C234" s="29" t="e">
        <f>'Programe Budget 2073-74'!#REF!</f>
        <v>#REF!</v>
      </c>
      <c r="D234" s="126" t="e">
        <f>'Programe Budget 2073-74'!#REF!</f>
        <v>#REF!</v>
      </c>
      <c r="E234" s="34" t="e">
        <f>'Programe Budget 2073-74'!#REF!</f>
        <v>#REF!</v>
      </c>
      <c r="F234" s="34" t="e">
        <f t="shared" si="16"/>
        <v>#REF!</v>
      </c>
      <c r="G234" s="34" t="e">
        <f t="shared" si="17"/>
        <v>#REF!</v>
      </c>
      <c r="H234" s="192">
        <v>100</v>
      </c>
      <c r="I234" s="34" t="e">
        <f t="shared" si="18"/>
        <v>#REF!</v>
      </c>
      <c r="J234" s="352"/>
      <c r="K234" s="214"/>
      <c r="L234" s="25" t="e">
        <f>'Programe Budget 2073-74'!#REF!</f>
        <v>#REF!</v>
      </c>
    </row>
    <row r="235" spans="1:12">
      <c r="A235" s="25"/>
      <c r="B235" s="25"/>
      <c r="C235" s="29" t="e">
        <f>'Programe Budget 2073-74'!#REF!</f>
        <v>#REF!</v>
      </c>
      <c r="D235" s="126" t="e">
        <f>'Programe Budget 2073-74'!#REF!</f>
        <v>#REF!</v>
      </c>
      <c r="E235" s="34" t="e">
        <f>'Programe Budget 2073-74'!#REF!</f>
        <v>#REF!</v>
      </c>
      <c r="F235" s="34" t="e">
        <f t="shared" si="16"/>
        <v>#REF!</v>
      </c>
      <c r="G235" s="34" t="e">
        <f t="shared" si="17"/>
        <v>#REF!</v>
      </c>
      <c r="H235" s="192">
        <v>100</v>
      </c>
      <c r="I235" s="34" t="e">
        <f t="shared" si="18"/>
        <v>#REF!</v>
      </c>
      <c r="J235" s="352"/>
      <c r="K235" s="214"/>
      <c r="L235" s="25" t="e">
        <f>'Programe Budget 2073-74'!#REF!</f>
        <v>#REF!</v>
      </c>
    </row>
    <row r="236" spans="1:12">
      <c r="A236" s="25"/>
      <c r="B236" s="25"/>
      <c r="C236" s="29" t="e">
        <f>'Programe Budget 2073-74'!#REF!</f>
        <v>#REF!</v>
      </c>
      <c r="D236" s="126" t="e">
        <f>'Programe Budget 2073-74'!#REF!</f>
        <v>#REF!</v>
      </c>
      <c r="E236" s="34" t="e">
        <f>'Programe Budget 2073-74'!#REF!</f>
        <v>#REF!</v>
      </c>
      <c r="F236" s="34" t="e">
        <f t="shared" si="16"/>
        <v>#REF!</v>
      </c>
      <c r="G236" s="34" t="e">
        <f t="shared" si="17"/>
        <v>#REF!</v>
      </c>
      <c r="H236" s="192">
        <v>100</v>
      </c>
      <c r="I236" s="34" t="e">
        <f t="shared" si="18"/>
        <v>#REF!</v>
      </c>
      <c r="J236" s="352"/>
      <c r="K236" s="214"/>
      <c r="L236" s="25" t="e">
        <f>'Programe Budget 2073-74'!#REF!</f>
        <v>#REF!</v>
      </c>
    </row>
    <row r="237" spans="1:12">
      <c r="A237" s="25"/>
      <c r="B237" s="25"/>
      <c r="C237" s="29" t="e">
        <f>'Programe Budget 2073-74'!#REF!</f>
        <v>#REF!</v>
      </c>
      <c r="D237" s="126" t="e">
        <f>'Programe Budget 2073-74'!#REF!</f>
        <v>#REF!</v>
      </c>
      <c r="E237" s="34" t="e">
        <f>'Programe Budget 2073-74'!#REF!</f>
        <v>#REF!</v>
      </c>
      <c r="F237" s="34" t="e">
        <f t="shared" si="16"/>
        <v>#REF!</v>
      </c>
      <c r="G237" s="34" t="e">
        <f t="shared" si="17"/>
        <v>#REF!</v>
      </c>
      <c r="H237" s="192">
        <v>96.5</v>
      </c>
      <c r="I237" s="34" t="e">
        <f>H237*G237/100</f>
        <v>#REF!</v>
      </c>
      <c r="J237" s="352"/>
      <c r="K237" s="214"/>
      <c r="L237" s="25" t="e">
        <f>'Programe Budget 2073-74'!#REF!</f>
        <v>#REF!</v>
      </c>
    </row>
    <row r="238" spans="1:12">
      <c r="A238" s="25"/>
      <c r="B238" s="25"/>
      <c r="C238" s="29" t="e">
        <f>'Programe Budget 2073-74'!#REF!</f>
        <v>#REF!</v>
      </c>
      <c r="D238" s="126" t="e">
        <f>'Programe Budget 2073-74'!#REF!</f>
        <v>#REF!</v>
      </c>
      <c r="E238" s="34" t="e">
        <f>'Programe Budget 2073-74'!#REF!</f>
        <v>#REF!</v>
      </c>
      <c r="F238" s="34" t="e">
        <f t="shared" si="16"/>
        <v>#REF!</v>
      </c>
      <c r="G238" s="34" t="e">
        <f t="shared" si="17"/>
        <v>#REF!</v>
      </c>
      <c r="H238" s="192">
        <v>97.7</v>
      </c>
      <c r="I238" s="34" t="e">
        <f t="shared" si="18"/>
        <v>#REF!</v>
      </c>
      <c r="J238" s="352"/>
      <c r="K238" s="214"/>
      <c r="L238" s="25" t="e">
        <f>'Programe Budget 2073-74'!#REF!</f>
        <v>#REF!</v>
      </c>
    </row>
    <row r="239" spans="1:12" s="102" customFormat="1">
      <c r="A239" s="52"/>
      <c r="B239" s="52"/>
      <c r="C239" s="60">
        <f>'Programe Budget 2073-74'!C232</f>
        <v>32</v>
      </c>
      <c r="D239" s="117" t="s">
        <v>437</v>
      </c>
      <c r="E239" s="57" t="e">
        <f>SUM(E149:E238)</f>
        <v>#REF!</v>
      </c>
      <c r="F239" s="57" t="e">
        <f>SUM(F149:F238)</f>
        <v>#REF!</v>
      </c>
      <c r="G239" s="57" t="e">
        <f>SUM(G149:G238)</f>
        <v>#REF!</v>
      </c>
      <c r="H239" s="192">
        <v>100</v>
      </c>
      <c r="I239" s="57" t="e">
        <f>SUM(I149:I238)</f>
        <v>#REF!</v>
      </c>
      <c r="J239" s="57"/>
      <c r="K239" s="361"/>
      <c r="L239" s="52"/>
    </row>
    <row r="240" spans="1:12">
      <c r="A240" s="25"/>
      <c r="B240" s="25"/>
      <c r="C240" s="33"/>
      <c r="D240" s="274" t="s">
        <v>321</v>
      </c>
      <c r="E240" s="57" t="e">
        <f>E805</f>
        <v>#REF!</v>
      </c>
      <c r="F240" s="57" t="e">
        <f>F805</f>
        <v>#REF!</v>
      </c>
      <c r="G240" s="59" t="e">
        <f>F239/F240*100</f>
        <v>#REF!</v>
      </c>
      <c r="H240" s="192">
        <v>100</v>
      </c>
      <c r="I240" s="57" t="e">
        <f>I239*G240/100</f>
        <v>#REF!</v>
      </c>
      <c r="J240" s="57" t="e">
        <f>I240</f>
        <v>#REF!</v>
      </c>
      <c r="K240" s="214"/>
      <c r="L240" s="25"/>
    </row>
    <row r="241" spans="1:12">
      <c r="A241" s="1">
        <f>'Programe Budget 2073-74'!A233</f>
        <v>5</v>
      </c>
      <c r="B241" s="1" t="str">
        <f>'Programe Budget 2073-74'!B233</f>
        <v>312110-3/4</v>
      </c>
      <c r="C241" s="56"/>
      <c r="D241" s="123" t="str">
        <f>'Programe Budget 2073-74'!D233</f>
        <v xml:space="preserve">मत्स्य विकास कार्यक्रम </v>
      </c>
      <c r="E241" s="34"/>
      <c r="F241" s="34"/>
      <c r="G241" s="34"/>
      <c r="H241" s="192"/>
      <c r="I241" s="34"/>
      <c r="J241" s="34"/>
      <c r="K241" s="214"/>
      <c r="L241" s="25" t="str">
        <f>'Programe Budget 2073-74'!Q233</f>
        <v>ना</v>
      </c>
    </row>
    <row r="242" spans="1:12">
      <c r="A242" s="25"/>
      <c r="B242" s="18"/>
      <c r="C242" s="107">
        <f>'Programe Budget 2073-74'!C234</f>
        <v>1</v>
      </c>
      <c r="D242" s="327" t="str">
        <f>'Programe Budget 2073-74'!D234</f>
        <v>मत्स्य विकास निर्देशनालय, बालाजु</v>
      </c>
      <c r="E242" s="34">
        <f>'Programe Budget 2073-74'!E234</f>
        <v>121914</v>
      </c>
      <c r="F242" s="34">
        <f>E242</f>
        <v>121914</v>
      </c>
      <c r="G242" s="34">
        <f t="shared" ref="G242:G254" si="19">SUM(F242/$F$255*100)</f>
        <v>40.623375584789478</v>
      </c>
      <c r="H242" s="192">
        <v>67.09</v>
      </c>
      <c r="I242" s="34">
        <f t="shared" ref="I242:I254" si="20">SUM(G242*H242/100)</f>
        <v>27.254222679835262</v>
      </c>
      <c r="J242" s="34"/>
      <c r="K242" s="214"/>
      <c r="L242" s="25" t="str">
        <f>'Programe Budget 2073-74'!Q234</f>
        <v>नि</v>
      </c>
    </row>
    <row r="243" spans="1:12">
      <c r="A243" s="25"/>
      <c r="B243" s="11"/>
      <c r="C243" s="107">
        <f>'Programe Budget 2073-74'!C235</f>
        <v>2</v>
      </c>
      <c r="D243" s="327" t="str">
        <f>'Programe Budget 2073-74'!D235</f>
        <v>राष्ट्रिय प्राकृतिक तथा कृत्रिम जलाशय मत्स्य विकास कार्यक्रम, बालाजु</v>
      </c>
      <c r="E243" s="34">
        <f>'Programe Budget 2073-74'!E235</f>
        <v>19337</v>
      </c>
      <c r="F243" s="34">
        <f t="shared" ref="F243:F254" si="21">E243</f>
        <v>19337</v>
      </c>
      <c r="G243" s="34">
        <f t="shared" si="19"/>
        <v>6.4433470617244453</v>
      </c>
      <c r="H243" s="192">
        <v>93.54</v>
      </c>
      <c r="I243" s="34">
        <f t="shared" si="20"/>
        <v>6.0271068415370461</v>
      </c>
      <c r="J243" s="57"/>
      <c r="K243" s="214"/>
      <c r="L243" s="25" t="str">
        <f>'Programe Budget 2073-74'!Q235</f>
        <v>नि</v>
      </c>
    </row>
    <row r="244" spans="1:12">
      <c r="A244" s="25"/>
      <c r="B244" s="11"/>
      <c r="C244" s="107">
        <f>'Programe Budget 2073-74'!C236</f>
        <v>3</v>
      </c>
      <c r="D244" s="327" t="str">
        <f>'Programe Budget 2073-74'!D236</f>
        <v>केन्द्रीय मत्स्य प्रयोगशाला, बालाजु</v>
      </c>
      <c r="E244" s="34">
        <f>'Programe Budget 2073-74'!E236</f>
        <v>18205</v>
      </c>
      <c r="F244" s="34">
        <f t="shared" si="21"/>
        <v>18205</v>
      </c>
      <c r="G244" s="34">
        <f t="shared" si="19"/>
        <v>6.0661495195063111</v>
      </c>
      <c r="H244" s="192">
        <v>100</v>
      </c>
      <c r="I244" s="34">
        <f t="shared" si="20"/>
        <v>6.066149519506312</v>
      </c>
      <c r="J244" s="59"/>
      <c r="K244" s="214"/>
      <c r="L244" s="25" t="str">
        <f>'Programe Budget 2073-74'!Q236</f>
        <v>नि</v>
      </c>
    </row>
    <row r="245" spans="1:12">
      <c r="A245" s="25"/>
      <c r="B245" s="25"/>
      <c r="C245" s="107">
        <f>'Programe Budget 2073-74'!C237</f>
        <v>4</v>
      </c>
      <c r="D245" s="327" t="str">
        <f>'Programe Budget 2073-74'!D237</f>
        <v>मत्स्य विकास तथा तालिम केन्द्र, जनकपुर</v>
      </c>
      <c r="E245" s="34">
        <f>'Programe Budget 2073-74'!E237</f>
        <v>27896</v>
      </c>
      <c r="F245" s="34">
        <f t="shared" si="21"/>
        <v>27896</v>
      </c>
      <c r="G245" s="34">
        <f t="shared" si="19"/>
        <v>9.2953203513401839</v>
      </c>
      <c r="H245" s="192">
        <v>88.61</v>
      </c>
      <c r="I245" s="34">
        <f t="shared" si="20"/>
        <v>8.2365833633225378</v>
      </c>
      <c r="J245" s="59"/>
      <c r="K245" s="214"/>
      <c r="L245" s="25" t="str">
        <f>'Programe Budget 2073-74'!Q237</f>
        <v>नि</v>
      </c>
    </row>
    <row r="246" spans="1:12">
      <c r="A246" s="25"/>
      <c r="B246" s="25"/>
      <c r="C246" s="107">
        <f>'Programe Budget 2073-74'!C238</f>
        <v>5</v>
      </c>
      <c r="D246" s="327" t="str">
        <f>'Programe Budget 2073-74'!D238</f>
        <v>मत्स्य विकास केन्द्र, फत्तेपुर, सप्तरी</v>
      </c>
      <c r="E246" s="34">
        <f>'Programe Budget 2073-74'!E238</f>
        <v>15669</v>
      </c>
      <c r="F246" s="34">
        <f t="shared" si="21"/>
        <v>15669</v>
      </c>
      <c r="G246" s="34">
        <f t="shared" si="19"/>
        <v>5.221120396657204</v>
      </c>
      <c r="H246" s="192">
        <v>94.14</v>
      </c>
      <c r="I246" s="34">
        <f t="shared" si="20"/>
        <v>4.9151627414130914</v>
      </c>
      <c r="J246" s="59"/>
      <c r="K246" s="214"/>
      <c r="L246" s="25" t="str">
        <f>'Programe Budget 2073-74'!Q238</f>
        <v>नि</v>
      </c>
    </row>
    <row r="247" spans="1:12">
      <c r="A247" s="25"/>
      <c r="B247" s="25"/>
      <c r="C247" s="107">
        <f>'Programe Budget 2073-74'!C239</f>
        <v>6</v>
      </c>
      <c r="D247" s="327" t="str">
        <f>'Programe Budget 2073-74'!D239</f>
        <v>मत्स्य विकास केन्द्र, लाहान, सिराहा</v>
      </c>
      <c r="E247" s="34">
        <f>'Programe Budget 2073-74'!E239</f>
        <v>10820</v>
      </c>
      <c r="F247" s="34">
        <f t="shared" si="21"/>
        <v>10820</v>
      </c>
      <c r="G247" s="34">
        <f t="shared" si="19"/>
        <v>3.6053687339224547</v>
      </c>
      <c r="H247" s="192">
        <v>100</v>
      </c>
      <c r="I247" s="34">
        <f t="shared" si="20"/>
        <v>3.6053687339224547</v>
      </c>
      <c r="J247" s="59"/>
      <c r="K247" s="214"/>
      <c r="L247" s="25" t="str">
        <f>'Programe Budget 2073-74'!Q239</f>
        <v>नि</v>
      </c>
    </row>
    <row r="248" spans="1:12">
      <c r="A248" s="25"/>
      <c r="B248" s="25"/>
      <c r="C248" s="107">
        <f>'Programe Budget 2073-74'!C240</f>
        <v>7</v>
      </c>
      <c r="D248" s="327" t="str">
        <f>'Programe Budget 2073-74'!D240</f>
        <v>मत्स्य विकास केन्द्र, हेटौंडा</v>
      </c>
      <c r="E248" s="34">
        <f>'Programe Budget 2073-74'!E240</f>
        <v>19169</v>
      </c>
      <c r="F248" s="34">
        <f t="shared" si="21"/>
        <v>19169</v>
      </c>
      <c r="G248" s="34">
        <f t="shared" si="19"/>
        <v>6.3873672144694584</v>
      </c>
      <c r="H248" s="192">
        <v>92.39</v>
      </c>
      <c r="I248" s="34">
        <f t="shared" si="20"/>
        <v>5.901288569448333</v>
      </c>
      <c r="J248" s="59"/>
      <c r="K248" s="214"/>
      <c r="L248" s="25" t="str">
        <f>'Programe Budget 2073-74'!Q240</f>
        <v>नि</v>
      </c>
    </row>
    <row r="249" spans="1:12">
      <c r="A249" s="25"/>
      <c r="B249" s="25"/>
      <c r="C249" s="107">
        <f>'Programe Budget 2073-74'!C241</f>
        <v>8</v>
      </c>
      <c r="D249" s="327" t="str">
        <f>'Programe Budget 2073-74'!D241</f>
        <v>मत्स्य विकास केन्द्र, भण्डारा, चितवन</v>
      </c>
      <c r="E249" s="34">
        <f>'Programe Budget 2073-74'!E241</f>
        <v>11836</v>
      </c>
      <c r="F249" s="34">
        <f t="shared" si="21"/>
        <v>11836</v>
      </c>
      <c r="G249" s="34">
        <f t="shared" si="19"/>
        <v>3.9439135244645263</v>
      </c>
      <c r="H249" s="192">
        <v>83.37</v>
      </c>
      <c r="I249" s="34">
        <f t="shared" si="20"/>
        <v>3.2880407053460754</v>
      </c>
      <c r="J249" s="59"/>
      <c r="K249" s="214"/>
      <c r="L249" s="25" t="str">
        <f>'Programe Budget 2073-74'!Q241</f>
        <v>नि</v>
      </c>
    </row>
    <row r="250" spans="1:12">
      <c r="A250" s="25"/>
      <c r="B250" s="25"/>
      <c r="C250" s="107">
        <f>'Programe Budget 2073-74'!C242</f>
        <v>9</v>
      </c>
      <c r="D250" s="327" t="str">
        <f>'Programe Budget 2073-74'!D242</f>
        <v>रिजरभ्वायर मत्स्य विकास केन्द्र, कुलेखानी, मकवानपुर</v>
      </c>
      <c r="E250" s="34">
        <f>'Programe Budget 2073-74'!E242</f>
        <v>8311</v>
      </c>
      <c r="F250" s="34">
        <f t="shared" si="21"/>
        <v>8311</v>
      </c>
      <c r="G250" s="34">
        <f t="shared" si="19"/>
        <v>2.7693363722393274</v>
      </c>
      <c r="H250" s="192">
        <v>98.75</v>
      </c>
      <c r="I250" s="34">
        <f t="shared" si="20"/>
        <v>2.7347196675863357</v>
      </c>
      <c r="J250" s="59"/>
      <c r="K250" s="214"/>
      <c r="L250" s="25" t="str">
        <f>'Programe Budget 2073-74'!Q242</f>
        <v>नि</v>
      </c>
    </row>
    <row r="251" spans="1:12">
      <c r="A251" s="25"/>
      <c r="B251" s="25"/>
      <c r="C251" s="107">
        <f>'Programe Budget 2073-74'!C243</f>
        <v>10</v>
      </c>
      <c r="D251" s="327" t="str">
        <f>'Programe Budget 2073-74'!D243</f>
        <v>मत्स्य विकास केन्द्र, रुपन्देही भैरहवा</v>
      </c>
      <c r="E251" s="34">
        <f>'Programe Budget 2073-74'!E243</f>
        <v>20075</v>
      </c>
      <c r="F251" s="34">
        <f t="shared" si="21"/>
        <v>20075</v>
      </c>
      <c r="G251" s="34">
        <f t="shared" si="19"/>
        <v>6.6892585335945718</v>
      </c>
      <c r="H251" s="192">
        <v>98.12</v>
      </c>
      <c r="I251" s="34">
        <f t="shared" si="20"/>
        <v>6.5635004731629945</v>
      </c>
      <c r="J251" s="59"/>
      <c r="K251" s="214"/>
      <c r="L251" s="25" t="str">
        <f>'Programe Budget 2073-74'!Q243</f>
        <v>नि</v>
      </c>
    </row>
    <row r="252" spans="1:12">
      <c r="A252" s="25"/>
      <c r="B252" s="25"/>
      <c r="C252" s="107">
        <f>'Programe Budget 2073-74'!C244</f>
        <v>11</v>
      </c>
      <c r="D252" s="327" t="str">
        <f>'Programe Budget 2073-74'!D244</f>
        <v>चिसो पानी मत्स्य विकास केन्द्र, बेलटारी, स्याङ्गजा</v>
      </c>
      <c r="E252" s="34">
        <f>'Programe Budget 2073-74'!E244</f>
        <v>4120</v>
      </c>
      <c r="F252" s="34">
        <f t="shared" si="21"/>
        <v>4120</v>
      </c>
      <c r="G252" s="34">
        <f t="shared" si="19"/>
        <v>1.3728391112532821</v>
      </c>
      <c r="H252" s="192">
        <v>100</v>
      </c>
      <c r="I252" s="34">
        <f t="shared" si="20"/>
        <v>1.3728391112532821</v>
      </c>
      <c r="J252" s="59"/>
      <c r="K252" s="214"/>
      <c r="L252" s="25" t="str">
        <f>'Programe Budget 2073-74'!Q244</f>
        <v>नि</v>
      </c>
    </row>
    <row r="253" spans="1:12">
      <c r="A253" s="25"/>
      <c r="B253" s="25"/>
      <c r="C253" s="107">
        <f>'Programe Budget 2073-74'!C245</f>
        <v>12</v>
      </c>
      <c r="D253" s="327" t="str">
        <f>'Programe Budget 2073-74'!D245</f>
        <v>मत्स्य विकास केन्द्र, महादेबपुरी, बाँके</v>
      </c>
      <c r="E253" s="34">
        <f>'Programe Budget 2073-74'!E245</f>
        <v>9174</v>
      </c>
      <c r="F253" s="34">
        <f t="shared" si="21"/>
        <v>9174</v>
      </c>
      <c r="G253" s="34">
        <f t="shared" si="19"/>
        <v>3.0568995161741777</v>
      </c>
      <c r="H253" s="192">
        <v>100</v>
      </c>
      <c r="I253" s="34">
        <f t="shared" si="20"/>
        <v>3.0568995161741777</v>
      </c>
      <c r="J253" s="57"/>
      <c r="K253" s="214"/>
      <c r="L253" s="25" t="str">
        <f>'Programe Budget 2073-74'!Q245</f>
        <v>नि</v>
      </c>
    </row>
    <row r="254" spans="1:12">
      <c r="A254" s="25"/>
      <c r="B254" s="25"/>
      <c r="C254" s="107">
        <f>'Programe Budget 2073-74'!C246</f>
        <v>13</v>
      </c>
      <c r="D254" s="327" t="str">
        <f>'Programe Budget 2073-74'!D246</f>
        <v>मत्स्य विकास केन्द्र, गेटा, धनगढी</v>
      </c>
      <c r="E254" s="34">
        <f>'Programe Budget 2073-74'!E246</f>
        <v>13582</v>
      </c>
      <c r="F254" s="34">
        <f t="shared" si="21"/>
        <v>13582</v>
      </c>
      <c r="G254" s="34">
        <f t="shared" si="19"/>
        <v>4.5257040798645818</v>
      </c>
      <c r="H254" s="192">
        <v>100</v>
      </c>
      <c r="I254" s="34">
        <f t="shared" si="20"/>
        <v>4.5257040798645818</v>
      </c>
      <c r="J254" s="59"/>
      <c r="K254" s="214"/>
      <c r="L254" s="25" t="str">
        <f>'Programe Budget 2073-74'!Q246</f>
        <v>नि</v>
      </c>
    </row>
    <row r="255" spans="1:12" s="102" customFormat="1">
      <c r="A255" s="52"/>
      <c r="B255" s="52"/>
      <c r="C255" s="347">
        <f>'Programe Budget 2073-74'!C247</f>
        <v>13</v>
      </c>
      <c r="D255" s="324" t="str">
        <f>'Programe Budget 2073-74'!D247</f>
        <v>मत्स्य विकास कार्यक्रमको जम्मा</v>
      </c>
      <c r="E255" s="57">
        <f>SUM(E242:E254)</f>
        <v>300108</v>
      </c>
      <c r="F255" s="57">
        <f>SUM(F242:F254)</f>
        <v>300108</v>
      </c>
      <c r="G255" s="57">
        <f>SUM(G242:G254)</f>
        <v>100</v>
      </c>
      <c r="H255" s="192"/>
      <c r="I255" s="57">
        <f>SUM(I242:I254)</f>
        <v>83.547586002372483</v>
      </c>
      <c r="J255" s="57"/>
      <c r="K255" s="361"/>
      <c r="L255" s="52"/>
    </row>
    <row r="256" spans="1:12">
      <c r="A256" s="25"/>
      <c r="B256" s="25"/>
      <c r="C256" s="33"/>
      <c r="D256" s="274" t="s">
        <v>321</v>
      </c>
      <c r="E256" s="57" t="e">
        <f>E805</f>
        <v>#REF!</v>
      </c>
      <c r="F256" s="57" t="e">
        <f>F805</f>
        <v>#REF!</v>
      </c>
      <c r="G256" s="59" t="e">
        <f>F255/F256*100</f>
        <v>#REF!</v>
      </c>
      <c r="H256" s="192"/>
      <c r="I256" s="57" t="e">
        <f>I255*G256/100</f>
        <v>#REF!</v>
      </c>
      <c r="J256" s="57" t="e">
        <f>I256</f>
        <v>#REF!</v>
      </c>
      <c r="K256" s="214"/>
      <c r="L256" s="25"/>
    </row>
    <row r="257" spans="1:12">
      <c r="A257" s="1">
        <f>'Programe Budget 2073-74'!A248</f>
        <v>6</v>
      </c>
      <c r="B257" s="1" t="str">
        <f>'Programe Budget 2073-74'!B248</f>
        <v>312112-3/4</v>
      </c>
      <c r="C257" s="56"/>
      <c r="D257" s="123" t="str">
        <f>'Programe Budget 2073-74'!D248</f>
        <v xml:space="preserve">बाली संरक्षण कार्यक्रम </v>
      </c>
      <c r="E257" s="34"/>
      <c r="F257" s="34"/>
      <c r="G257" s="34"/>
      <c r="H257" s="192"/>
      <c r="I257" s="34"/>
      <c r="J257" s="34"/>
      <c r="K257" s="214"/>
      <c r="L257" s="25" t="str">
        <f>'Programe Budget 2073-74'!Q248</f>
        <v>ना</v>
      </c>
    </row>
    <row r="258" spans="1:12">
      <c r="A258" s="25"/>
      <c r="B258" s="272"/>
      <c r="C258" s="33">
        <f>'Programe Budget 2073-74'!C249</f>
        <v>1</v>
      </c>
      <c r="D258" s="327" t="str">
        <f>'Programe Budget 2073-74'!D249</f>
        <v>वाली संरक्षण निर्देशनालय, हरिहरभवन</v>
      </c>
      <c r="E258" s="34">
        <f>'Programe Budget 2073-74'!E249</f>
        <v>34087</v>
      </c>
      <c r="F258" s="34">
        <f>E258</f>
        <v>34087</v>
      </c>
      <c r="G258" s="34" t="e">
        <f t="shared" ref="G258:G296" si="22">SUM(F258/$F$297*100)</f>
        <v>#REF!</v>
      </c>
      <c r="H258" s="192">
        <v>96.75</v>
      </c>
      <c r="I258" s="34" t="e">
        <f>SUM(G258*H258/100)</f>
        <v>#REF!</v>
      </c>
      <c r="J258" s="34"/>
      <c r="K258" s="28"/>
      <c r="L258" s="25" t="str">
        <f>'Programe Budget 2073-74'!Q249</f>
        <v>नि</v>
      </c>
    </row>
    <row r="259" spans="1:12">
      <c r="A259" s="25"/>
      <c r="B259" s="11"/>
      <c r="C259" s="33">
        <f>'Programe Budget 2073-74'!C250</f>
        <v>2</v>
      </c>
      <c r="D259" s="327" t="str">
        <f>'Programe Budget 2073-74'!D250</f>
        <v>पोष्ट हार्भेष्ट व्यवस्थापन निर्देशनालय, श्रीमहल, पुल्चोक</v>
      </c>
      <c r="E259" s="34">
        <f>'Programe Budget 2073-74'!E250</f>
        <v>42977</v>
      </c>
      <c r="F259" s="34">
        <f t="shared" ref="F259:F296" si="23">E259</f>
        <v>42977</v>
      </c>
      <c r="G259" s="34" t="e">
        <f t="shared" si="22"/>
        <v>#REF!</v>
      </c>
      <c r="H259" s="192">
        <v>92.28</v>
      </c>
      <c r="I259" s="34" t="e">
        <f>SUM(G259*H259/100)</f>
        <v>#REF!</v>
      </c>
      <c r="J259" s="34"/>
      <c r="K259" s="214"/>
      <c r="L259" s="25" t="str">
        <f>'Programe Budget 2073-74'!Q250</f>
        <v>नि</v>
      </c>
    </row>
    <row r="260" spans="1:12">
      <c r="A260" s="25"/>
      <c r="B260" s="25"/>
      <c r="C260" s="33">
        <f>'Programe Budget 2073-74'!C251</f>
        <v>3</v>
      </c>
      <c r="D260" s="327" t="str">
        <f>'Programe Budget 2073-74'!D251</f>
        <v>विषादी पञ्जीकरण तथा व्यवस्थापन शाखा, हरिहरभवन</v>
      </c>
      <c r="E260" s="34">
        <f>'Programe Budget 2073-74'!E251</f>
        <v>8257</v>
      </c>
      <c r="F260" s="34">
        <f t="shared" si="23"/>
        <v>8257</v>
      </c>
      <c r="G260" s="34" t="e">
        <f t="shared" si="22"/>
        <v>#REF!</v>
      </c>
      <c r="H260" s="192">
        <v>84</v>
      </c>
      <c r="I260" s="34" t="e">
        <f>SUM(G260*H260/100)</f>
        <v>#REF!</v>
      </c>
      <c r="J260" s="34"/>
      <c r="K260" s="214"/>
      <c r="L260" s="25" t="str">
        <f>'Programe Budget 2073-74'!Q251</f>
        <v>नि</v>
      </c>
    </row>
    <row r="261" spans="1:12">
      <c r="A261" s="25"/>
      <c r="B261" s="25"/>
      <c r="C261" s="33">
        <f>'Programe Budget 2073-74'!C252</f>
        <v>4</v>
      </c>
      <c r="D261" s="327" t="str">
        <f>'Programe Budget 2073-74'!D252</f>
        <v>क्षेत्रीय वाली संरक्षण प्रयोगशाला, बिराटनगर</v>
      </c>
      <c r="E261" s="34">
        <f>'Programe Budget 2073-74'!E252</f>
        <v>8800</v>
      </c>
      <c r="F261" s="34">
        <f t="shared" si="23"/>
        <v>8800</v>
      </c>
      <c r="G261" s="34" t="e">
        <f t="shared" si="22"/>
        <v>#REF!</v>
      </c>
      <c r="H261" s="192">
        <v>100</v>
      </c>
      <c r="I261" s="34" t="e">
        <f t="shared" ref="I261:I283" si="24">SUM(G261*H261/100)</f>
        <v>#REF!</v>
      </c>
      <c r="J261" s="34"/>
      <c r="K261" s="214"/>
      <c r="L261" s="25" t="str">
        <f>'Programe Budget 2073-74'!Q252</f>
        <v>नि</v>
      </c>
    </row>
    <row r="262" spans="1:12">
      <c r="A262" s="25"/>
      <c r="B262" s="25"/>
      <c r="C262" s="33">
        <f>'Programe Budget 2073-74'!C253</f>
        <v>5</v>
      </c>
      <c r="D262" s="327" t="str">
        <f>'Programe Budget 2073-74'!D253</f>
        <v>क्षेत्रीय वाली संरक्षण प्रयोगशाला, हरिहरभवन</v>
      </c>
      <c r="E262" s="34">
        <f>'Programe Budget 2073-74'!E253</f>
        <v>9212</v>
      </c>
      <c r="F262" s="34">
        <f t="shared" si="23"/>
        <v>9212</v>
      </c>
      <c r="G262" s="34" t="e">
        <f t="shared" si="22"/>
        <v>#REF!</v>
      </c>
      <c r="H262" s="192">
        <v>90.2</v>
      </c>
      <c r="I262" s="34" t="e">
        <f t="shared" si="24"/>
        <v>#REF!</v>
      </c>
      <c r="J262" s="34"/>
      <c r="K262" s="214"/>
      <c r="L262" s="25" t="str">
        <f>'Programe Budget 2073-74'!Q253</f>
        <v>नि</v>
      </c>
    </row>
    <row r="263" spans="1:12">
      <c r="A263" s="25"/>
      <c r="B263" s="25"/>
      <c r="C263" s="33">
        <f>'Programe Budget 2073-74'!C254</f>
        <v>6</v>
      </c>
      <c r="D263" s="327" t="str">
        <f>'Programe Budget 2073-74'!D254</f>
        <v>क्षेत्रीय वाली संरक्षण प्रयोगशाला, पोखरा</v>
      </c>
      <c r="E263" s="34">
        <f>'Programe Budget 2073-74'!E254</f>
        <v>9462</v>
      </c>
      <c r="F263" s="34">
        <f t="shared" si="23"/>
        <v>9462</v>
      </c>
      <c r="G263" s="34" t="e">
        <f t="shared" si="22"/>
        <v>#REF!</v>
      </c>
      <c r="H263" s="192">
        <v>100</v>
      </c>
      <c r="I263" s="34" t="e">
        <f t="shared" si="24"/>
        <v>#REF!</v>
      </c>
      <c r="J263" s="34"/>
      <c r="K263" s="214"/>
      <c r="L263" s="25" t="str">
        <f>'Programe Budget 2073-74'!Q254</f>
        <v>नि</v>
      </c>
    </row>
    <row r="264" spans="1:12">
      <c r="A264" s="25"/>
      <c r="B264" s="25"/>
      <c r="C264" s="33">
        <f>'Programe Budget 2073-74'!C255</f>
        <v>7</v>
      </c>
      <c r="D264" s="327" t="str">
        <f>'Programe Budget 2073-74'!D255</f>
        <v>क्षेत्रीय वाली संरक्षण प्रयोगशाला, खजुरा, बाँके</v>
      </c>
      <c r="E264" s="34">
        <f>'Programe Budget 2073-74'!E255</f>
        <v>10444</v>
      </c>
      <c r="F264" s="34">
        <f t="shared" si="23"/>
        <v>10444</v>
      </c>
      <c r="G264" s="34" t="e">
        <f t="shared" si="22"/>
        <v>#REF!</v>
      </c>
      <c r="H264" s="192">
        <v>100</v>
      </c>
      <c r="I264" s="34" t="e">
        <f t="shared" si="24"/>
        <v>#REF!</v>
      </c>
      <c r="J264" s="34"/>
      <c r="K264" s="214"/>
      <c r="L264" s="25" t="str">
        <f>'Programe Budget 2073-74'!Q255</f>
        <v>नि</v>
      </c>
    </row>
    <row r="265" spans="1:12">
      <c r="A265" s="25"/>
      <c r="B265" s="25"/>
      <c r="C265" s="33">
        <f>'Programe Budget 2073-74'!C256</f>
        <v>8</v>
      </c>
      <c r="D265" s="327" t="str">
        <f>'Programe Budget 2073-74'!D256</f>
        <v>क्षेत्रीय वाली संरक्षण प्रयोगशाला, सुन्दरपुर, कन्चनपुर</v>
      </c>
      <c r="E265" s="34">
        <f>'Programe Budget 2073-74'!E256</f>
        <v>7265</v>
      </c>
      <c r="F265" s="34">
        <f t="shared" si="23"/>
        <v>7265</v>
      </c>
      <c r="G265" s="34" t="e">
        <f t="shared" si="22"/>
        <v>#REF!</v>
      </c>
      <c r="H265" s="192">
        <v>100</v>
      </c>
      <c r="I265" s="34" t="e">
        <f t="shared" si="24"/>
        <v>#REF!</v>
      </c>
      <c r="J265" s="34"/>
      <c r="K265" s="214"/>
      <c r="L265" s="25" t="str">
        <f>'Programe Budget 2073-74'!Q256</f>
        <v>नि</v>
      </c>
    </row>
    <row r="266" spans="1:12">
      <c r="A266" s="25"/>
      <c r="B266" s="25"/>
      <c r="C266" s="33">
        <f>'Programe Budget 2073-74'!C257</f>
        <v>9</v>
      </c>
      <c r="D266" s="327" t="str">
        <f>'Programe Budget 2073-74'!D257</f>
        <v>राष्ट्रिय प्लाण्ट क्वारेन्टीन कार्यक्रम, हरिहरभवन</v>
      </c>
      <c r="E266" s="34">
        <f>'Programe Budget 2073-74'!E257</f>
        <v>13019</v>
      </c>
      <c r="F266" s="34">
        <f t="shared" si="23"/>
        <v>13019</v>
      </c>
      <c r="G266" s="34" t="e">
        <f t="shared" si="22"/>
        <v>#REF!</v>
      </c>
      <c r="H266" s="192">
        <v>100</v>
      </c>
      <c r="I266" s="34" t="e">
        <f t="shared" si="24"/>
        <v>#REF!</v>
      </c>
      <c r="J266" s="34"/>
      <c r="K266" s="214"/>
      <c r="L266" s="25" t="str">
        <f>'Programe Budget 2073-74'!Q257</f>
        <v>नि</v>
      </c>
    </row>
    <row r="267" spans="1:12">
      <c r="A267" s="25"/>
      <c r="B267" s="25"/>
      <c r="C267" s="33">
        <f>'Programe Budget 2073-74'!C258</f>
        <v>10</v>
      </c>
      <c r="D267" s="327" t="str">
        <f>'Programe Budget 2073-74'!D258</f>
        <v>क्षेत्रीय प्लाण्ट क्वारेन्टीन कार्यालय, काकडभिट्टा</v>
      </c>
      <c r="E267" s="34">
        <f>'Programe Budget 2073-74'!E258</f>
        <v>3941</v>
      </c>
      <c r="F267" s="34">
        <f t="shared" si="23"/>
        <v>3941</v>
      </c>
      <c r="G267" s="34" t="e">
        <f t="shared" si="22"/>
        <v>#REF!</v>
      </c>
      <c r="H267" s="192">
        <v>100</v>
      </c>
      <c r="I267" s="34" t="e">
        <f t="shared" si="24"/>
        <v>#REF!</v>
      </c>
      <c r="J267" s="34"/>
      <c r="K267" s="214"/>
      <c r="L267" s="25" t="str">
        <f>'Programe Budget 2073-74'!Q258</f>
        <v>नि</v>
      </c>
    </row>
    <row r="268" spans="1:12">
      <c r="A268" s="25"/>
      <c r="B268" s="25"/>
      <c r="C268" s="33">
        <f>'Programe Budget 2073-74'!C259</f>
        <v>11</v>
      </c>
      <c r="D268" s="327" t="str">
        <f>'Programe Budget 2073-74'!D259</f>
        <v>क्षेत्रीय प्लाण्ट क्वारेन्टीन कार्यालय, बिरगन्ज</v>
      </c>
      <c r="E268" s="34">
        <f>'Programe Budget 2073-74'!E259</f>
        <v>5643</v>
      </c>
      <c r="F268" s="34">
        <f t="shared" si="23"/>
        <v>5643</v>
      </c>
      <c r="G268" s="34" t="e">
        <f t="shared" si="22"/>
        <v>#REF!</v>
      </c>
      <c r="H268" s="192">
        <v>100</v>
      </c>
      <c r="I268" s="34" t="e">
        <f t="shared" si="24"/>
        <v>#REF!</v>
      </c>
      <c r="J268" s="34"/>
      <c r="K268" s="214"/>
      <c r="L268" s="25" t="str">
        <f>'Programe Budget 2073-74'!Q259</f>
        <v>नि</v>
      </c>
    </row>
    <row r="269" spans="1:12">
      <c r="A269" s="25"/>
      <c r="B269" s="25"/>
      <c r="C269" s="33">
        <f>'Programe Budget 2073-74'!C260</f>
        <v>12</v>
      </c>
      <c r="D269" s="327" t="str">
        <f>'Programe Budget 2073-74'!D260</f>
        <v>क्षेत्रीय प्लाण्ट क्वारेन्टीन कार्यालय, रुपन्देही</v>
      </c>
      <c r="E269" s="34">
        <f>'Programe Budget 2073-74'!E260</f>
        <v>6793</v>
      </c>
      <c r="F269" s="34">
        <f t="shared" si="23"/>
        <v>6793</v>
      </c>
      <c r="G269" s="34" t="e">
        <f t="shared" si="22"/>
        <v>#REF!</v>
      </c>
      <c r="H269" s="192">
        <v>100</v>
      </c>
      <c r="I269" s="34" t="e">
        <f t="shared" si="24"/>
        <v>#REF!</v>
      </c>
      <c r="J269" s="34"/>
      <c r="K269" s="214"/>
      <c r="L269" s="25" t="str">
        <f>'Programe Budget 2073-74'!Q260</f>
        <v>नि</v>
      </c>
    </row>
    <row r="270" spans="1:12">
      <c r="A270" s="25"/>
      <c r="B270" s="25"/>
      <c r="C270" s="33">
        <f>'Programe Budget 2073-74'!C261</f>
        <v>13</v>
      </c>
      <c r="D270" s="327" t="str">
        <f>'Programe Budget 2073-74'!D261</f>
        <v>क्षेत्रीय प्लाण्ट क्वारेन्टीन कार्यालय, नेपालगन्ज</v>
      </c>
      <c r="E270" s="34">
        <f>'Programe Budget 2073-74'!E261</f>
        <v>4526</v>
      </c>
      <c r="F270" s="34">
        <f t="shared" si="23"/>
        <v>4526</v>
      </c>
      <c r="G270" s="34" t="e">
        <f t="shared" si="22"/>
        <v>#REF!</v>
      </c>
      <c r="H270" s="192">
        <v>100</v>
      </c>
      <c r="I270" s="34" t="e">
        <f t="shared" si="24"/>
        <v>#REF!</v>
      </c>
      <c r="J270" s="34"/>
      <c r="K270" s="214"/>
      <c r="L270" s="25" t="str">
        <f>'Programe Budget 2073-74'!Q261</f>
        <v>नि</v>
      </c>
    </row>
    <row r="271" spans="1:12">
      <c r="A271" s="25"/>
      <c r="B271" s="25"/>
      <c r="C271" s="33">
        <f>'Programe Budget 2073-74'!C262</f>
        <v>14</v>
      </c>
      <c r="D271" s="327" t="str">
        <f>'Programe Budget 2073-74'!D262</f>
        <v>क्षेत्रीय प्लाण्ट क्वारेन्टीन कार्यालय, गड्डाचौकी, कन्चनपुर</v>
      </c>
      <c r="E271" s="34">
        <f>'Programe Budget 2073-74'!E262</f>
        <v>3787</v>
      </c>
      <c r="F271" s="34">
        <f t="shared" si="23"/>
        <v>3787</v>
      </c>
      <c r="G271" s="34" t="e">
        <f t="shared" si="22"/>
        <v>#REF!</v>
      </c>
      <c r="H271" s="192">
        <v>100</v>
      </c>
      <c r="I271" s="34" t="e">
        <f t="shared" si="24"/>
        <v>#REF!</v>
      </c>
      <c r="J271" s="34"/>
      <c r="K271" s="214"/>
      <c r="L271" s="25" t="str">
        <f>'Programe Budget 2073-74'!Q262</f>
        <v>नि</v>
      </c>
    </row>
    <row r="272" spans="1:12">
      <c r="A272" s="25"/>
      <c r="B272" s="25"/>
      <c r="C272" s="33">
        <f>'Programe Budget 2073-74'!C263</f>
        <v>15</v>
      </c>
      <c r="D272" s="327" t="str">
        <f>'Programe Budget 2073-74'!D263</f>
        <v>प्लान्ट क्वारेन्टीन चेकपोष्ट, बिराटनगर</v>
      </c>
      <c r="E272" s="34">
        <f>'Programe Budget 2073-74'!E263</f>
        <v>4433</v>
      </c>
      <c r="F272" s="34">
        <f t="shared" si="23"/>
        <v>4433</v>
      </c>
      <c r="G272" s="34" t="e">
        <f t="shared" si="22"/>
        <v>#REF!</v>
      </c>
      <c r="H272" s="192">
        <v>100</v>
      </c>
      <c r="I272" s="34" t="e">
        <f t="shared" si="24"/>
        <v>#REF!</v>
      </c>
      <c r="J272" s="34"/>
      <c r="K272" s="214"/>
      <c r="L272" s="25" t="str">
        <f>'Programe Budget 2073-74'!Q263</f>
        <v>नि</v>
      </c>
    </row>
    <row r="273" spans="1:12">
      <c r="A273" s="25"/>
      <c r="B273" s="25"/>
      <c r="C273" s="33">
        <f>'Programe Budget 2073-74'!C264</f>
        <v>16</v>
      </c>
      <c r="D273" s="327" t="str">
        <f>'Programe Budget 2073-74'!D264</f>
        <v>प्लान्ट क्वारेन्टीन चेकपोष्ट, भण्टाबारी, सुनसरी</v>
      </c>
      <c r="E273" s="34">
        <f>'Programe Budget 2073-74'!E264</f>
        <v>1881</v>
      </c>
      <c r="F273" s="34">
        <f t="shared" si="23"/>
        <v>1881</v>
      </c>
      <c r="G273" s="34" t="e">
        <f t="shared" si="22"/>
        <v>#REF!</v>
      </c>
      <c r="H273" s="192">
        <v>100</v>
      </c>
      <c r="I273" s="34" t="e">
        <f t="shared" si="24"/>
        <v>#REF!</v>
      </c>
      <c r="J273" s="34"/>
      <c r="K273" s="214"/>
      <c r="L273" s="25" t="str">
        <f>'Programe Budget 2073-74'!Q264</f>
        <v>नि</v>
      </c>
    </row>
    <row r="274" spans="1:12">
      <c r="A274" s="25"/>
      <c r="B274" s="25"/>
      <c r="C274" s="33">
        <f>'Programe Budget 2073-74'!C265</f>
        <v>17</v>
      </c>
      <c r="D274" s="327" t="str">
        <f>'Programe Budget 2073-74'!D265</f>
        <v>प्लान्ट क्वारेन्टीन चेकपोष्ट, जलेश्वर, महोतरी</v>
      </c>
      <c r="E274" s="34">
        <f>'Programe Budget 2073-74'!E265</f>
        <v>2845</v>
      </c>
      <c r="F274" s="34">
        <f t="shared" si="23"/>
        <v>2845</v>
      </c>
      <c r="G274" s="34" t="e">
        <f t="shared" si="22"/>
        <v>#REF!</v>
      </c>
      <c r="H274" s="192">
        <v>96.2</v>
      </c>
      <c r="I274" s="34" t="e">
        <f t="shared" si="24"/>
        <v>#REF!</v>
      </c>
      <c r="J274" s="34"/>
      <c r="K274" s="214"/>
      <c r="L274" s="25" t="str">
        <f>'Programe Budget 2073-74'!Q265</f>
        <v>नि</v>
      </c>
    </row>
    <row r="275" spans="1:12">
      <c r="A275" s="25"/>
      <c r="B275" s="25"/>
      <c r="C275" s="33">
        <f>'Programe Budget 2073-74'!C266</f>
        <v>18</v>
      </c>
      <c r="D275" s="327" t="str">
        <f>'Programe Budget 2073-74'!D266</f>
        <v>प्लान्ट क्वारेन्टीन चेकपोष्ट, मलङ्गवा, र्सलाही</v>
      </c>
      <c r="E275" s="34">
        <f>'Programe Budget 2073-74'!E266</f>
        <v>3194</v>
      </c>
      <c r="F275" s="34">
        <f t="shared" si="23"/>
        <v>3194</v>
      </c>
      <c r="G275" s="34" t="e">
        <f t="shared" si="22"/>
        <v>#REF!</v>
      </c>
      <c r="H275" s="192">
        <v>100</v>
      </c>
      <c r="I275" s="34" t="e">
        <f t="shared" si="24"/>
        <v>#REF!</v>
      </c>
      <c r="J275" s="34"/>
      <c r="K275" s="214"/>
      <c r="L275" s="25" t="str">
        <f>'Programe Budget 2073-74'!Q266</f>
        <v>नि</v>
      </c>
    </row>
    <row r="276" spans="1:12">
      <c r="A276" s="25"/>
      <c r="B276" s="25"/>
      <c r="C276" s="33">
        <f>'Programe Budget 2073-74'!C267</f>
        <v>19</v>
      </c>
      <c r="D276" s="327" t="str">
        <f>'Programe Budget 2073-74'!D267</f>
        <v>प्लान्ट क्वारेन्टीन चेकपोष्ट, तातोपानी, सिन्धुपाल्चोक</v>
      </c>
      <c r="E276" s="34">
        <f>'Programe Budget 2073-74'!E267</f>
        <v>3104</v>
      </c>
      <c r="F276" s="34">
        <f t="shared" si="23"/>
        <v>3104</v>
      </c>
      <c r="G276" s="34" t="e">
        <f t="shared" si="22"/>
        <v>#REF!</v>
      </c>
      <c r="H276" s="192">
        <v>100</v>
      </c>
      <c r="I276" s="34" t="e">
        <f t="shared" si="24"/>
        <v>#REF!</v>
      </c>
      <c r="J276" s="34"/>
      <c r="K276" s="214"/>
      <c r="L276" s="25" t="str">
        <f>'Programe Budget 2073-74'!Q267</f>
        <v>नि</v>
      </c>
    </row>
    <row r="277" spans="1:12">
      <c r="A277" s="25"/>
      <c r="B277" s="25"/>
      <c r="C277" s="33">
        <f>'Programe Budget 2073-74'!C268</f>
        <v>20</v>
      </c>
      <c r="D277" s="327" t="str">
        <f>'Programe Budget 2073-74'!D268</f>
        <v>प्लान्ट क्वारेन्टीन चेकपोष्ट, एयरपोर्ट, काठमाण्डौ</v>
      </c>
      <c r="E277" s="34">
        <f>'Programe Budget 2073-74'!E268</f>
        <v>4233</v>
      </c>
      <c r="F277" s="34">
        <f t="shared" si="23"/>
        <v>4233</v>
      </c>
      <c r="G277" s="34" t="e">
        <f t="shared" si="22"/>
        <v>#REF!</v>
      </c>
      <c r="H277" s="192">
        <v>100</v>
      </c>
      <c r="I277" s="34" t="e">
        <f t="shared" si="24"/>
        <v>#REF!</v>
      </c>
      <c r="J277" s="34"/>
      <c r="K277" s="214"/>
      <c r="L277" s="25" t="str">
        <f>'Programe Budget 2073-74'!Q268</f>
        <v>नि</v>
      </c>
    </row>
    <row r="278" spans="1:12">
      <c r="A278" s="25"/>
      <c r="B278" s="25"/>
      <c r="C278" s="33">
        <f>'Programe Budget 2073-74'!C269</f>
        <v>21</v>
      </c>
      <c r="D278" s="327" t="str">
        <f>'Programe Budget 2073-74'!D269</f>
        <v>प्लान्ट क्वारेन्टीन चेकपोष्ट, टिमुरे, रसुवा</v>
      </c>
      <c r="E278" s="34">
        <f>'Programe Budget 2073-74'!E269</f>
        <v>2691</v>
      </c>
      <c r="F278" s="34">
        <f t="shared" si="23"/>
        <v>2691</v>
      </c>
      <c r="G278" s="34" t="e">
        <f t="shared" si="22"/>
        <v>#REF!</v>
      </c>
      <c r="H278" s="192">
        <v>100</v>
      </c>
      <c r="I278" s="34" t="e">
        <f t="shared" si="24"/>
        <v>#REF!</v>
      </c>
      <c r="J278" s="34"/>
      <c r="K278" s="214"/>
      <c r="L278" s="25" t="str">
        <f>'Programe Budget 2073-74'!Q269</f>
        <v>नि</v>
      </c>
    </row>
    <row r="279" spans="1:12">
      <c r="A279" s="25"/>
      <c r="B279" s="25"/>
      <c r="C279" s="33">
        <f>'Programe Budget 2073-74'!C270</f>
        <v>22</v>
      </c>
      <c r="D279" s="327" t="str">
        <f>'Programe Budget 2073-74'!D270</f>
        <v>प्लान्ट क्वारेन्टीन चेकपोष्ट, कृष्णनगर, कपिलवस्तु</v>
      </c>
      <c r="E279" s="34">
        <f>'Programe Budget 2073-74'!E270</f>
        <v>2550</v>
      </c>
      <c r="F279" s="34">
        <f t="shared" si="23"/>
        <v>2550</v>
      </c>
      <c r="G279" s="34" t="e">
        <f t="shared" si="22"/>
        <v>#REF!</v>
      </c>
      <c r="H279" s="192">
        <v>100</v>
      </c>
      <c r="I279" s="34" t="e">
        <f t="shared" si="24"/>
        <v>#REF!</v>
      </c>
      <c r="J279" s="34"/>
      <c r="K279" s="214"/>
      <c r="L279" s="25" t="str">
        <f>'Programe Budget 2073-74'!Q270</f>
        <v>नि</v>
      </c>
    </row>
    <row r="280" spans="1:12">
      <c r="A280" s="25"/>
      <c r="B280" s="25"/>
      <c r="C280" s="33">
        <f>'Programe Budget 2073-74'!C271</f>
        <v>23</v>
      </c>
      <c r="D280" s="327" t="str">
        <f>'Programe Budget 2073-74'!D271</f>
        <v>प्लान्ट क्वारेन्टीन उप-चेकपोष्ट, लोमानथान, मुस्ताङ्ग</v>
      </c>
      <c r="E280" s="34">
        <f>'Programe Budget 2073-74'!E271</f>
        <v>1185</v>
      </c>
      <c r="F280" s="34">
        <f t="shared" si="23"/>
        <v>1185</v>
      </c>
      <c r="G280" s="34" t="e">
        <f t="shared" si="22"/>
        <v>#REF!</v>
      </c>
      <c r="H280" s="192">
        <v>94</v>
      </c>
      <c r="I280" s="34" t="e">
        <f t="shared" si="24"/>
        <v>#REF!</v>
      </c>
      <c r="J280" s="34"/>
      <c r="K280" s="214"/>
      <c r="L280" s="25" t="str">
        <f>'Programe Budget 2073-74'!Q271</f>
        <v>नि</v>
      </c>
    </row>
    <row r="281" spans="1:12">
      <c r="A281" s="25"/>
      <c r="B281" s="25"/>
      <c r="C281" s="33">
        <f>'Programe Budget 2073-74'!C272</f>
        <v>24</v>
      </c>
      <c r="D281" s="327" t="str">
        <f>'Programe Budget 2073-74'!D272</f>
        <v>प्लान्ट क्वारेन्टीन उप-चेकपोष्ट, झुलाघाट, बैतडी</v>
      </c>
      <c r="E281" s="34">
        <f>'Programe Budget 2073-74'!E272</f>
        <v>1555</v>
      </c>
      <c r="F281" s="34">
        <f t="shared" si="23"/>
        <v>1555</v>
      </c>
      <c r="G281" s="34" t="e">
        <f t="shared" si="22"/>
        <v>#REF!</v>
      </c>
      <c r="H281" s="192">
        <v>100</v>
      </c>
      <c r="I281" s="34" t="e">
        <f t="shared" si="24"/>
        <v>#REF!</v>
      </c>
      <c r="J281" s="34"/>
      <c r="K281" s="214"/>
      <c r="L281" s="25" t="str">
        <f>'Programe Budget 2073-74'!Q272</f>
        <v>नि</v>
      </c>
    </row>
    <row r="282" spans="1:12">
      <c r="A282" s="25"/>
      <c r="B282" s="25"/>
      <c r="C282" s="33">
        <f>'Programe Budget 2073-74'!C273</f>
        <v>0</v>
      </c>
      <c r="D282" s="324" t="str">
        <f>'Programe Budget 2073-74'!D273</f>
        <v>बाली संरक्षण (राष्ट्रिय आई.पि.एम्) कार्यक्रम (९)</v>
      </c>
      <c r="E282" s="34">
        <f>'Programe Budget 2073-74'!E273</f>
        <v>0</v>
      </c>
      <c r="F282" s="34"/>
      <c r="G282" s="34"/>
      <c r="H282" s="192"/>
      <c r="I282" s="34"/>
      <c r="J282" s="59"/>
      <c r="K282" s="214"/>
      <c r="L282" s="25"/>
    </row>
    <row r="283" spans="1:12">
      <c r="A283" s="25"/>
      <c r="B283" s="25"/>
      <c r="C283" s="33">
        <f>'Programe Budget 2073-74'!C274</f>
        <v>25</v>
      </c>
      <c r="D283" s="126" t="str">
        <f>'Programe Budget 2073-74'!D274</f>
        <v>जिल्ला कृषि विकास कार्यालय, झापा</v>
      </c>
      <c r="E283" s="34">
        <f>'Programe Budget 2073-74'!E274</f>
        <v>194</v>
      </c>
      <c r="F283" s="34">
        <f t="shared" si="23"/>
        <v>194</v>
      </c>
      <c r="G283" s="34" t="e">
        <f t="shared" si="22"/>
        <v>#REF!</v>
      </c>
      <c r="H283" s="192">
        <v>100</v>
      </c>
      <c r="I283" s="34" t="e">
        <f t="shared" si="24"/>
        <v>#REF!</v>
      </c>
      <c r="J283" s="59"/>
      <c r="K283" s="214"/>
      <c r="L283" s="25" t="str">
        <f>'Programe Budget 2073-74'!Q274</f>
        <v>वि</v>
      </c>
    </row>
    <row r="284" spans="1:12">
      <c r="A284" s="25"/>
      <c r="B284" s="25"/>
      <c r="C284" s="33">
        <f>'Programe Budget 2073-74'!C275</f>
        <v>26</v>
      </c>
      <c r="D284" s="126" t="str">
        <f>'Programe Budget 2073-74'!D275</f>
        <v xml:space="preserve">जिल्ला कृषि विकास कार्यालय, कपिलबस्तु </v>
      </c>
      <c r="E284" s="34">
        <f>'Programe Budget 2073-74'!E275</f>
        <v>424</v>
      </c>
      <c r="F284" s="34">
        <f t="shared" si="23"/>
        <v>424</v>
      </c>
      <c r="G284" s="34" t="e">
        <f t="shared" si="22"/>
        <v>#REF!</v>
      </c>
      <c r="H284" s="192">
        <v>100</v>
      </c>
      <c r="I284" s="34" t="e">
        <f t="shared" ref="I284:I296" si="25">H284*G284/100</f>
        <v>#REF!</v>
      </c>
      <c r="J284" s="59"/>
      <c r="K284" s="214"/>
      <c r="L284" s="25" t="str">
        <f>'Programe Budget 2073-74'!Q275</f>
        <v>प</v>
      </c>
    </row>
    <row r="285" spans="1:12">
      <c r="A285" s="25"/>
      <c r="B285" s="25"/>
      <c r="C285" s="33">
        <f>'Programe Budget 2073-74'!C276</f>
        <v>27</v>
      </c>
      <c r="D285" s="126" t="str">
        <f>'Programe Budget 2073-74'!D276</f>
        <v>जिल्ला कृषि विकास कार्यालय, बाँके</v>
      </c>
      <c r="E285" s="34">
        <f>'Programe Budget 2073-74'!E276</f>
        <v>394</v>
      </c>
      <c r="F285" s="34">
        <f t="shared" si="23"/>
        <v>394</v>
      </c>
      <c r="G285" s="34" t="e">
        <f t="shared" si="22"/>
        <v>#REF!</v>
      </c>
      <c r="H285" s="192">
        <v>100</v>
      </c>
      <c r="I285" s="34" t="e">
        <f t="shared" si="25"/>
        <v>#REF!</v>
      </c>
      <c r="J285" s="59"/>
      <c r="K285" s="214"/>
      <c r="L285" s="25" t="str">
        <f>'Programe Budget 2073-74'!Q276</f>
        <v>सु</v>
      </c>
    </row>
    <row r="286" spans="1:12">
      <c r="A286" s="25"/>
      <c r="B286" s="25"/>
      <c r="C286" s="33">
        <f>'Programe Budget 2073-74'!C277</f>
        <v>28</v>
      </c>
      <c r="D286" s="126" t="str">
        <f>'Programe Budget 2073-74'!D277</f>
        <v>जिल्ला कृषि विकास कार्यालय, कैलाली</v>
      </c>
      <c r="E286" s="34">
        <f>'Programe Budget 2073-74'!E277</f>
        <v>394</v>
      </c>
      <c r="F286" s="34">
        <f t="shared" si="23"/>
        <v>394</v>
      </c>
      <c r="G286" s="34" t="e">
        <f t="shared" si="22"/>
        <v>#REF!</v>
      </c>
      <c r="H286" s="192">
        <v>100</v>
      </c>
      <c r="I286" s="34" t="e">
        <f t="shared" si="25"/>
        <v>#REF!</v>
      </c>
      <c r="J286" s="59"/>
      <c r="K286" s="214"/>
      <c r="L286" s="25" t="str">
        <f>'Programe Budget 2073-74'!Q277</f>
        <v>दि</v>
      </c>
    </row>
    <row r="287" spans="1:12">
      <c r="A287" s="25"/>
      <c r="B287" s="25"/>
      <c r="C287" s="33">
        <f>'Programe Budget 2073-74'!C278</f>
        <v>29</v>
      </c>
      <c r="D287" s="126" t="str">
        <f>'Programe Budget 2073-74'!D278</f>
        <v>जिल्ला कृषि विकास कार्यालय, काभ्रेपलाञ्चोक</v>
      </c>
      <c r="E287" s="34">
        <f>'Programe Budget 2073-74'!E278</f>
        <v>424</v>
      </c>
      <c r="F287" s="34">
        <f t="shared" si="23"/>
        <v>424</v>
      </c>
      <c r="G287" s="34" t="e">
        <f t="shared" si="22"/>
        <v>#REF!</v>
      </c>
      <c r="H287" s="192">
        <v>100</v>
      </c>
      <c r="I287" s="34" t="e">
        <f t="shared" si="25"/>
        <v>#REF!</v>
      </c>
      <c r="J287" s="59"/>
      <c r="K287" s="214"/>
      <c r="L287" s="25" t="str">
        <f>'Programe Budget 2073-74'!Q278</f>
        <v>का</v>
      </c>
    </row>
    <row r="288" spans="1:12">
      <c r="A288" s="25"/>
      <c r="B288" s="25"/>
      <c r="C288" s="33">
        <f>'Programe Budget 2073-74'!C279</f>
        <v>30</v>
      </c>
      <c r="D288" s="126" t="str">
        <f>'Programe Budget 2073-74'!D279</f>
        <v>जिल्ला कृषि विकास कार्यालय, धादिङ्ग</v>
      </c>
      <c r="E288" s="34">
        <f>'Programe Budget 2073-74'!E279</f>
        <v>224</v>
      </c>
      <c r="F288" s="34">
        <f t="shared" si="23"/>
        <v>224</v>
      </c>
      <c r="G288" s="34" t="e">
        <f t="shared" si="22"/>
        <v>#REF!</v>
      </c>
      <c r="H288" s="192">
        <v>100</v>
      </c>
      <c r="I288" s="34" t="e">
        <f t="shared" si="25"/>
        <v>#REF!</v>
      </c>
      <c r="J288" s="59"/>
      <c r="K288" s="214"/>
      <c r="L288" s="25" t="str">
        <f>'Programe Budget 2073-74'!Q279</f>
        <v>का</v>
      </c>
    </row>
    <row r="289" spans="1:12">
      <c r="A289" s="25"/>
      <c r="B289" s="25"/>
      <c r="C289" s="33">
        <f>'Programe Budget 2073-74'!C280</f>
        <v>31</v>
      </c>
      <c r="D289" s="126" t="str">
        <f>'Programe Budget 2073-74'!D280</f>
        <v>जिल्ला कृषि विकास कार्यालय, तनहुँ</v>
      </c>
      <c r="E289" s="34">
        <f>'Programe Budget 2073-74'!E280</f>
        <v>194</v>
      </c>
      <c r="F289" s="34">
        <f t="shared" si="23"/>
        <v>194</v>
      </c>
      <c r="G289" s="34" t="e">
        <f t="shared" si="22"/>
        <v>#REF!</v>
      </c>
      <c r="H289" s="192">
        <v>100</v>
      </c>
      <c r="I289" s="34" t="e">
        <f t="shared" si="25"/>
        <v>#REF!</v>
      </c>
      <c r="J289" s="59"/>
      <c r="K289" s="214"/>
      <c r="L289" s="25" t="str">
        <f>'Programe Budget 2073-74'!Q280</f>
        <v>प</v>
      </c>
    </row>
    <row r="290" spans="1:12">
      <c r="A290" s="25"/>
      <c r="B290" s="25"/>
      <c r="C290" s="33">
        <f>'Programe Budget 2073-74'!C281</f>
        <v>32</v>
      </c>
      <c r="D290" s="126" t="str">
        <f>'Programe Budget 2073-74'!D281</f>
        <v>जिल्ला कृषि विकास कार्यालय, चितवन</v>
      </c>
      <c r="E290" s="34">
        <f>'Programe Budget 2073-74'!E281</f>
        <v>424</v>
      </c>
      <c r="F290" s="34">
        <f t="shared" si="23"/>
        <v>424</v>
      </c>
      <c r="G290" s="34" t="e">
        <f t="shared" si="22"/>
        <v>#REF!</v>
      </c>
      <c r="H290" s="192">
        <v>100</v>
      </c>
      <c r="I290" s="34" t="e">
        <f t="shared" si="25"/>
        <v>#REF!</v>
      </c>
      <c r="J290" s="59"/>
      <c r="K290" s="214"/>
      <c r="L290" s="25" t="str">
        <f>'Programe Budget 2073-74'!Q281</f>
        <v>का</v>
      </c>
    </row>
    <row r="291" spans="1:12">
      <c r="A291" s="25"/>
      <c r="B291" s="25"/>
      <c r="C291" s="33">
        <f>'Programe Budget 2073-74'!C282</f>
        <v>33</v>
      </c>
      <c r="D291" s="126" t="str">
        <f>'Programe Budget 2073-74'!D282</f>
        <v>जिल्ला कृषि विकास कार्यालय, बारा</v>
      </c>
      <c r="E291" s="34">
        <f>'Programe Budget 2073-74'!E282</f>
        <v>224</v>
      </c>
      <c r="F291" s="34">
        <f t="shared" si="23"/>
        <v>224</v>
      </c>
      <c r="G291" s="34" t="e">
        <f t="shared" si="22"/>
        <v>#REF!</v>
      </c>
      <c r="H291" s="192">
        <v>100</v>
      </c>
      <c r="I291" s="34" t="e">
        <f t="shared" si="25"/>
        <v>#REF!</v>
      </c>
      <c r="J291" s="59"/>
      <c r="K291" s="214"/>
      <c r="L291" s="25" t="str">
        <f>'Programe Budget 2073-74'!Q282</f>
        <v>प</v>
      </c>
    </row>
    <row r="292" spans="1:12">
      <c r="A292" s="25"/>
      <c r="B292" s="25"/>
      <c r="C292" s="33">
        <f>'Programe Budget 2073-74'!C283</f>
        <v>34</v>
      </c>
      <c r="D292" s="126" t="str">
        <f>'Programe Budget 2073-74'!D283</f>
        <v>जिल्ला कृषि विकास कार्यालय, गोरखा</v>
      </c>
      <c r="E292" s="34">
        <f>'Programe Budget 2073-74'!E283</f>
        <v>194</v>
      </c>
      <c r="F292" s="34">
        <f t="shared" si="23"/>
        <v>194</v>
      </c>
      <c r="G292" s="34" t="e">
        <f t="shared" si="22"/>
        <v>#REF!</v>
      </c>
      <c r="H292" s="192">
        <v>100</v>
      </c>
      <c r="I292" s="34" t="e">
        <f t="shared" si="25"/>
        <v>#REF!</v>
      </c>
      <c r="J292" s="59"/>
      <c r="K292" s="214"/>
      <c r="L292" s="25" t="str">
        <f>'Programe Budget 2073-74'!Q283</f>
        <v>प</v>
      </c>
    </row>
    <row r="293" spans="1:12">
      <c r="A293" s="25"/>
      <c r="B293" s="25"/>
      <c r="C293" s="33" t="e">
        <f>'Programe Budget 2073-74'!#REF!</f>
        <v>#REF!</v>
      </c>
      <c r="D293" s="126" t="e">
        <f>'Programe Budget 2073-74'!#REF!</f>
        <v>#REF!</v>
      </c>
      <c r="E293" s="34" t="e">
        <f>'Programe Budget 2073-74'!#REF!</f>
        <v>#REF!</v>
      </c>
      <c r="F293" s="34" t="e">
        <f t="shared" si="23"/>
        <v>#REF!</v>
      </c>
      <c r="G293" s="34" t="e">
        <f t="shared" si="22"/>
        <v>#REF!</v>
      </c>
      <c r="H293" s="192">
        <v>100</v>
      </c>
      <c r="I293" s="34" t="e">
        <f t="shared" si="25"/>
        <v>#REF!</v>
      </c>
      <c r="J293" s="59"/>
      <c r="K293" s="214"/>
      <c r="L293" s="25" t="e">
        <f>'Programe Budget 2073-74'!#REF!</f>
        <v>#REF!</v>
      </c>
    </row>
    <row r="294" spans="1:12">
      <c r="A294" s="25"/>
      <c r="B294" s="25"/>
      <c r="C294" s="33" t="e">
        <f>'Programe Budget 2073-74'!#REF!</f>
        <v>#REF!</v>
      </c>
      <c r="D294" s="126" t="e">
        <f>'Programe Budget 2073-74'!#REF!</f>
        <v>#REF!</v>
      </c>
      <c r="E294" s="34" t="e">
        <f>'Programe Budget 2073-74'!#REF!</f>
        <v>#REF!</v>
      </c>
      <c r="F294" s="34" t="e">
        <f t="shared" si="23"/>
        <v>#REF!</v>
      </c>
      <c r="G294" s="34" t="e">
        <f t="shared" si="22"/>
        <v>#REF!</v>
      </c>
      <c r="H294" s="192">
        <v>100</v>
      </c>
      <c r="I294" s="34" t="e">
        <f t="shared" si="25"/>
        <v>#REF!</v>
      </c>
      <c r="J294" s="59"/>
      <c r="K294" s="214"/>
      <c r="L294" s="25" t="e">
        <f>'Programe Budget 2073-74'!#REF!</f>
        <v>#REF!</v>
      </c>
    </row>
    <row r="295" spans="1:12">
      <c r="A295" s="25"/>
      <c r="B295" s="25"/>
      <c r="C295" s="33" t="e">
        <f>'Programe Budget 2073-74'!#REF!</f>
        <v>#REF!</v>
      </c>
      <c r="D295" s="126" t="e">
        <f>'Programe Budget 2073-74'!#REF!</f>
        <v>#REF!</v>
      </c>
      <c r="E295" s="34" t="e">
        <f>'Programe Budget 2073-74'!#REF!</f>
        <v>#REF!</v>
      </c>
      <c r="F295" s="34" t="e">
        <f t="shared" si="23"/>
        <v>#REF!</v>
      </c>
      <c r="G295" s="34" t="e">
        <f t="shared" si="22"/>
        <v>#REF!</v>
      </c>
      <c r="H295" s="192">
        <v>100</v>
      </c>
      <c r="I295" s="34" t="e">
        <f t="shared" si="25"/>
        <v>#REF!</v>
      </c>
      <c r="J295" s="59"/>
      <c r="K295" s="214"/>
      <c r="L295" s="25" t="e">
        <f>'Programe Budget 2073-74'!#REF!</f>
        <v>#REF!</v>
      </c>
    </row>
    <row r="296" spans="1:12">
      <c r="A296" s="25"/>
      <c r="B296" s="25"/>
      <c r="C296" s="33" t="e">
        <f>'Programe Budget 2073-74'!#REF!</f>
        <v>#REF!</v>
      </c>
      <c r="D296" s="126" t="e">
        <f>'Programe Budget 2073-74'!#REF!</f>
        <v>#REF!</v>
      </c>
      <c r="E296" s="34" t="e">
        <f>'Programe Budget 2073-74'!#REF!</f>
        <v>#REF!</v>
      </c>
      <c r="F296" s="34" t="e">
        <f t="shared" si="23"/>
        <v>#REF!</v>
      </c>
      <c r="G296" s="34" t="e">
        <f t="shared" si="22"/>
        <v>#REF!</v>
      </c>
      <c r="H296" s="192">
        <v>100</v>
      </c>
      <c r="I296" s="34" t="e">
        <f t="shared" si="25"/>
        <v>#REF!</v>
      </c>
      <c r="J296" s="59"/>
      <c r="K296" s="214"/>
      <c r="L296" s="25" t="e">
        <f>'Programe Budget 2073-74'!#REF!</f>
        <v>#REF!</v>
      </c>
    </row>
    <row r="297" spans="1:12">
      <c r="A297" s="25"/>
      <c r="B297" s="25"/>
      <c r="C297" s="33"/>
      <c r="D297" s="117" t="s">
        <v>344</v>
      </c>
      <c r="E297" s="57" t="e">
        <f>SUM(E258:E296)</f>
        <v>#REF!</v>
      </c>
      <c r="F297" s="57" t="e">
        <f>SUM(F258:F296)</f>
        <v>#REF!</v>
      </c>
      <c r="G297" s="57" t="e">
        <f>SUM(G258:G296)</f>
        <v>#REF!</v>
      </c>
      <c r="H297" s="192"/>
      <c r="I297" s="57" t="e">
        <f>SUM(I258:I296)</f>
        <v>#REF!</v>
      </c>
      <c r="J297" s="59"/>
      <c r="K297" s="214"/>
      <c r="L297" s="25"/>
    </row>
    <row r="298" spans="1:12">
      <c r="A298" s="25"/>
      <c r="B298" s="25"/>
      <c r="C298" s="33"/>
      <c r="D298" s="274" t="s">
        <v>321</v>
      </c>
      <c r="E298" s="57" t="e">
        <f>E805</f>
        <v>#REF!</v>
      </c>
      <c r="F298" s="57" t="e">
        <f>F805</f>
        <v>#REF!</v>
      </c>
      <c r="G298" s="59" t="e">
        <f>F297/F298*100</f>
        <v>#REF!</v>
      </c>
      <c r="H298" s="192"/>
      <c r="I298" s="57" t="e">
        <f>I297*G298/100</f>
        <v>#REF!</v>
      </c>
      <c r="J298" s="59" t="e">
        <f>I298</f>
        <v>#REF!</v>
      </c>
      <c r="K298" s="214"/>
      <c r="L298" s="25"/>
    </row>
    <row r="299" spans="1:12">
      <c r="A299" s="1">
        <f>'Programe Budget 2073-74'!A285</f>
        <v>7</v>
      </c>
      <c r="B299" s="11" t="str">
        <f>'Programe Budget 2073-74'!B285</f>
        <v>312114-3/4</v>
      </c>
      <c r="C299" s="33"/>
      <c r="D299" s="123" t="str">
        <f>'Programe Budget 2073-74'!D285</f>
        <v xml:space="preserve">बाली विकास कार्यक्रम </v>
      </c>
      <c r="E299" s="57"/>
      <c r="F299" s="57"/>
      <c r="G299" s="34"/>
      <c r="H299" s="192"/>
      <c r="I299" s="34"/>
      <c r="J299" s="34"/>
      <c r="K299" s="214"/>
      <c r="L299" s="25" t="str">
        <f>'Programe Budget 2073-74'!Q285</f>
        <v>ना</v>
      </c>
    </row>
    <row r="300" spans="1:12">
      <c r="A300" s="25"/>
      <c r="B300" s="25"/>
      <c r="C300" s="29">
        <f>'Programe Budget 2073-74'!C286</f>
        <v>1</v>
      </c>
      <c r="D300" s="126" t="str">
        <f>'Programe Budget 2073-74'!D286</f>
        <v>बाली विकास निर्देशनालय, हरिहरभवन</v>
      </c>
      <c r="E300" s="34">
        <f>'Programe Budget 2073-74'!E286</f>
        <v>21117</v>
      </c>
      <c r="F300" s="34">
        <f t="shared" ref="F300:F363" si="26">E300</f>
        <v>21117</v>
      </c>
      <c r="G300" s="34" t="e">
        <f>F300/$F$377*100</f>
        <v>#REF!</v>
      </c>
      <c r="H300" s="192">
        <v>83.97</v>
      </c>
      <c r="I300" s="34" t="e">
        <f t="shared" ref="I300:I363" si="27">H300*G300/100</f>
        <v>#REF!</v>
      </c>
      <c r="J300" s="34"/>
      <c r="K300" s="214"/>
      <c r="L300" s="25" t="str">
        <f>'Programe Budget 2073-74'!Q286</f>
        <v>नि</v>
      </c>
    </row>
    <row r="301" spans="1:12">
      <c r="A301" s="25"/>
      <c r="B301" s="25"/>
      <c r="C301" s="29">
        <f>'Programe Budget 2073-74'!C287</f>
        <v>2</v>
      </c>
      <c r="D301" s="126" t="str">
        <f>'Programe Budget 2073-74'!D287</f>
        <v>राष्ट्रिय औद्योगिक वाली विकास कार्यक्रम, हरिहरभवन</v>
      </c>
      <c r="E301" s="34">
        <f>'Programe Budget 2073-74'!E287</f>
        <v>14834</v>
      </c>
      <c r="F301" s="34">
        <f t="shared" si="26"/>
        <v>14834</v>
      </c>
      <c r="G301" s="34" t="e">
        <f t="shared" ref="G301:G364" si="28">F301/$F$377*100</f>
        <v>#REF!</v>
      </c>
      <c r="H301" s="192">
        <v>99.25</v>
      </c>
      <c r="I301" s="34" t="e">
        <f t="shared" si="27"/>
        <v>#REF!</v>
      </c>
      <c r="J301" s="34"/>
      <c r="K301" s="214"/>
      <c r="L301" s="25" t="str">
        <f>'Programe Budget 2073-74'!Q287</f>
        <v>नि</v>
      </c>
    </row>
    <row r="302" spans="1:12">
      <c r="A302" s="25"/>
      <c r="B302" s="25"/>
      <c r="C302" s="29">
        <f>'Programe Budget 2073-74'!C288</f>
        <v>3</v>
      </c>
      <c r="D302" s="126" t="str">
        <f>'Programe Budget 2073-74'!D288</f>
        <v>क्षेत्रीय वीउ विजन प्रयोगशाला, झुम्का, सुनसरी</v>
      </c>
      <c r="E302" s="34">
        <f>'Programe Budget 2073-74'!E288</f>
        <v>10102</v>
      </c>
      <c r="F302" s="34">
        <f t="shared" si="26"/>
        <v>10102</v>
      </c>
      <c r="G302" s="34" t="e">
        <f t="shared" si="28"/>
        <v>#REF!</v>
      </c>
      <c r="H302" s="192">
        <v>100</v>
      </c>
      <c r="I302" s="34" t="e">
        <f t="shared" si="27"/>
        <v>#REF!</v>
      </c>
      <c r="J302" s="34"/>
      <c r="K302" s="214"/>
      <c r="L302" s="25" t="str">
        <f>'Programe Budget 2073-74'!Q288</f>
        <v>नि</v>
      </c>
    </row>
    <row r="303" spans="1:12">
      <c r="A303" s="25"/>
      <c r="B303" s="25"/>
      <c r="C303" s="29">
        <f>'Programe Budget 2073-74'!C289</f>
        <v>4</v>
      </c>
      <c r="D303" s="126" t="str">
        <f>'Programe Budget 2073-74'!D289</f>
        <v>क्षेत्रीय वीउ विजन प्रयोगशाला, हेटौंडा, मकवानपुर</v>
      </c>
      <c r="E303" s="34">
        <f>'Programe Budget 2073-74'!E289</f>
        <v>24489</v>
      </c>
      <c r="F303" s="34">
        <f t="shared" si="26"/>
        <v>24489</v>
      </c>
      <c r="G303" s="34" t="e">
        <f t="shared" si="28"/>
        <v>#REF!</v>
      </c>
      <c r="H303" s="192">
        <v>100</v>
      </c>
      <c r="I303" s="34" t="e">
        <f t="shared" si="27"/>
        <v>#REF!</v>
      </c>
      <c r="J303" s="34"/>
      <c r="K303" s="214"/>
      <c r="L303" s="25" t="str">
        <f>'Programe Budget 2073-74'!Q289</f>
        <v>नि</v>
      </c>
    </row>
    <row r="304" spans="1:12">
      <c r="A304" s="25"/>
      <c r="B304" s="25"/>
      <c r="C304" s="29">
        <f>'Programe Budget 2073-74'!C290</f>
        <v>5</v>
      </c>
      <c r="D304" s="126" t="str">
        <f>'Programe Budget 2073-74'!D290</f>
        <v>क्षेत्रीय वीउ विजन प्रयोगशाला, भैरहवा</v>
      </c>
      <c r="E304" s="34">
        <f>'Programe Budget 2073-74'!E290</f>
        <v>9294</v>
      </c>
      <c r="F304" s="34">
        <f t="shared" si="26"/>
        <v>9294</v>
      </c>
      <c r="G304" s="34" t="e">
        <f t="shared" si="28"/>
        <v>#REF!</v>
      </c>
      <c r="H304" s="192">
        <v>88.05</v>
      </c>
      <c r="I304" s="34" t="e">
        <f t="shared" si="27"/>
        <v>#REF!</v>
      </c>
      <c r="J304" s="34"/>
      <c r="K304" s="214"/>
      <c r="L304" s="25" t="str">
        <f>'Programe Budget 2073-74'!Q290</f>
        <v>नि</v>
      </c>
    </row>
    <row r="305" spans="1:12">
      <c r="A305" s="25"/>
      <c r="B305" s="25"/>
      <c r="C305" s="29">
        <f>'Programe Budget 2073-74'!C291</f>
        <v>6</v>
      </c>
      <c r="D305" s="126" t="str">
        <f>'Programe Budget 2073-74'!D291</f>
        <v>क्षेत्रीय वीउ विजन प्रयोगशाला, बाँके</v>
      </c>
      <c r="E305" s="34">
        <f>'Programe Budget 2073-74'!E291</f>
        <v>8228.1999999999989</v>
      </c>
      <c r="F305" s="34">
        <f t="shared" si="26"/>
        <v>8228.1999999999989</v>
      </c>
      <c r="G305" s="34" t="e">
        <f t="shared" si="28"/>
        <v>#REF!</v>
      </c>
      <c r="H305" s="192">
        <v>99</v>
      </c>
      <c r="I305" s="34" t="e">
        <f t="shared" si="27"/>
        <v>#REF!</v>
      </c>
      <c r="J305" s="34"/>
      <c r="K305" s="214"/>
      <c r="L305" s="25" t="str">
        <f>'Programe Budget 2073-74'!Q291</f>
        <v>नि</v>
      </c>
    </row>
    <row r="306" spans="1:12">
      <c r="A306" s="25"/>
      <c r="B306" s="25"/>
      <c r="C306" s="29">
        <f>'Programe Budget 2073-74'!C292</f>
        <v>7</v>
      </c>
      <c r="D306" s="126" t="str">
        <f>'Programe Budget 2073-74'!D292</f>
        <v>क्षेत्रीय वीउ विजन प्रयोगशाला, सुन्दरपुर</v>
      </c>
      <c r="E306" s="34">
        <f>'Programe Budget 2073-74'!E292</f>
        <v>11903</v>
      </c>
      <c r="F306" s="34">
        <f t="shared" si="26"/>
        <v>11903</v>
      </c>
      <c r="G306" s="34" t="e">
        <f t="shared" si="28"/>
        <v>#REF!</v>
      </c>
      <c r="H306" s="192">
        <v>100</v>
      </c>
      <c r="I306" s="34" t="e">
        <f t="shared" si="27"/>
        <v>#REF!</v>
      </c>
      <c r="J306" s="34"/>
      <c r="K306" s="214"/>
      <c r="L306" s="25" t="str">
        <f>'Programe Budget 2073-74'!Q292</f>
        <v>नि</v>
      </c>
    </row>
    <row r="307" spans="1:12">
      <c r="A307" s="39"/>
      <c r="B307" s="26"/>
      <c r="C307" s="29">
        <f>'Programe Budget 2073-74'!C293</f>
        <v>8</v>
      </c>
      <c r="D307" s="126" t="str">
        <f>'Programe Budget 2073-74'!D293</f>
        <v>चन्द्रडाँगी बीउ बिजन तथा दुग्ध विकास समिति</v>
      </c>
      <c r="E307" s="34">
        <f>'Programe Budget 2073-74'!E293</f>
        <v>6000</v>
      </c>
      <c r="F307" s="34">
        <f t="shared" si="26"/>
        <v>6000</v>
      </c>
      <c r="G307" s="34" t="e">
        <f t="shared" si="28"/>
        <v>#REF!</v>
      </c>
      <c r="H307" s="192"/>
      <c r="I307" s="34" t="e">
        <f t="shared" si="27"/>
        <v>#REF!</v>
      </c>
      <c r="J307" s="214"/>
      <c r="K307" s="214"/>
      <c r="L307" s="25" t="str">
        <f>'Programe Budget 2073-74'!Q293</f>
        <v>नि</v>
      </c>
    </row>
    <row r="308" spans="1:12">
      <c r="A308" s="1"/>
      <c r="B308" s="272"/>
      <c r="C308" s="29">
        <f>'Programe Budget 2073-74'!C294</f>
        <v>9</v>
      </c>
      <c r="D308" s="126" t="str">
        <f>'Programe Budget 2073-74'!D294</f>
        <v>क्षेत्रीय कृषि निर्देशनालय, बिराटनगर</v>
      </c>
      <c r="E308" s="34">
        <f>'Programe Budget 2073-74'!E294</f>
        <v>252.00000000000006</v>
      </c>
      <c r="F308" s="34">
        <f t="shared" si="26"/>
        <v>252.00000000000006</v>
      </c>
      <c r="G308" s="34" t="e">
        <f t="shared" si="28"/>
        <v>#REF!</v>
      </c>
      <c r="H308" s="192">
        <v>100</v>
      </c>
      <c r="I308" s="34" t="e">
        <f t="shared" si="27"/>
        <v>#REF!</v>
      </c>
      <c r="J308" s="214"/>
      <c r="K308" s="214"/>
      <c r="L308" s="25" t="str">
        <f>'Programe Budget 2073-74'!Q294</f>
        <v>वि</v>
      </c>
    </row>
    <row r="309" spans="1:12">
      <c r="A309" s="25"/>
      <c r="B309" s="26"/>
      <c r="C309" s="29">
        <f>'Programe Budget 2073-74'!C295</f>
        <v>10</v>
      </c>
      <c r="D309" s="126" t="str">
        <f>'Programe Budget 2073-74'!D295</f>
        <v>क्षेत्रीय कृषि निर्देशनालय, हरिहरभवन</v>
      </c>
      <c r="E309" s="34">
        <f>'Programe Budget 2073-74'!E295</f>
        <v>208</v>
      </c>
      <c r="F309" s="34">
        <f t="shared" si="26"/>
        <v>208</v>
      </c>
      <c r="G309" s="34" t="e">
        <f t="shared" si="28"/>
        <v>#REF!</v>
      </c>
      <c r="H309" s="192">
        <v>100</v>
      </c>
      <c r="I309" s="34" t="e">
        <f t="shared" si="27"/>
        <v>#REF!</v>
      </c>
      <c r="J309" s="214"/>
      <c r="K309" s="214"/>
      <c r="L309" s="25" t="str">
        <f>'Programe Budget 2073-74'!Q295</f>
        <v>का</v>
      </c>
    </row>
    <row r="310" spans="1:12">
      <c r="A310" s="25"/>
      <c r="B310" s="25"/>
      <c r="C310" s="29">
        <f>'Programe Budget 2073-74'!C296</f>
        <v>11</v>
      </c>
      <c r="D310" s="126" t="str">
        <f>'Programe Budget 2073-74'!D296</f>
        <v>क्षेत्रीय कृषि निर्देशनालय, पोखरा</v>
      </c>
      <c r="E310" s="34">
        <f>'Programe Budget 2073-74'!E296</f>
        <v>198</v>
      </c>
      <c r="F310" s="34">
        <f t="shared" si="26"/>
        <v>198</v>
      </c>
      <c r="G310" s="34" t="e">
        <f t="shared" si="28"/>
        <v>#REF!</v>
      </c>
      <c r="H310" s="192"/>
      <c r="I310" s="34" t="e">
        <f t="shared" si="27"/>
        <v>#REF!</v>
      </c>
      <c r="J310" s="59"/>
      <c r="K310" s="214"/>
      <c r="L310" s="25" t="str">
        <f>'Programe Budget 2073-74'!Q296</f>
        <v>प</v>
      </c>
    </row>
    <row r="311" spans="1:12">
      <c r="A311" s="25"/>
      <c r="B311" s="25"/>
      <c r="C311" s="29">
        <f>'Programe Budget 2073-74'!C297</f>
        <v>12</v>
      </c>
      <c r="D311" s="126" t="str">
        <f>'Programe Budget 2073-74'!D297</f>
        <v>क्षेत्रीय कृषि निर्देशनालय, सुर्खेत</v>
      </c>
      <c r="E311" s="34">
        <f>'Programe Budget 2073-74'!E297</f>
        <v>187</v>
      </c>
      <c r="F311" s="34">
        <f t="shared" si="26"/>
        <v>187</v>
      </c>
      <c r="G311" s="34" t="e">
        <f t="shared" si="28"/>
        <v>#REF!</v>
      </c>
      <c r="H311" s="192">
        <v>100</v>
      </c>
      <c r="I311" s="34" t="e">
        <f t="shared" si="27"/>
        <v>#REF!</v>
      </c>
      <c r="J311" s="59"/>
      <c r="K311" s="214"/>
      <c r="L311" s="25" t="str">
        <f>'Programe Budget 2073-74'!Q297</f>
        <v>सु</v>
      </c>
    </row>
    <row r="312" spans="1:12">
      <c r="A312" s="25"/>
      <c r="B312" s="25"/>
      <c r="C312" s="29">
        <f>'Programe Budget 2073-74'!C298</f>
        <v>13</v>
      </c>
      <c r="D312" s="126" t="str">
        <f>'Programe Budget 2073-74'!D298</f>
        <v>क्षेत्रीय कृषि निर्देशनालय, डोटी</v>
      </c>
      <c r="E312" s="34">
        <f>'Programe Budget 2073-74'!E298</f>
        <v>175.99999999999997</v>
      </c>
      <c r="F312" s="34">
        <f t="shared" si="26"/>
        <v>175.99999999999997</v>
      </c>
      <c r="G312" s="34" t="e">
        <f t="shared" si="28"/>
        <v>#REF!</v>
      </c>
      <c r="H312" s="192">
        <v>100</v>
      </c>
      <c r="I312" s="34" t="e">
        <f t="shared" si="27"/>
        <v>#REF!</v>
      </c>
      <c r="J312" s="59"/>
      <c r="K312" s="214"/>
      <c r="L312" s="25" t="str">
        <f>'Programe Budget 2073-74'!Q298</f>
        <v>दि</v>
      </c>
    </row>
    <row r="313" spans="1:12">
      <c r="A313" s="25"/>
      <c r="B313" s="25"/>
      <c r="C313" s="29">
        <f>'Programe Budget 2073-74'!C299</f>
        <v>14</v>
      </c>
      <c r="D313" s="126" t="str">
        <f>'Programe Budget 2073-74'!D299</f>
        <v>जिल्ला कृषि बिकास कार्यालय, पाँचधर</v>
      </c>
      <c r="E313" s="34">
        <f>'Programe Budget 2073-74'!E299</f>
        <v>2733</v>
      </c>
      <c r="F313" s="34">
        <f t="shared" si="26"/>
        <v>2733</v>
      </c>
      <c r="G313" s="34" t="e">
        <f t="shared" si="28"/>
        <v>#REF!</v>
      </c>
      <c r="H313" s="192">
        <v>100</v>
      </c>
      <c r="I313" s="34" t="e">
        <f t="shared" si="27"/>
        <v>#REF!</v>
      </c>
      <c r="J313" s="59"/>
      <c r="K313" s="214"/>
      <c r="L313" s="25" t="str">
        <f>'Programe Budget 2073-74'!Q299</f>
        <v>वि</v>
      </c>
    </row>
    <row r="314" spans="1:12">
      <c r="A314" s="25"/>
      <c r="B314" s="25"/>
      <c r="C314" s="29">
        <f>'Programe Budget 2073-74'!C300</f>
        <v>15</v>
      </c>
      <c r="D314" s="126" t="str">
        <f>'Programe Budget 2073-74'!D300</f>
        <v>जिल्ला कृषि बिकास कार्यालय, झापा</v>
      </c>
      <c r="E314" s="34">
        <f>'Programe Budget 2073-74'!E300</f>
        <v>8184.9999999999982</v>
      </c>
      <c r="F314" s="34">
        <f t="shared" si="26"/>
        <v>8184.9999999999982</v>
      </c>
      <c r="G314" s="34" t="e">
        <f t="shared" si="28"/>
        <v>#REF!</v>
      </c>
      <c r="H314" s="192">
        <v>75</v>
      </c>
      <c r="I314" s="34" t="e">
        <f t="shared" si="27"/>
        <v>#REF!</v>
      </c>
      <c r="J314" s="59"/>
      <c r="K314" s="214"/>
      <c r="L314" s="25" t="str">
        <f>'Programe Budget 2073-74'!Q300</f>
        <v>वि</v>
      </c>
    </row>
    <row r="315" spans="1:12">
      <c r="A315" s="25"/>
      <c r="B315" s="25"/>
      <c r="C315" s="29">
        <f>'Programe Budget 2073-74'!C301</f>
        <v>16</v>
      </c>
      <c r="D315" s="126" t="str">
        <f>'Programe Budget 2073-74'!D301</f>
        <v>जिल्ला कृषि बिकास कार्यालय, ईलाम</v>
      </c>
      <c r="E315" s="34">
        <f>'Programe Budget 2073-74'!E301</f>
        <v>1857</v>
      </c>
      <c r="F315" s="34">
        <f t="shared" si="26"/>
        <v>1857</v>
      </c>
      <c r="G315" s="34" t="e">
        <f t="shared" si="28"/>
        <v>#REF!</v>
      </c>
      <c r="H315" s="192">
        <v>100</v>
      </c>
      <c r="I315" s="34" t="e">
        <f t="shared" si="27"/>
        <v>#REF!</v>
      </c>
      <c r="J315" s="59"/>
      <c r="K315" s="214"/>
      <c r="L315" s="25" t="str">
        <f>'Programe Budget 2073-74'!Q301</f>
        <v>वि</v>
      </c>
    </row>
    <row r="316" spans="1:12">
      <c r="A316" s="25"/>
      <c r="B316" s="25"/>
      <c r="C316" s="29">
        <f>'Programe Budget 2073-74'!C302</f>
        <v>17</v>
      </c>
      <c r="D316" s="126" t="str">
        <f>'Programe Budget 2073-74'!D302</f>
        <v>जिल्ला कृषि बिकास कार्यालय, सखुवासभा</v>
      </c>
      <c r="E316" s="34">
        <f>'Programe Budget 2073-74'!E302</f>
        <v>1122</v>
      </c>
      <c r="F316" s="34">
        <f t="shared" si="26"/>
        <v>1122</v>
      </c>
      <c r="G316" s="34" t="e">
        <f t="shared" si="28"/>
        <v>#REF!</v>
      </c>
      <c r="H316" s="192">
        <v>100</v>
      </c>
      <c r="I316" s="34" t="e">
        <f t="shared" si="27"/>
        <v>#REF!</v>
      </c>
      <c r="J316" s="59"/>
      <c r="K316" s="214"/>
      <c r="L316" s="25" t="str">
        <f>'Programe Budget 2073-74'!Q302</f>
        <v>वि</v>
      </c>
    </row>
    <row r="317" spans="1:12">
      <c r="A317" s="25"/>
      <c r="B317" s="25"/>
      <c r="C317" s="29">
        <f>'Programe Budget 2073-74'!C303</f>
        <v>18</v>
      </c>
      <c r="D317" s="126" t="str">
        <f>'Programe Budget 2073-74'!D303</f>
        <v>जिल्ला कृषि बिकास कार्यालय, तेह्रथुम</v>
      </c>
      <c r="E317" s="34">
        <f>'Programe Budget 2073-74'!E303</f>
        <v>2032</v>
      </c>
      <c r="F317" s="34">
        <f t="shared" si="26"/>
        <v>2032</v>
      </c>
      <c r="G317" s="34" t="e">
        <f t="shared" si="28"/>
        <v>#REF!</v>
      </c>
      <c r="H317" s="192">
        <v>98</v>
      </c>
      <c r="I317" s="34" t="e">
        <f t="shared" si="27"/>
        <v>#REF!</v>
      </c>
      <c r="J317" s="59"/>
      <c r="K317" s="214"/>
      <c r="L317" s="25" t="str">
        <f>'Programe Budget 2073-74'!Q303</f>
        <v>वि</v>
      </c>
    </row>
    <row r="318" spans="1:12">
      <c r="A318" s="25"/>
      <c r="B318" s="25"/>
      <c r="C318" s="29">
        <f>'Programe Budget 2073-74'!C304</f>
        <v>19</v>
      </c>
      <c r="D318" s="126" t="str">
        <f>'Programe Budget 2073-74'!D304</f>
        <v>जिल्ला कृषि बिकास कार्यालय, भोजपुर</v>
      </c>
      <c r="E318" s="34">
        <f>'Programe Budget 2073-74'!E304</f>
        <v>1512</v>
      </c>
      <c r="F318" s="34">
        <f t="shared" si="26"/>
        <v>1512</v>
      </c>
      <c r="G318" s="34" t="e">
        <f t="shared" si="28"/>
        <v>#REF!</v>
      </c>
      <c r="H318" s="192">
        <v>82.3</v>
      </c>
      <c r="I318" s="34" t="e">
        <f t="shared" si="27"/>
        <v>#REF!</v>
      </c>
      <c r="J318" s="59"/>
      <c r="K318" s="214"/>
      <c r="L318" s="25" t="str">
        <f>'Programe Budget 2073-74'!Q304</f>
        <v>वि</v>
      </c>
    </row>
    <row r="319" spans="1:12">
      <c r="A319" s="25"/>
      <c r="B319" s="25"/>
      <c r="C319" s="29">
        <f>'Programe Budget 2073-74'!C305</f>
        <v>20</v>
      </c>
      <c r="D319" s="126" t="str">
        <f>'Programe Budget 2073-74'!D305</f>
        <v>जिल्ला कृषि बिकास कार्यालय, मोरङ्ग</v>
      </c>
      <c r="E319" s="34">
        <f>'Programe Budget 2073-74'!E305</f>
        <v>2366</v>
      </c>
      <c r="F319" s="34">
        <f t="shared" si="26"/>
        <v>2366</v>
      </c>
      <c r="G319" s="34" t="e">
        <f t="shared" si="28"/>
        <v>#REF!</v>
      </c>
      <c r="H319" s="192">
        <v>79.900000000000006</v>
      </c>
      <c r="I319" s="34" t="e">
        <f t="shared" si="27"/>
        <v>#REF!</v>
      </c>
      <c r="J319" s="59"/>
      <c r="K319" s="214"/>
      <c r="L319" s="25" t="str">
        <f>'Programe Budget 2073-74'!Q305</f>
        <v>वि</v>
      </c>
    </row>
    <row r="320" spans="1:12">
      <c r="A320" s="25"/>
      <c r="B320" s="25"/>
      <c r="C320" s="29">
        <f>'Programe Budget 2073-74'!C306</f>
        <v>21</v>
      </c>
      <c r="D320" s="126" t="str">
        <f>'Programe Budget 2073-74'!D306</f>
        <v>जिल्ला कृषि बिकास कार्यालय, सुनसरी</v>
      </c>
      <c r="E320" s="34">
        <f>'Programe Budget 2073-74'!E306</f>
        <v>5770</v>
      </c>
      <c r="F320" s="34">
        <f t="shared" si="26"/>
        <v>5770</v>
      </c>
      <c r="G320" s="34" t="e">
        <f t="shared" si="28"/>
        <v>#REF!</v>
      </c>
      <c r="H320" s="192">
        <v>85</v>
      </c>
      <c r="I320" s="34" t="e">
        <f t="shared" si="27"/>
        <v>#REF!</v>
      </c>
      <c r="J320" s="59"/>
      <c r="K320" s="214"/>
      <c r="L320" s="25" t="str">
        <f>'Programe Budget 2073-74'!Q306</f>
        <v>वि</v>
      </c>
    </row>
    <row r="321" spans="1:12">
      <c r="A321" s="25"/>
      <c r="B321" s="25"/>
      <c r="C321" s="29">
        <f>'Programe Budget 2073-74'!C307</f>
        <v>22</v>
      </c>
      <c r="D321" s="126" t="str">
        <f>'Programe Budget 2073-74'!D307</f>
        <v>जिल्ला कृषि बिकास कार्यालय, धनकुटा</v>
      </c>
      <c r="E321" s="34">
        <f>'Programe Budget 2073-74'!E307</f>
        <v>11730</v>
      </c>
      <c r="F321" s="34">
        <f t="shared" si="26"/>
        <v>11730</v>
      </c>
      <c r="G321" s="34" t="e">
        <f t="shared" si="28"/>
        <v>#REF!</v>
      </c>
      <c r="H321" s="192">
        <v>100</v>
      </c>
      <c r="I321" s="34" t="e">
        <f t="shared" si="27"/>
        <v>#REF!</v>
      </c>
      <c r="J321" s="59"/>
      <c r="K321" s="214"/>
      <c r="L321" s="25" t="str">
        <f>'Programe Budget 2073-74'!Q307</f>
        <v>वि</v>
      </c>
    </row>
    <row r="322" spans="1:12">
      <c r="A322" s="25"/>
      <c r="B322" s="25"/>
      <c r="C322" s="29">
        <f>'Programe Budget 2073-74'!C308</f>
        <v>23</v>
      </c>
      <c r="D322" s="126" t="str">
        <f>'Programe Budget 2073-74'!D308</f>
        <v>जिल्ला कृषि बिकास कार्यालय, सोलुखुम्बु</v>
      </c>
      <c r="E322" s="34">
        <f>'Programe Budget 2073-74'!E308</f>
        <v>1525</v>
      </c>
      <c r="F322" s="34">
        <f t="shared" si="26"/>
        <v>1525</v>
      </c>
      <c r="G322" s="34" t="e">
        <f t="shared" si="28"/>
        <v>#REF!</v>
      </c>
      <c r="H322" s="192">
        <v>99.3</v>
      </c>
      <c r="I322" s="34" t="e">
        <f t="shared" si="27"/>
        <v>#REF!</v>
      </c>
      <c r="J322" s="59"/>
      <c r="K322" s="214"/>
      <c r="L322" s="25" t="str">
        <f>'Programe Budget 2073-74'!Q308</f>
        <v>वि</v>
      </c>
    </row>
    <row r="323" spans="1:12">
      <c r="A323" s="25"/>
      <c r="B323" s="25"/>
      <c r="C323" s="29">
        <f>'Programe Budget 2073-74'!C309</f>
        <v>24</v>
      </c>
      <c r="D323" s="126" t="str">
        <f>'Programe Budget 2073-74'!D309</f>
        <v>जिल्ला कृषि बिकास कार्यालय, खोटाङ्ग</v>
      </c>
      <c r="E323" s="34">
        <f>'Programe Budget 2073-74'!E309</f>
        <v>2200</v>
      </c>
      <c r="F323" s="34">
        <f t="shared" si="26"/>
        <v>2200</v>
      </c>
      <c r="G323" s="34" t="e">
        <f t="shared" si="28"/>
        <v>#REF!</v>
      </c>
      <c r="H323" s="192">
        <v>98.3</v>
      </c>
      <c r="I323" s="34" t="e">
        <f t="shared" si="27"/>
        <v>#REF!</v>
      </c>
      <c r="J323" s="57"/>
      <c r="K323" s="214"/>
      <c r="L323" s="25" t="str">
        <f>'Programe Budget 2073-74'!Q309</f>
        <v>वि</v>
      </c>
    </row>
    <row r="324" spans="1:12">
      <c r="A324" s="25"/>
      <c r="B324" s="25"/>
      <c r="C324" s="29">
        <f>'Programe Budget 2073-74'!C310</f>
        <v>25</v>
      </c>
      <c r="D324" s="126" t="str">
        <f>'Programe Budget 2073-74'!D310</f>
        <v xml:space="preserve">जिल्ला कृषि बिकास कार्यालय, उदयपुर                               </v>
      </c>
      <c r="E324" s="34">
        <f>'Programe Budget 2073-74'!E310</f>
        <v>2740</v>
      </c>
      <c r="F324" s="34">
        <f t="shared" si="26"/>
        <v>2740</v>
      </c>
      <c r="G324" s="34" t="e">
        <f t="shared" si="28"/>
        <v>#REF!</v>
      </c>
      <c r="H324" s="192">
        <v>98.3</v>
      </c>
      <c r="I324" s="34" t="e">
        <f t="shared" si="27"/>
        <v>#REF!</v>
      </c>
      <c r="J324" s="57"/>
      <c r="K324" s="214"/>
      <c r="L324" s="25" t="str">
        <f>'Programe Budget 2073-74'!Q310</f>
        <v>वि</v>
      </c>
    </row>
    <row r="325" spans="1:12">
      <c r="A325" s="25"/>
      <c r="B325" s="25"/>
      <c r="C325" s="29">
        <f>'Programe Budget 2073-74'!C311</f>
        <v>26</v>
      </c>
      <c r="D325" s="126" t="str">
        <f>'Programe Budget 2073-74'!D311</f>
        <v>जिल्ला कृषि बिकास कार्यालय, ओखलढुङगा</v>
      </c>
      <c r="E325" s="34">
        <f>'Programe Budget 2073-74'!E311</f>
        <v>4426</v>
      </c>
      <c r="F325" s="34">
        <f t="shared" si="26"/>
        <v>4426</v>
      </c>
      <c r="G325" s="34" t="e">
        <f t="shared" si="28"/>
        <v>#REF!</v>
      </c>
      <c r="H325" s="192">
        <v>57</v>
      </c>
      <c r="I325" s="34" t="e">
        <f t="shared" si="27"/>
        <v>#REF!</v>
      </c>
      <c r="J325" s="59"/>
      <c r="K325" s="214"/>
      <c r="L325" s="25" t="str">
        <f>'Programe Budget 2073-74'!Q311</f>
        <v>वि</v>
      </c>
    </row>
    <row r="326" spans="1:12">
      <c r="A326" s="39"/>
      <c r="B326" s="26"/>
      <c r="C326" s="29">
        <f>'Programe Budget 2073-74'!C312</f>
        <v>27</v>
      </c>
      <c r="D326" s="126" t="str">
        <f>'Programe Budget 2073-74'!D312</f>
        <v>जिल्ला कृषि बिकास कार्यालय, सिराहा</v>
      </c>
      <c r="E326" s="34">
        <f>'Programe Budget 2073-74'!E312</f>
        <v>3256</v>
      </c>
      <c r="F326" s="34">
        <f t="shared" si="26"/>
        <v>3256</v>
      </c>
      <c r="G326" s="34" t="e">
        <f t="shared" si="28"/>
        <v>#REF!</v>
      </c>
      <c r="H326" s="192">
        <v>99.7</v>
      </c>
      <c r="I326" s="34" t="e">
        <f t="shared" si="27"/>
        <v>#REF!</v>
      </c>
      <c r="J326" s="59"/>
      <c r="K326" s="214"/>
      <c r="L326" s="25" t="str">
        <f>'Programe Budget 2073-74'!Q312</f>
        <v>वि</v>
      </c>
    </row>
    <row r="327" spans="1:12">
      <c r="A327" s="25"/>
      <c r="B327" s="26"/>
      <c r="C327" s="29">
        <f>'Programe Budget 2073-74'!C313</f>
        <v>28</v>
      </c>
      <c r="D327" s="126" t="str">
        <f>'Programe Budget 2073-74'!D313</f>
        <v>जिल्ला कृषि बिकास कार्यालय, नुवाकोट</v>
      </c>
      <c r="E327" s="34">
        <f>'Programe Budget 2073-74'!E313</f>
        <v>3631</v>
      </c>
      <c r="F327" s="34">
        <f t="shared" si="26"/>
        <v>3631</v>
      </c>
      <c r="G327" s="34" t="e">
        <f t="shared" si="28"/>
        <v>#REF!</v>
      </c>
      <c r="H327" s="192">
        <v>89</v>
      </c>
      <c r="I327" s="34" t="e">
        <f t="shared" si="27"/>
        <v>#REF!</v>
      </c>
      <c r="J327" s="59"/>
      <c r="K327" s="214"/>
      <c r="L327" s="25" t="str">
        <f>'Programe Budget 2073-74'!Q313</f>
        <v>का</v>
      </c>
    </row>
    <row r="328" spans="1:12">
      <c r="A328" s="25"/>
      <c r="B328" s="25"/>
      <c r="C328" s="29">
        <f>'Programe Budget 2073-74'!C314</f>
        <v>29</v>
      </c>
      <c r="D328" s="126" t="str">
        <f>'Programe Budget 2073-74'!D314</f>
        <v>जिल्ला कृषि बिकास कार्यालय, सिन्धुपाल्चोक</v>
      </c>
      <c r="E328" s="34">
        <f>'Programe Budget 2073-74'!E314</f>
        <v>3225</v>
      </c>
      <c r="F328" s="34">
        <f t="shared" si="26"/>
        <v>3225</v>
      </c>
      <c r="G328" s="34" t="e">
        <f t="shared" si="28"/>
        <v>#REF!</v>
      </c>
      <c r="H328" s="192">
        <v>100</v>
      </c>
      <c r="I328" s="34" t="e">
        <f t="shared" si="27"/>
        <v>#REF!</v>
      </c>
      <c r="J328" s="59"/>
      <c r="K328" s="214"/>
      <c r="L328" s="25" t="str">
        <f>'Programe Budget 2073-74'!Q314</f>
        <v>का</v>
      </c>
    </row>
    <row r="329" spans="1:12">
      <c r="A329" s="25"/>
      <c r="B329" s="25"/>
      <c r="C329" s="29">
        <f>'Programe Budget 2073-74'!C315</f>
        <v>30</v>
      </c>
      <c r="D329" s="126" t="str">
        <f>'Programe Budget 2073-74'!D315</f>
        <v>जिल्ला कृषि बिकास कार्यालय, धादिङ्ग</v>
      </c>
      <c r="E329" s="34">
        <f>'Programe Budget 2073-74'!E315</f>
        <v>3310</v>
      </c>
      <c r="F329" s="34">
        <f t="shared" si="26"/>
        <v>3310</v>
      </c>
      <c r="G329" s="34" t="e">
        <f t="shared" si="28"/>
        <v>#REF!</v>
      </c>
      <c r="H329" s="192">
        <v>100</v>
      </c>
      <c r="I329" s="34" t="e">
        <f t="shared" si="27"/>
        <v>#REF!</v>
      </c>
      <c r="J329" s="59"/>
      <c r="K329" s="214"/>
      <c r="L329" s="25" t="str">
        <f>'Programe Budget 2073-74'!Q315</f>
        <v>का</v>
      </c>
    </row>
    <row r="330" spans="1:12">
      <c r="A330" s="25"/>
      <c r="B330" s="25"/>
      <c r="C330" s="29">
        <f>'Programe Budget 2073-74'!C316</f>
        <v>31</v>
      </c>
      <c r="D330" s="126" t="str">
        <f>'Programe Budget 2073-74'!D316</f>
        <v>जिल्ला कृषि बिकास कार्यालय, रामेछाप</v>
      </c>
      <c r="E330" s="34">
        <f>'Programe Budget 2073-74'!E316</f>
        <v>1497</v>
      </c>
      <c r="F330" s="34">
        <f t="shared" si="26"/>
        <v>1497</v>
      </c>
      <c r="G330" s="34" t="e">
        <f t="shared" si="28"/>
        <v>#REF!</v>
      </c>
      <c r="H330" s="192">
        <v>100</v>
      </c>
      <c r="I330" s="34" t="e">
        <f t="shared" si="27"/>
        <v>#REF!</v>
      </c>
      <c r="J330" s="59"/>
      <c r="K330" s="214"/>
      <c r="L330" s="25" t="str">
        <f>'Programe Budget 2073-74'!Q316</f>
        <v>का</v>
      </c>
    </row>
    <row r="331" spans="1:12">
      <c r="A331" s="25"/>
      <c r="B331" s="25"/>
      <c r="C331" s="29">
        <f>'Programe Budget 2073-74'!C317</f>
        <v>32</v>
      </c>
      <c r="D331" s="126" t="str">
        <f>'Programe Budget 2073-74'!D317</f>
        <v>जिल्ला कृषि बिकास कार्यालय, सिन्धुली</v>
      </c>
      <c r="E331" s="34">
        <f>'Programe Budget 2073-74'!E317</f>
        <v>2929</v>
      </c>
      <c r="F331" s="34">
        <f t="shared" si="26"/>
        <v>2929</v>
      </c>
      <c r="G331" s="34" t="e">
        <f t="shared" si="28"/>
        <v>#REF!</v>
      </c>
      <c r="H331" s="192">
        <v>100</v>
      </c>
      <c r="I331" s="34" t="e">
        <f t="shared" si="27"/>
        <v>#REF!</v>
      </c>
      <c r="J331" s="59"/>
      <c r="K331" s="214"/>
      <c r="L331" s="25" t="str">
        <f>'Programe Budget 2073-74'!Q317</f>
        <v>का</v>
      </c>
    </row>
    <row r="332" spans="1:12">
      <c r="A332" s="25"/>
      <c r="B332" s="25"/>
      <c r="C332" s="29">
        <f>'Programe Budget 2073-74'!C318</f>
        <v>33</v>
      </c>
      <c r="D332" s="126" t="str">
        <f>'Programe Budget 2073-74'!D318</f>
        <v xml:space="preserve">जिल्ला कृषि बिकास कार्यालय, ललितपुर                            </v>
      </c>
      <c r="E332" s="34">
        <f>'Programe Budget 2073-74'!E318</f>
        <v>4567</v>
      </c>
      <c r="F332" s="34">
        <f t="shared" si="26"/>
        <v>4567</v>
      </c>
      <c r="G332" s="34" t="e">
        <f t="shared" si="28"/>
        <v>#REF!</v>
      </c>
      <c r="H332" s="192">
        <v>96</v>
      </c>
      <c r="I332" s="34" t="e">
        <f t="shared" si="27"/>
        <v>#REF!</v>
      </c>
      <c r="J332" s="59"/>
      <c r="K332" s="214"/>
      <c r="L332" s="25" t="str">
        <f>'Programe Budget 2073-74'!Q318</f>
        <v>का</v>
      </c>
    </row>
    <row r="333" spans="1:12">
      <c r="A333" s="25"/>
      <c r="B333" s="25"/>
      <c r="C333" s="29">
        <f>'Programe Budget 2073-74'!C319</f>
        <v>34</v>
      </c>
      <c r="D333" s="126" t="str">
        <f>'Programe Budget 2073-74'!D319</f>
        <v>जिल्ला कृषि बिकास कार्यालय, पर्सा</v>
      </c>
      <c r="E333" s="34">
        <f>'Programe Budget 2073-74'!E319</f>
        <v>1971</v>
      </c>
      <c r="F333" s="34">
        <f t="shared" si="26"/>
        <v>1971</v>
      </c>
      <c r="G333" s="34" t="e">
        <f t="shared" si="28"/>
        <v>#REF!</v>
      </c>
      <c r="H333" s="192">
        <v>51</v>
      </c>
      <c r="I333" s="34" t="e">
        <f t="shared" si="27"/>
        <v>#REF!</v>
      </c>
      <c r="J333" s="59"/>
      <c r="K333" s="214"/>
      <c r="L333" s="25" t="str">
        <f>'Programe Budget 2073-74'!Q319</f>
        <v>का</v>
      </c>
    </row>
    <row r="334" spans="1:12">
      <c r="A334" s="25"/>
      <c r="B334" s="25"/>
      <c r="C334" s="29">
        <f>'Programe Budget 2073-74'!C320</f>
        <v>35</v>
      </c>
      <c r="D334" s="126" t="str">
        <f>'Programe Budget 2073-74'!D320</f>
        <v>जिल्ला कृषि बिकास कार्यालय, चितवन</v>
      </c>
      <c r="E334" s="34">
        <f>'Programe Budget 2073-74'!E320</f>
        <v>5832</v>
      </c>
      <c r="F334" s="34">
        <f t="shared" si="26"/>
        <v>5832</v>
      </c>
      <c r="G334" s="34" t="e">
        <f t="shared" si="28"/>
        <v>#REF!</v>
      </c>
      <c r="H334" s="192">
        <v>100</v>
      </c>
      <c r="I334" s="34" t="e">
        <f t="shared" si="27"/>
        <v>#REF!</v>
      </c>
      <c r="J334" s="59"/>
      <c r="K334" s="214"/>
      <c r="L334" s="25" t="str">
        <f>'Programe Budget 2073-74'!Q320</f>
        <v>का</v>
      </c>
    </row>
    <row r="335" spans="1:12">
      <c r="A335" s="25"/>
      <c r="B335" s="25"/>
      <c r="C335" s="29">
        <f>'Programe Budget 2073-74'!C321</f>
        <v>36</v>
      </c>
      <c r="D335" s="126" t="str">
        <f>'Programe Budget 2073-74'!D321</f>
        <v>जिल्ला कृषि बिकास कार्यालय, बारा</v>
      </c>
      <c r="E335" s="34">
        <f>'Programe Budget 2073-74'!E321</f>
        <v>4741.9999999999991</v>
      </c>
      <c r="F335" s="34">
        <f t="shared" si="26"/>
        <v>4741.9999999999991</v>
      </c>
      <c r="G335" s="34" t="e">
        <f t="shared" si="28"/>
        <v>#REF!</v>
      </c>
      <c r="H335" s="192">
        <v>79</v>
      </c>
      <c r="I335" s="34" t="e">
        <f t="shared" si="27"/>
        <v>#REF!</v>
      </c>
      <c r="J335" s="59"/>
      <c r="K335" s="214"/>
      <c r="L335" s="25" t="str">
        <f>'Programe Budget 2073-74'!Q321</f>
        <v>का</v>
      </c>
    </row>
    <row r="336" spans="1:12">
      <c r="A336" s="25"/>
      <c r="B336" s="25"/>
      <c r="C336" s="29">
        <f>'Programe Budget 2073-74'!C322</f>
        <v>37</v>
      </c>
      <c r="D336" s="126" t="str">
        <f>'Programe Budget 2073-74'!D322</f>
        <v>जिल्ला कृषि बिकास कार्यालय, रौतहट</v>
      </c>
      <c r="E336" s="34">
        <f>'Programe Budget 2073-74'!E322</f>
        <v>433</v>
      </c>
      <c r="F336" s="34">
        <f t="shared" si="26"/>
        <v>433</v>
      </c>
      <c r="G336" s="34" t="e">
        <f t="shared" si="28"/>
        <v>#REF!</v>
      </c>
      <c r="H336" s="192">
        <v>95</v>
      </c>
      <c r="I336" s="34" t="e">
        <f t="shared" si="27"/>
        <v>#REF!</v>
      </c>
      <c r="J336" s="59"/>
      <c r="K336" s="214"/>
      <c r="L336" s="25" t="str">
        <f>'Programe Budget 2073-74'!Q322</f>
        <v>का</v>
      </c>
    </row>
    <row r="337" spans="1:12">
      <c r="A337" s="25"/>
      <c r="B337" s="25"/>
      <c r="C337" s="29">
        <f>'Programe Budget 2073-74'!C323</f>
        <v>38</v>
      </c>
      <c r="D337" s="126" t="str">
        <f>'Programe Budget 2073-74'!D323</f>
        <v>जिल्ला कृषि विकास कार्यालय, मकवानपुर</v>
      </c>
      <c r="E337" s="34">
        <f>'Programe Budget 2073-74'!E323</f>
        <v>4324</v>
      </c>
      <c r="F337" s="34">
        <f t="shared" si="26"/>
        <v>4324</v>
      </c>
      <c r="G337" s="34" t="e">
        <f t="shared" si="28"/>
        <v>#REF!</v>
      </c>
      <c r="H337" s="192">
        <v>89</v>
      </c>
      <c r="I337" s="34" t="e">
        <f t="shared" si="27"/>
        <v>#REF!</v>
      </c>
      <c r="J337" s="59"/>
      <c r="K337" s="214"/>
      <c r="L337" s="25" t="str">
        <f>'Programe Budget 2073-74'!Q323</f>
        <v>का</v>
      </c>
    </row>
    <row r="338" spans="1:12">
      <c r="A338" s="25"/>
      <c r="B338" s="25"/>
      <c r="C338" s="29">
        <f>'Programe Budget 2073-74'!C324</f>
        <v>39</v>
      </c>
      <c r="D338" s="126" t="str">
        <f>'Programe Budget 2073-74'!D324</f>
        <v>जिल्ला कृषि विकास कार्यालय, काभ्रेपलाञ्चोक</v>
      </c>
      <c r="E338" s="34">
        <f>'Programe Budget 2073-74'!E324</f>
        <v>3089</v>
      </c>
      <c r="F338" s="34">
        <f t="shared" si="26"/>
        <v>3089</v>
      </c>
      <c r="G338" s="34" t="e">
        <f t="shared" si="28"/>
        <v>#REF!</v>
      </c>
      <c r="H338" s="192">
        <v>100</v>
      </c>
      <c r="I338" s="34" t="e">
        <f t="shared" si="27"/>
        <v>#REF!</v>
      </c>
      <c r="J338" s="59"/>
      <c r="K338" s="214"/>
      <c r="L338" s="25" t="str">
        <f>'Programe Budget 2073-74'!Q324</f>
        <v>का</v>
      </c>
    </row>
    <row r="339" spans="1:12">
      <c r="A339" s="25"/>
      <c r="B339" s="25"/>
      <c r="C339" s="29">
        <f>'Programe Budget 2073-74'!C325</f>
        <v>40</v>
      </c>
      <c r="D339" s="126" t="str">
        <f>'Programe Budget 2073-74'!D325</f>
        <v>जिल्ला कृषि विकास कार्यालय, काठमाण्डौ</v>
      </c>
      <c r="E339" s="34">
        <f>'Programe Budget 2073-74'!E325</f>
        <v>1347.9999999999998</v>
      </c>
      <c r="F339" s="34">
        <f t="shared" si="26"/>
        <v>1347.9999999999998</v>
      </c>
      <c r="G339" s="34" t="e">
        <f t="shared" si="28"/>
        <v>#REF!</v>
      </c>
      <c r="H339" s="192">
        <v>100</v>
      </c>
      <c r="I339" s="34" t="e">
        <f t="shared" si="27"/>
        <v>#REF!</v>
      </c>
      <c r="J339" s="59"/>
      <c r="K339" s="214"/>
      <c r="L339" s="25" t="str">
        <f>'Programe Budget 2073-74'!Q325</f>
        <v>का</v>
      </c>
    </row>
    <row r="340" spans="1:12">
      <c r="A340" s="25"/>
      <c r="B340" s="25"/>
      <c r="C340" s="29" t="e">
        <f>'Programe Budget 2073-74'!#REF!</f>
        <v>#REF!</v>
      </c>
      <c r="D340" s="126" t="e">
        <f>'Programe Budget 2073-74'!#REF!</f>
        <v>#REF!</v>
      </c>
      <c r="E340" s="34" t="e">
        <f>'Programe Budget 2073-74'!#REF!</f>
        <v>#REF!</v>
      </c>
      <c r="F340" s="34" t="e">
        <f t="shared" si="26"/>
        <v>#REF!</v>
      </c>
      <c r="G340" s="34" t="e">
        <f t="shared" si="28"/>
        <v>#REF!</v>
      </c>
      <c r="H340" s="192">
        <v>25</v>
      </c>
      <c r="I340" s="34" t="e">
        <f t="shared" si="27"/>
        <v>#REF!</v>
      </c>
      <c r="J340" s="59"/>
      <c r="K340" s="214"/>
      <c r="L340" s="25" t="e">
        <f>'Programe Budget 2073-74'!#REF!</f>
        <v>#REF!</v>
      </c>
    </row>
    <row r="341" spans="1:12">
      <c r="A341" s="25"/>
      <c r="B341" s="25"/>
      <c r="C341" s="29">
        <f>'Programe Budget 2073-74'!C326</f>
        <v>41</v>
      </c>
      <c r="D341" s="126" t="str">
        <f>'Programe Budget 2073-74'!D326</f>
        <v>जिल्ला कृषि विकास कार्यालय, र्सलाही</v>
      </c>
      <c r="E341" s="34">
        <f>'Programe Budget 2073-74'!E326</f>
        <v>3120.0000000000005</v>
      </c>
      <c r="F341" s="34">
        <f t="shared" si="26"/>
        <v>3120.0000000000005</v>
      </c>
      <c r="G341" s="34" t="e">
        <f t="shared" si="28"/>
        <v>#REF!</v>
      </c>
      <c r="H341" s="192">
        <v>100</v>
      </c>
      <c r="I341" s="34" t="e">
        <f t="shared" si="27"/>
        <v>#REF!</v>
      </c>
      <c r="J341" s="59"/>
      <c r="K341" s="214"/>
      <c r="L341" s="25" t="str">
        <f>'Programe Budget 2073-74'!Q326</f>
        <v>का</v>
      </c>
    </row>
    <row r="342" spans="1:12">
      <c r="A342" s="25"/>
      <c r="B342" s="25"/>
      <c r="C342" s="29">
        <f>'Programe Budget 2073-74'!C327</f>
        <v>42</v>
      </c>
      <c r="D342" s="126" t="str">
        <f>'Programe Budget 2073-74'!D327</f>
        <v>जिल्ला कृषि विकास कार्यालय, धनुषा</v>
      </c>
      <c r="E342" s="34">
        <f>'Programe Budget 2073-74'!E327</f>
        <v>3908</v>
      </c>
      <c r="F342" s="34">
        <f t="shared" si="26"/>
        <v>3908</v>
      </c>
      <c r="G342" s="34" t="e">
        <f t="shared" si="28"/>
        <v>#REF!</v>
      </c>
      <c r="H342" s="192">
        <v>100</v>
      </c>
      <c r="I342" s="34" t="e">
        <f t="shared" si="27"/>
        <v>#REF!</v>
      </c>
      <c r="J342" s="59"/>
      <c r="K342" s="214"/>
      <c r="L342" s="25" t="str">
        <f>'Programe Budget 2073-74'!Q327</f>
        <v>का</v>
      </c>
    </row>
    <row r="343" spans="1:12">
      <c r="A343" s="25"/>
      <c r="B343" s="25"/>
      <c r="C343" s="29">
        <f>'Programe Budget 2073-74'!C328</f>
        <v>43</v>
      </c>
      <c r="D343" s="126" t="str">
        <f>'Programe Budget 2073-74'!D328</f>
        <v>जिल्ला कृषि विकास कार्यालय, दोलखा</v>
      </c>
      <c r="E343" s="34">
        <f>'Programe Budget 2073-74'!E328</f>
        <v>1721</v>
      </c>
      <c r="F343" s="34">
        <f t="shared" si="26"/>
        <v>1721</v>
      </c>
      <c r="G343" s="34" t="e">
        <f t="shared" si="28"/>
        <v>#REF!</v>
      </c>
      <c r="H343" s="192">
        <v>90</v>
      </c>
      <c r="I343" s="34" t="e">
        <f t="shared" si="27"/>
        <v>#REF!</v>
      </c>
      <c r="J343" s="59"/>
      <c r="K343" s="214"/>
      <c r="L343" s="25" t="str">
        <f>'Programe Budget 2073-74'!Q328</f>
        <v>का</v>
      </c>
    </row>
    <row r="344" spans="1:12">
      <c r="A344" s="25"/>
      <c r="B344" s="25"/>
      <c r="C344" s="29">
        <f>'Programe Budget 2073-74'!C329</f>
        <v>44</v>
      </c>
      <c r="D344" s="126" t="str">
        <f>'Programe Budget 2073-74'!D329</f>
        <v>जिल्ला कृषि विकास कार्यालय, म्याग्दी</v>
      </c>
      <c r="E344" s="34">
        <f>'Programe Budget 2073-74'!E329</f>
        <v>4051</v>
      </c>
      <c r="F344" s="34">
        <f t="shared" si="26"/>
        <v>4051</v>
      </c>
      <c r="G344" s="34" t="e">
        <f t="shared" si="28"/>
        <v>#REF!</v>
      </c>
      <c r="H344" s="192">
        <v>95.9</v>
      </c>
      <c r="I344" s="34" t="e">
        <f t="shared" si="27"/>
        <v>#REF!</v>
      </c>
      <c r="J344" s="59"/>
      <c r="K344" s="214"/>
      <c r="L344" s="25" t="str">
        <f>'Programe Budget 2073-74'!Q329</f>
        <v>प</v>
      </c>
    </row>
    <row r="345" spans="1:12">
      <c r="A345" s="25"/>
      <c r="B345" s="25"/>
      <c r="C345" s="29">
        <f>'Programe Budget 2073-74'!C330</f>
        <v>45</v>
      </c>
      <c r="D345" s="126" t="str">
        <f>'Programe Budget 2073-74'!D330</f>
        <v>जिल्ला कृषि विकास कार्यालय, बागलुङ्ग</v>
      </c>
      <c r="E345" s="34">
        <f>'Programe Budget 2073-74'!E330</f>
        <v>1716.9999999999998</v>
      </c>
      <c r="F345" s="34">
        <f t="shared" si="26"/>
        <v>1716.9999999999998</v>
      </c>
      <c r="G345" s="34" t="e">
        <f t="shared" si="28"/>
        <v>#REF!</v>
      </c>
      <c r="H345" s="192">
        <v>94.7</v>
      </c>
      <c r="I345" s="34" t="e">
        <f t="shared" si="27"/>
        <v>#REF!</v>
      </c>
      <c r="J345" s="59"/>
      <c r="K345" s="214"/>
      <c r="L345" s="25" t="str">
        <f>'Programe Budget 2073-74'!Q330</f>
        <v>प</v>
      </c>
    </row>
    <row r="346" spans="1:12">
      <c r="A346" s="25"/>
      <c r="B346" s="25"/>
      <c r="C346" s="29">
        <f>'Programe Budget 2073-74'!C331</f>
        <v>46</v>
      </c>
      <c r="D346" s="126" t="str">
        <f>'Programe Budget 2073-74'!D331</f>
        <v>जिल्ला कृषि विकास कार्यालय, पर्वत</v>
      </c>
      <c r="E346" s="34">
        <f>'Programe Budget 2073-74'!E331</f>
        <v>2749</v>
      </c>
      <c r="F346" s="34">
        <f t="shared" si="26"/>
        <v>2749</v>
      </c>
      <c r="G346" s="34" t="e">
        <f t="shared" si="28"/>
        <v>#REF!</v>
      </c>
      <c r="H346" s="192">
        <v>100</v>
      </c>
      <c r="I346" s="34" t="e">
        <f t="shared" si="27"/>
        <v>#REF!</v>
      </c>
      <c r="J346" s="59"/>
      <c r="K346" s="214"/>
      <c r="L346" s="25" t="str">
        <f>'Programe Budget 2073-74'!Q331</f>
        <v>प</v>
      </c>
    </row>
    <row r="347" spans="1:12">
      <c r="A347" s="25"/>
      <c r="B347" s="25"/>
      <c r="C347" s="29">
        <f>'Programe Budget 2073-74'!C332</f>
        <v>47</v>
      </c>
      <c r="D347" s="126" t="str">
        <f>'Programe Budget 2073-74'!D332</f>
        <v>जिल्ला कृषि विकास कार्यालय, कास्की</v>
      </c>
      <c r="E347" s="34">
        <f>'Programe Budget 2073-74'!E332</f>
        <v>1468</v>
      </c>
      <c r="F347" s="34">
        <f t="shared" si="26"/>
        <v>1468</v>
      </c>
      <c r="G347" s="34" t="e">
        <f t="shared" si="28"/>
        <v>#REF!</v>
      </c>
      <c r="H347" s="192">
        <v>93</v>
      </c>
      <c r="I347" s="34" t="e">
        <f t="shared" si="27"/>
        <v>#REF!</v>
      </c>
      <c r="J347" s="59"/>
      <c r="K347" s="214"/>
      <c r="L347" s="25" t="str">
        <f>'Programe Budget 2073-74'!Q332</f>
        <v>प</v>
      </c>
    </row>
    <row r="348" spans="1:12">
      <c r="A348" s="25"/>
      <c r="B348" s="25"/>
      <c r="C348" s="29">
        <f>'Programe Budget 2073-74'!C333</f>
        <v>48</v>
      </c>
      <c r="D348" s="126" t="str">
        <f>'Programe Budget 2073-74'!D333</f>
        <v>जिल्ला कृषि विकास कार्यालय, तनहुँ</v>
      </c>
      <c r="E348" s="34">
        <f>'Programe Budget 2073-74'!E333</f>
        <v>1628</v>
      </c>
      <c r="F348" s="34">
        <f t="shared" si="26"/>
        <v>1628</v>
      </c>
      <c r="G348" s="34" t="e">
        <f t="shared" si="28"/>
        <v>#REF!</v>
      </c>
      <c r="H348" s="192">
        <v>100</v>
      </c>
      <c r="I348" s="34" t="e">
        <f t="shared" si="27"/>
        <v>#REF!</v>
      </c>
      <c r="J348" s="59"/>
      <c r="K348" s="214"/>
      <c r="L348" s="25" t="str">
        <f>'Programe Budget 2073-74'!Q333</f>
        <v>प</v>
      </c>
    </row>
    <row r="349" spans="1:12">
      <c r="A349" s="25"/>
      <c r="B349" s="25"/>
      <c r="C349" s="29">
        <f>'Programe Budget 2073-74'!C334</f>
        <v>49</v>
      </c>
      <c r="D349" s="126" t="str">
        <f>'Programe Budget 2073-74'!D334</f>
        <v>जिल्ला कृषि विकास कार्यालय, गोरखा</v>
      </c>
      <c r="E349" s="34">
        <f>'Programe Budget 2073-74'!E334</f>
        <v>1883.0000000000002</v>
      </c>
      <c r="F349" s="34">
        <f t="shared" si="26"/>
        <v>1883.0000000000002</v>
      </c>
      <c r="G349" s="34" t="e">
        <f t="shared" si="28"/>
        <v>#REF!</v>
      </c>
      <c r="H349" s="192">
        <v>100</v>
      </c>
      <c r="I349" s="34" t="e">
        <f t="shared" si="27"/>
        <v>#REF!</v>
      </c>
      <c r="J349" s="59"/>
      <c r="K349" s="214"/>
      <c r="L349" s="25" t="str">
        <f>'Programe Budget 2073-74'!Q334</f>
        <v>प</v>
      </c>
    </row>
    <row r="350" spans="1:12">
      <c r="A350" s="25"/>
      <c r="B350" s="25"/>
      <c r="C350" s="29">
        <f>'Programe Budget 2073-74'!C335</f>
        <v>50</v>
      </c>
      <c r="D350" s="126" t="str">
        <f>'Programe Budget 2073-74'!D335</f>
        <v>जिल्ला कृषि विकास कार्यालय, लमजुङ्ग</v>
      </c>
      <c r="E350" s="34">
        <f>'Programe Budget 2073-74'!E335</f>
        <v>3223.0000000000005</v>
      </c>
      <c r="F350" s="34">
        <f t="shared" si="26"/>
        <v>3223.0000000000005</v>
      </c>
      <c r="G350" s="34" t="e">
        <f t="shared" si="28"/>
        <v>#REF!</v>
      </c>
      <c r="H350" s="192">
        <v>94.2</v>
      </c>
      <c r="I350" s="34" t="e">
        <f t="shared" si="27"/>
        <v>#REF!</v>
      </c>
      <c r="J350" s="59"/>
      <c r="K350" s="214"/>
      <c r="L350" s="25" t="str">
        <f>'Programe Budget 2073-74'!Q335</f>
        <v>प</v>
      </c>
    </row>
    <row r="351" spans="1:12">
      <c r="A351" s="25"/>
      <c r="B351" s="25"/>
      <c r="C351" s="29">
        <f>'Programe Budget 2073-74'!C336</f>
        <v>51</v>
      </c>
      <c r="D351" s="126" t="str">
        <f>'Programe Budget 2073-74'!D336</f>
        <v>जिल्ला कृषि विकास कार्यालय, नवलपरासी</v>
      </c>
      <c r="E351" s="34">
        <f>'Programe Budget 2073-74'!E336</f>
        <v>5098</v>
      </c>
      <c r="F351" s="34">
        <f t="shared" si="26"/>
        <v>5098</v>
      </c>
      <c r="G351" s="34" t="e">
        <f t="shared" si="28"/>
        <v>#REF!</v>
      </c>
      <c r="H351" s="192">
        <v>100</v>
      </c>
      <c r="I351" s="34" t="e">
        <f t="shared" si="27"/>
        <v>#REF!</v>
      </c>
      <c r="J351" s="59"/>
      <c r="K351" s="214"/>
      <c r="L351" s="25" t="str">
        <f>'Programe Budget 2073-74'!Q336</f>
        <v>प</v>
      </c>
    </row>
    <row r="352" spans="1:12">
      <c r="A352" s="25"/>
      <c r="B352" s="25"/>
      <c r="C352" s="29">
        <f>'Programe Budget 2073-74'!C337</f>
        <v>52</v>
      </c>
      <c r="D352" s="126" t="str">
        <f>'Programe Budget 2073-74'!D337</f>
        <v>जिल्ला कृषि बिकास कार्यालय, कपिलवस्तु</v>
      </c>
      <c r="E352" s="34">
        <f>'Programe Budget 2073-74'!E337</f>
        <v>4698.9999999999991</v>
      </c>
      <c r="F352" s="34">
        <f t="shared" si="26"/>
        <v>4698.9999999999991</v>
      </c>
      <c r="G352" s="34" t="e">
        <f t="shared" si="28"/>
        <v>#REF!</v>
      </c>
      <c r="H352" s="192">
        <v>87.6</v>
      </c>
      <c r="I352" s="34" t="e">
        <f t="shared" si="27"/>
        <v>#REF!</v>
      </c>
      <c r="J352" s="59"/>
      <c r="K352" s="214"/>
      <c r="L352" s="25" t="str">
        <f>'Programe Budget 2073-74'!Q337</f>
        <v>प</v>
      </c>
    </row>
    <row r="353" spans="1:12">
      <c r="A353" s="25"/>
      <c r="B353" s="25"/>
      <c r="C353" s="29">
        <f>'Programe Budget 2073-74'!C338</f>
        <v>53</v>
      </c>
      <c r="D353" s="126" t="str">
        <f>'Programe Budget 2073-74'!D338</f>
        <v>जिल्ला कृषि बिकास कार्यालय, रुपन्देही</v>
      </c>
      <c r="E353" s="34">
        <f>'Programe Budget 2073-74'!E338</f>
        <v>5819</v>
      </c>
      <c r="F353" s="34">
        <f t="shared" si="26"/>
        <v>5819</v>
      </c>
      <c r="G353" s="34" t="e">
        <f t="shared" si="28"/>
        <v>#REF!</v>
      </c>
      <c r="H353" s="192">
        <v>92.1</v>
      </c>
      <c r="I353" s="34" t="e">
        <f t="shared" si="27"/>
        <v>#REF!</v>
      </c>
      <c r="J353" s="59"/>
      <c r="K353" s="214"/>
      <c r="L353" s="25" t="str">
        <f>'Programe Budget 2073-74'!Q338</f>
        <v>प</v>
      </c>
    </row>
    <row r="354" spans="1:12">
      <c r="A354" s="25"/>
      <c r="B354" s="25"/>
      <c r="C354" s="29">
        <f>'Programe Budget 2073-74'!C339</f>
        <v>54</v>
      </c>
      <c r="D354" s="126" t="str">
        <f>'Programe Budget 2073-74'!D339</f>
        <v>जिल्ला कृषि बिकास कार्यालय, गुल्मी</v>
      </c>
      <c r="E354" s="34">
        <f>'Programe Budget 2073-74'!E339</f>
        <v>4465.0000000000009</v>
      </c>
      <c r="F354" s="34">
        <f t="shared" si="26"/>
        <v>4465.0000000000009</v>
      </c>
      <c r="G354" s="34" t="e">
        <f t="shared" si="28"/>
        <v>#REF!</v>
      </c>
      <c r="H354" s="192">
        <v>98.1</v>
      </c>
      <c r="I354" s="34" t="e">
        <f t="shared" si="27"/>
        <v>#REF!</v>
      </c>
      <c r="J354" s="59"/>
      <c r="K354" s="214"/>
      <c r="L354" s="25" t="str">
        <f>'Programe Budget 2073-74'!Q339</f>
        <v>प</v>
      </c>
    </row>
    <row r="355" spans="1:12">
      <c r="A355" s="25"/>
      <c r="B355" s="25"/>
      <c r="C355" s="29">
        <f>'Programe Budget 2073-74'!C340</f>
        <v>55</v>
      </c>
      <c r="D355" s="126" t="str">
        <f>'Programe Budget 2073-74'!D340</f>
        <v>जिल्ला कृषि बिकास कार्यालय, अर्घाँखाँची</v>
      </c>
      <c r="E355" s="34">
        <f>'Programe Budget 2073-74'!E340</f>
        <v>2860</v>
      </c>
      <c r="F355" s="34">
        <f t="shared" si="26"/>
        <v>2860</v>
      </c>
      <c r="G355" s="34" t="e">
        <f t="shared" si="28"/>
        <v>#REF!</v>
      </c>
      <c r="H355" s="192">
        <v>100</v>
      </c>
      <c r="I355" s="34" t="e">
        <f t="shared" si="27"/>
        <v>#REF!</v>
      </c>
      <c r="J355" s="59"/>
      <c r="K355" s="214"/>
      <c r="L355" s="25" t="str">
        <f>'Programe Budget 2073-74'!Q340</f>
        <v>प</v>
      </c>
    </row>
    <row r="356" spans="1:12">
      <c r="A356" s="25"/>
      <c r="B356" s="25"/>
      <c r="C356" s="29">
        <f>'Programe Budget 2073-74'!C341</f>
        <v>56</v>
      </c>
      <c r="D356" s="126" t="str">
        <f>'Programe Budget 2073-74'!D341</f>
        <v>जिल्ला कृषि बिकास कार्यालय, पाल्पा</v>
      </c>
      <c r="E356" s="34">
        <f>'Programe Budget 2073-74'!E341</f>
        <v>1889</v>
      </c>
      <c r="F356" s="34">
        <f t="shared" si="26"/>
        <v>1889</v>
      </c>
      <c r="G356" s="34" t="e">
        <f t="shared" si="28"/>
        <v>#REF!</v>
      </c>
      <c r="H356" s="192">
        <v>100</v>
      </c>
      <c r="I356" s="34" t="e">
        <f t="shared" si="27"/>
        <v>#REF!</v>
      </c>
      <c r="J356" s="59"/>
      <c r="K356" s="214"/>
      <c r="L356" s="25" t="str">
        <f>'Programe Budget 2073-74'!Q341</f>
        <v>प</v>
      </c>
    </row>
    <row r="357" spans="1:12">
      <c r="A357" s="25"/>
      <c r="B357" s="25"/>
      <c r="C357" s="29">
        <f>'Programe Budget 2073-74'!C342</f>
        <v>57</v>
      </c>
      <c r="D357" s="126" t="str">
        <f>'Programe Budget 2073-74'!D342</f>
        <v>जिल्ला कृषि बिकास कार्यालय, स्याङ्गजा</v>
      </c>
      <c r="E357" s="34">
        <f>'Programe Budget 2073-74'!E342</f>
        <v>3047</v>
      </c>
      <c r="F357" s="34">
        <f t="shared" si="26"/>
        <v>3047</v>
      </c>
      <c r="G357" s="34" t="e">
        <f t="shared" si="28"/>
        <v>#REF!</v>
      </c>
      <c r="H357" s="192">
        <v>56</v>
      </c>
      <c r="I357" s="34" t="e">
        <f t="shared" si="27"/>
        <v>#REF!</v>
      </c>
      <c r="J357" s="59"/>
      <c r="K357" s="214"/>
      <c r="L357" s="25" t="str">
        <f>'Programe Budget 2073-74'!Q342</f>
        <v>प</v>
      </c>
    </row>
    <row r="358" spans="1:12">
      <c r="A358" s="25"/>
      <c r="B358" s="25"/>
      <c r="C358" s="29">
        <f>'Programe Budget 2073-74'!C343</f>
        <v>58</v>
      </c>
      <c r="D358" s="126" t="str">
        <f>'Programe Budget 2073-74'!D343</f>
        <v xml:space="preserve">जिल्ला कृषि बिकास कार्यालय, कालिकोट </v>
      </c>
      <c r="E358" s="34">
        <f>'Programe Budget 2073-74'!E343</f>
        <v>1372</v>
      </c>
      <c r="F358" s="34">
        <f t="shared" si="26"/>
        <v>1372</v>
      </c>
      <c r="G358" s="34" t="e">
        <f t="shared" si="28"/>
        <v>#REF!</v>
      </c>
      <c r="H358" s="192">
        <v>100</v>
      </c>
      <c r="I358" s="34" t="e">
        <f t="shared" si="27"/>
        <v>#REF!</v>
      </c>
      <c r="J358" s="59"/>
      <c r="K358" s="214"/>
      <c r="L358" s="25" t="str">
        <f>'Programe Budget 2073-74'!Q343</f>
        <v>सु</v>
      </c>
    </row>
    <row r="359" spans="1:12">
      <c r="A359" s="25"/>
      <c r="B359" s="25"/>
      <c r="C359" s="29">
        <f>'Programe Budget 2073-74'!C344</f>
        <v>59</v>
      </c>
      <c r="D359" s="126" t="str">
        <f>'Programe Budget 2073-74'!D344</f>
        <v>जिल्ला कृषि बिकास कार्यालय, जुम्ला</v>
      </c>
      <c r="E359" s="34">
        <f>'Programe Budget 2073-74'!E344</f>
        <v>204</v>
      </c>
      <c r="F359" s="34">
        <f t="shared" si="26"/>
        <v>204</v>
      </c>
      <c r="G359" s="34" t="e">
        <f t="shared" si="28"/>
        <v>#REF!</v>
      </c>
      <c r="H359" s="192">
        <v>99</v>
      </c>
      <c r="I359" s="34" t="e">
        <f t="shared" si="27"/>
        <v>#REF!</v>
      </c>
      <c r="J359" s="59"/>
      <c r="K359" s="214"/>
      <c r="L359" s="25" t="str">
        <f>'Programe Budget 2073-74'!Q344</f>
        <v>सु</v>
      </c>
    </row>
    <row r="360" spans="1:12">
      <c r="A360" s="25"/>
      <c r="B360" s="25"/>
      <c r="C360" s="29">
        <f>'Programe Budget 2073-74'!C345</f>
        <v>60</v>
      </c>
      <c r="D360" s="126" t="str">
        <f>'Programe Budget 2073-74'!D345</f>
        <v>जिल्ला कृषि बिकास कार्यालय, रुकुम</v>
      </c>
      <c r="E360" s="34">
        <f>'Programe Budget 2073-74'!E345</f>
        <v>1677</v>
      </c>
      <c r="F360" s="34">
        <f t="shared" si="26"/>
        <v>1677</v>
      </c>
      <c r="G360" s="34" t="e">
        <f t="shared" si="28"/>
        <v>#REF!</v>
      </c>
      <c r="H360" s="192">
        <v>79.7</v>
      </c>
      <c r="I360" s="34" t="e">
        <f t="shared" si="27"/>
        <v>#REF!</v>
      </c>
      <c r="J360" s="59"/>
      <c r="K360" s="214"/>
      <c r="L360" s="25" t="str">
        <f>'Programe Budget 2073-74'!Q345</f>
        <v>सु</v>
      </c>
    </row>
    <row r="361" spans="1:12">
      <c r="A361" s="25"/>
      <c r="B361" s="25"/>
      <c r="C361" s="29">
        <f>'Programe Budget 2073-74'!C346</f>
        <v>61</v>
      </c>
      <c r="D361" s="126" t="str">
        <f>'Programe Budget 2073-74'!D346</f>
        <v>जिल्ला कृषि बिकास कार्यालय, दाङ्ग</v>
      </c>
      <c r="E361" s="34">
        <f>'Programe Budget 2073-74'!E346</f>
        <v>5395</v>
      </c>
      <c r="F361" s="34">
        <f t="shared" si="26"/>
        <v>5395</v>
      </c>
      <c r="G361" s="34" t="e">
        <f t="shared" si="28"/>
        <v>#REF!</v>
      </c>
      <c r="H361" s="192">
        <v>94.4</v>
      </c>
      <c r="I361" s="34" t="e">
        <f t="shared" si="27"/>
        <v>#REF!</v>
      </c>
      <c r="J361" s="59"/>
      <c r="K361" s="214"/>
      <c r="L361" s="25" t="str">
        <f>'Programe Budget 2073-74'!Q346</f>
        <v>सु</v>
      </c>
    </row>
    <row r="362" spans="1:12">
      <c r="A362" s="25"/>
      <c r="B362" s="25"/>
      <c r="C362" s="29">
        <f>'Programe Budget 2073-74'!C347</f>
        <v>62</v>
      </c>
      <c r="D362" s="126" t="str">
        <f>'Programe Budget 2073-74'!D347</f>
        <v>जिल्ला कृषि बिकास कार्यालय, राल्पा</v>
      </c>
      <c r="E362" s="34">
        <f>'Programe Budget 2073-74'!E347</f>
        <v>4389.0000000000009</v>
      </c>
      <c r="F362" s="34">
        <f t="shared" si="26"/>
        <v>4389.0000000000009</v>
      </c>
      <c r="G362" s="34" t="e">
        <f t="shared" si="28"/>
        <v>#REF!</v>
      </c>
      <c r="H362" s="192">
        <v>49</v>
      </c>
      <c r="I362" s="34" t="e">
        <f t="shared" si="27"/>
        <v>#REF!</v>
      </c>
      <c r="J362" s="59"/>
      <c r="K362" s="214"/>
      <c r="L362" s="25" t="str">
        <f>'Programe Budget 2073-74'!Q347</f>
        <v>सु</v>
      </c>
    </row>
    <row r="363" spans="1:12">
      <c r="A363" s="25"/>
      <c r="B363" s="25"/>
      <c r="C363" s="29">
        <f>'Programe Budget 2073-74'!C348</f>
        <v>63</v>
      </c>
      <c r="D363" s="126" t="str">
        <f>'Programe Budget 2073-74'!D348</f>
        <v>जिल्ला कृषि बिकास कार्यालय, प्यूठान</v>
      </c>
      <c r="E363" s="34">
        <f>'Programe Budget 2073-74'!E348</f>
        <v>5047</v>
      </c>
      <c r="F363" s="34">
        <f t="shared" si="26"/>
        <v>5047</v>
      </c>
      <c r="G363" s="34" t="e">
        <f t="shared" si="28"/>
        <v>#REF!</v>
      </c>
      <c r="H363" s="192">
        <v>97.4</v>
      </c>
      <c r="I363" s="34" t="e">
        <f t="shared" si="27"/>
        <v>#REF!</v>
      </c>
      <c r="J363" s="59"/>
      <c r="K363" s="214"/>
      <c r="L363" s="25" t="str">
        <f>'Programe Budget 2073-74'!Q348</f>
        <v>सु</v>
      </c>
    </row>
    <row r="364" spans="1:12">
      <c r="A364" s="25"/>
      <c r="B364" s="25"/>
      <c r="C364" s="29">
        <f>'Programe Budget 2073-74'!C349</f>
        <v>64</v>
      </c>
      <c r="D364" s="126" t="str">
        <f>'Programe Budget 2073-74'!D349</f>
        <v>जिल्ला कृषि बिकास कार्यालय, सल्यान</v>
      </c>
      <c r="E364" s="34">
        <f>'Programe Budget 2073-74'!E349</f>
        <v>2086</v>
      </c>
      <c r="F364" s="34">
        <f t="shared" ref="F364:F376" si="29">E364</f>
        <v>2086</v>
      </c>
      <c r="G364" s="34" t="e">
        <f t="shared" si="28"/>
        <v>#REF!</v>
      </c>
      <c r="H364" s="192">
        <v>97.4</v>
      </c>
      <c r="I364" s="34" t="e">
        <f t="shared" ref="I364:I376" si="30">H364*G364/100</f>
        <v>#REF!</v>
      </c>
      <c r="J364" s="59"/>
      <c r="K364" s="214"/>
      <c r="L364" s="25" t="str">
        <f>'Programe Budget 2073-74'!Q349</f>
        <v>सु</v>
      </c>
    </row>
    <row r="365" spans="1:12">
      <c r="A365" s="25"/>
      <c r="B365" s="25"/>
      <c r="C365" s="29">
        <f>'Programe Budget 2073-74'!C350</f>
        <v>65</v>
      </c>
      <c r="D365" s="126" t="str">
        <f>'Programe Budget 2073-74'!D350</f>
        <v>जिल्ला कृषि बिकास कार्यालय, बर्दिया</v>
      </c>
      <c r="E365" s="34">
        <f>'Programe Budget 2073-74'!E350</f>
        <v>6519</v>
      </c>
      <c r="F365" s="34">
        <f t="shared" si="29"/>
        <v>6519</v>
      </c>
      <c r="G365" s="34" t="e">
        <f t="shared" ref="G365:G376" si="31">F365/$F$377*100</f>
        <v>#REF!</v>
      </c>
      <c r="H365" s="192">
        <v>54.4</v>
      </c>
      <c r="I365" s="34" t="e">
        <f t="shared" si="30"/>
        <v>#REF!</v>
      </c>
      <c r="J365" s="59"/>
      <c r="K365" s="214"/>
      <c r="L365" s="25" t="str">
        <f>'Programe Budget 2073-74'!Q350</f>
        <v>सु</v>
      </c>
    </row>
    <row r="366" spans="1:12">
      <c r="A366" s="25"/>
      <c r="B366" s="25"/>
      <c r="C366" s="29">
        <f>'Programe Budget 2073-74'!C351</f>
        <v>66</v>
      </c>
      <c r="D366" s="126" t="str">
        <f>'Programe Budget 2073-74'!D351</f>
        <v>जिल्ला कृषि बिकास कार्यालय, बाँके</v>
      </c>
      <c r="E366" s="34">
        <f>'Programe Budget 2073-74'!E351</f>
        <v>4280</v>
      </c>
      <c r="F366" s="34">
        <f t="shared" si="29"/>
        <v>4280</v>
      </c>
      <c r="G366" s="34" t="e">
        <f t="shared" si="31"/>
        <v>#REF!</v>
      </c>
      <c r="H366" s="192">
        <v>100</v>
      </c>
      <c r="I366" s="34" t="e">
        <f t="shared" si="30"/>
        <v>#REF!</v>
      </c>
      <c r="J366" s="59"/>
      <c r="K366" s="214"/>
      <c r="L366" s="25" t="str">
        <f>'Programe Budget 2073-74'!Q351</f>
        <v>सु</v>
      </c>
    </row>
    <row r="367" spans="1:12">
      <c r="A367" s="25"/>
      <c r="B367" s="25"/>
      <c r="C367" s="29">
        <f>'Programe Budget 2073-74'!C352</f>
        <v>67</v>
      </c>
      <c r="D367" s="126" t="str">
        <f>'Programe Budget 2073-74'!D352</f>
        <v>जिल्ला कृषि बिकास कार्यालय, जाजरकोट</v>
      </c>
      <c r="E367" s="34">
        <f>'Programe Budget 2073-74'!E352</f>
        <v>4086.9999999999995</v>
      </c>
      <c r="F367" s="34">
        <f t="shared" si="29"/>
        <v>4086.9999999999995</v>
      </c>
      <c r="G367" s="34" t="e">
        <f t="shared" si="31"/>
        <v>#REF!</v>
      </c>
      <c r="H367" s="192">
        <v>98.8</v>
      </c>
      <c r="I367" s="34" t="e">
        <f t="shared" si="30"/>
        <v>#REF!</v>
      </c>
      <c r="J367" s="59"/>
      <c r="K367" s="214"/>
      <c r="L367" s="25" t="str">
        <f>'Programe Budget 2073-74'!Q352</f>
        <v>सु</v>
      </c>
    </row>
    <row r="368" spans="1:12">
      <c r="A368" s="25"/>
      <c r="B368" s="25"/>
      <c r="C368" s="29">
        <f>'Programe Budget 2073-74'!C353</f>
        <v>68</v>
      </c>
      <c r="D368" s="126" t="str">
        <f>'Programe Budget 2073-74'!D353</f>
        <v>जिल्ला कृषि बिकास कार्यालय, सुर्खेत</v>
      </c>
      <c r="E368" s="34">
        <f>'Programe Budget 2073-74'!E353</f>
        <v>3204</v>
      </c>
      <c r="F368" s="34">
        <f t="shared" si="29"/>
        <v>3204</v>
      </c>
      <c r="G368" s="34" t="e">
        <f t="shared" si="31"/>
        <v>#REF!</v>
      </c>
      <c r="H368" s="192">
        <v>98.8</v>
      </c>
      <c r="I368" s="34" t="e">
        <f t="shared" si="30"/>
        <v>#REF!</v>
      </c>
      <c r="J368" s="59"/>
      <c r="K368" s="214"/>
      <c r="L368" s="25" t="str">
        <f>'Programe Budget 2073-74'!Q353</f>
        <v>सु</v>
      </c>
    </row>
    <row r="369" spans="1:12">
      <c r="A369" s="25"/>
      <c r="B369" s="25"/>
      <c r="C369" s="29">
        <f>'Programe Budget 2073-74'!C354</f>
        <v>69</v>
      </c>
      <c r="D369" s="126" t="str">
        <f>'Programe Budget 2073-74'!D354</f>
        <v>जिल्ला कृषि बिकास कार्यालय, दैलेख</v>
      </c>
      <c r="E369" s="34">
        <f>'Programe Budget 2073-74'!E354</f>
        <v>3452.0000000000005</v>
      </c>
      <c r="F369" s="34">
        <f t="shared" si="29"/>
        <v>3452.0000000000005</v>
      </c>
      <c r="G369" s="34" t="e">
        <f t="shared" si="31"/>
        <v>#REF!</v>
      </c>
      <c r="H369" s="192">
        <v>93.7</v>
      </c>
      <c r="I369" s="34" t="e">
        <f t="shared" si="30"/>
        <v>#REF!</v>
      </c>
      <c r="J369" s="59"/>
      <c r="K369" s="214"/>
      <c r="L369" s="25" t="str">
        <f>'Programe Budget 2073-74'!Q354</f>
        <v>सु</v>
      </c>
    </row>
    <row r="370" spans="1:12">
      <c r="A370" s="25"/>
      <c r="B370" s="25"/>
      <c r="C370" s="29">
        <f>'Programe Budget 2073-74'!C355</f>
        <v>70</v>
      </c>
      <c r="D370" s="126" t="str">
        <f>'Programe Budget 2073-74'!D355</f>
        <v>जिल्ला कृषि बिकास कार्यालय, कैलाली</v>
      </c>
      <c r="E370" s="34">
        <f>'Programe Budget 2073-74'!E355</f>
        <v>5985</v>
      </c>
      <c r="F370" s="34">
        <f t="shared" si="29"/>
        <v>5985</v>
      </c>
      <c r="G370" s="34" t="e">
        <f t="shared" si="31"/>
        <v>#REF!</v>
      </c>
      <c r="H370" s="192">
        <v>53.7</v>
      </c>
      <c r="I370" s="34" t="e">
        <f t="shared" si="30"/>
        <v>#REF!</v>
      </c>
      <c r="J370" s="59"/>
      <c r="K370" s="214"/>
      <c r="L370" s="25" t="str">
        <f>'Programe Budget 2073-74'!Q355</f>
        <v>दि</v>
      </c>
    </row>
    <row r="371" spans="1:12">
      <c r="A371" s="25"/>
      <c r="B371" s="25"/>
      <c r="C371" s="29">
        <f>'Programe Budget 2073-74'!C356</f>
        <v>71</v>
      </c>
      <c r="D371" s="126" t="str">
        <f>'Programe Budget 2073-74'!D356</f>
        <v>जिल्ला कृषि बिकास कार्यालय, डोटी</v>
      </c>
      <c r="E371" s="34">
        <f>'Programe Budget 2073-74'!E356</f>
        <v>6775</v>
      </c>
      <c r="F371" s="34">
        <f t="shared" si="29"/>
        <v>6775</v>
      </c>
      <c r="G371" s="34" t="e">
        <f t="shared" si="31"/>
        <v>#REF!</v>
      </c>
      <c r="H371" s="192">
        <v>90</v>
      </c>
      <c r="I371" s="34" t="e">
        <f t="shared" si="30"/>
        <v>#REF!</v>
      </c>
      <c r="J371" s="59"/>
      <c r="K371" s="214"/>
      <c r="L371" s="25" t="str">
        <f>'Programe Budget 2073-74'!Q356</f>
        <v>दि</v>
      </c>
    </row>
    <row r="372" spans="1:12">
      <c r="A372" s="25"/>
      <c r="B372" s="25"/>
      <c r="C372" s="29">
        <f>'Programe Budget 2073-74'!C357</f>
        <v>72</v>
      </c>
      <c r="D372" s="126" t="str">
        <f>'Programe Budget 2073-74'!D357</f>
        <v>जिल्ला कृषि बिकास कार्यालय, डडेलधुरा</v>
      </c>
      <c r="E372" s="34">
        <f>'Programe Budget 2073-74'!E357</f>
        <v>5078</v>
      </c>
      <c r="F372" s="34">
        <f t="shared" si="29"/>
        <v>5078</v>
      </c>
      <c r="G372" s="34" t="e">
        <f t="shared" si="31"/>
        <v>#REF!</v>
      </c>
      <c r="H372" s="192">
        <v>70</v>
      </c>
      <c r="I372" s="34" t="e">
        <f t="shared" si="30"/>
        <v>#REF!</v>
      </c>
      <c r="J372" s="59"/>
      <c r="K372" s="214"/>
      <c r="L372" s="25" t="str">
        <f>'Programe Budget 2073-74'!Q357</f>
        <v>दि</v>
      </c>
    </row>
    <row r="373" spans="1:12">
      <c r="A373" s="25"/>
      <c r="B373" s="25"/>
      <c r="C373" s="29">
        <f>'Programe Budget 2073-74'!C358</f>
        <v>73</v>
      </c>
      <c r="D373" s="126" t="str">
        <f>'Programe Budget 2073-74'!D358</f>
        <v>जिल्ला कृषि बिकास कार्यालय, कञ्चनपुर</v>
      </c>
      <c r="E373" s="34">
        <f>'Programe Budget 2073-74'!E358</f>
        <v>5789</v>
      </c>
      <c r="F373" s="34">
        <f t="shared" si="29"/>
        <v>5789</v>
      </c>
      <c r="G373" s="34" t="e">
        <f t="shared" si="31"/>
        <v>#REF!</v>
      </c>
      <c r="H373" s="192">
        <v>75.400000000000006</v>
      </c>
      <c r="I373" s="34" t="e">
        <f t="shared" si="30"/>
        <v>#REF!</v>
      </c>
      <c r="J373" s="59"/>
      <c r="K373" s="214"/>
      <c r="L373" s="25" t="str">
        <f>'Programe Budget 2073-74'!Q358</f>
        <v>दि</v>
      </c>
    </row>
    <row r="374" spans="1:12">
      <c r="A374" s="25"/>
      <c r="B374" s="25"/>
      <c r="C374" s="29">
        <f>'Programe Budget 2073-74'!C359</f>
        <v>74</v>
      </c>
      <c r="D374" s="126" t="str">
        <f>'Programe Budget 2073-74'!D359</f>
        <v>जिल्ला कृषि बिकास कार्यालय, बैतडी</v>
      </c>
      <c r="E374" s="34">
        <f>'Programe Budget 2073-74'!E359</f>
        <v>4250</v>
      </c>
      <c r="F374" s="34">
        <f t="shared" si="29"/>
        <v>4250</v>
      </c>
      <c r="G374" s="34" t="e">
        <f t="shared" si="31"/>
        <v>#REF!</v>
      </c>
      <c r="H374" s="192">
        <v>86.1</v>
      </c>
      <c r="I374" s="34" t="e">
        <f t="shared" si="30"/>
        <v>#REF!</v>
      </c>
      <c r="J374" s="59"/>
      <c r="K374" s="214"/>
      <c r="L374" s="25" t="str">
        <f>'Programe Budget 2073-74'!Q359</f>
        <v>दि</v>
      </c>
    </row>
    <row r="375" spans="1:12">
      <c r="A375" s="25"/>
      <c r="B375" s="25"/>
      <c r="C375" s="29">
        <f>'Programe Budget 2073-74'!C360</f>
        <v>75</v>
      </c>
      <c r="D375" s="126" t="str">
        <f>'Programe Budget 2073-74'!D360</f>
        <v>जिल्ला कृषि बिकास कार्यालय, अछाम</v>
      </c>
      <c r="E375" s="34">
        <f>'Programe Budget 2073-74'!E360</f>
        <v>4295</v>
      </c>
      <c r="F375" s="34">
        <f t="shared" si="29"/>
        <v>4295</v>
      </c>
      <c r="G375" s="34" t="e">
        <f t="shared" si="31"/>
        <v>#REF!</v>
      </c>
      <c r="H375" s="192">
        <v>84.4</v>
      </c>
      <c r="I375" s="34" t="e">
        <f t="shared" si="30"/>
        <v>#REF!</v>
      </c>
      <c r="J375" s="59"/>
      <c r="K375" s="214"/>
      <c r="L375" s="25" t="str">
        <f>'Programe Budget 2073-74'!Q360</f>
        <v>दि</v>
      </c>
    </row>
    <row r="376" spans="1:12">
      <c r="A376" s="25"/>
      <c r="B376" s="25"/>
      <c r="C376" s="29">
        <f>'Programe Budget 2073-74'!C363</f>
        <v>77</v>
      </c>
      <c r="D376" s="126" t="str">
        <f>'Programe Budget 2073-74'!D363</f>
        <v>जिल्ला कृषि बिकास कार्यालय, महोत्तरी</v>
      </c>
      <c r="E376" s="34">
        <f>'Programe Budget 2073-74'!E363</f>
        <v>1655</v>
      </c>
      <c r="F376" s="34">
        <f t="shared" si="29"/>
        <v>1655</v>
      </c>
      <c r="G376" s="34" t="e">
        <f t="shared" si="31"/>
        <v>#REF!</v>
      </c>
      <c r="H376" s="192">
        <v>82</v>
      </c>
      <c r="I376" s="34" t="e">
        <f t="shared" si="30"/>
        <v>#REF!</v>
      </c>
      <c r="J376" s="59"/>
      <c r="K376" s="214"/>
      <c r="L376" s="25" t="str">
        <f>'Programe Budget 2073-74'!Q363</f>
        <v>दि</v>
      </c>
    </row>
    <row r="377" spans="1:12">
      <c r="A377" s="25"/>
      <c r="B377" s="25"/>
      <c r="C377" s="29">
        <f>'Programe Budget 2073-74'!C364</f>
        <v>78</v>
      </c>
      <c r="D377" s="328" t="str">
        <f>'Programe Budget 2073-74'!D364</f>
        <v>बाली विकास कार्यक्रमको जम्मा</v>
      </c>
      <c r="E377" s="57" t="e">
        <f>SUM(E300:E376)</f>
        <v>#REF!</v>
      </c>
      <c r="F377" s="57" t="e">
        <f>SUM(F300:F376)</f>
        <v>#REF!</v>
      </c>
      <c r="G377" s="57" t="e">
        <f>SUM(G300:G376)</f>
        <v>#REF!</v>
      </c>
      <c r="H377" s="192">
        <v>100</v>
      </c>
      <c r="I377" s="57" t="e">
        <f>SUM(I300:I376)</f>
        <v>#REF!</v>
      </c>
      <c r="J377" s="59"/>
      <c r="K377" s="214"/>
      <c r="L377" s="25"/>
    </row>
    <row r="378" spans="1:12">
      <c r="A378" s="25"/>
      <c r="B378" s="11"/>
      <c r="C378" s="33"/>
      <c r="D378" s="274" t="s">
        <v>321</v>
      </c>
      <c r="E378" s="57" t="e">
        <f>E805</f>
        <v>#REF!</v>
      </c>
      <c r="F378" s="57" t="e">
        <f>F805</f>
        <v>#REF!</v>
      </c>
      <c r="G378" s="59" t="e">
        <f>F377/F378*100</f>
        <v>#REF!</v>
      </c>
      <c r="H378" s="192">
        <v>100</v>
      </c>
      <c r="I378" s="57" t="e">
        <f>I377*G378/100</f>
        <v>#REF!</v>
      </c>
      <c r="J378" s="59" t="e">
        <f>I378</f>
        <v>#REF!</v>
      </c>
      <c r="K378" s="214"/>
      <c r="L378" s="25"/>
    </row>
    <row r="379" spans="1:12">
      <c r="A379" s="1">
        <f>'Programe Budget 2073-74'!A365</f>
        <v>8</v>
      </c>
      <c r="B379" s="11" t="str">
        <f>'Programe Budget 2073-74'!B365</f>
        <v>312116-3/4</v>
      </c>
      <c r="C379" s="33"/>
      <c r="D379" s="117" t="str">
        <f>'Programe Budget 2073-74'!D365</f>
        <v xml:space="preserve">कृषि प्रसार तथा तालीम कार्यक्रम </v>
      </c>
      <c r="E379" s="57"/>
      <c r="F379" s="57"/>
      <c r="G379" s="59"/>
      <c r="H379" s="192"/>
      <c r="I379" s="34"/>
      <c r="J379" s="59"/>
      <c r="K379" s="214"/>
      <c r="L379" s="25" t="str">
        <f>'Programe Budget 2073-74'!Q365</f>
        <v>ना</v>
      </c>
    </row>
    <row r="380" spans="1:12">
      <c r="A380" s="25"/>
      <c r="B380" s="446"/>
      <c r="C380" s="29">
        <f>'Programe Budget 2073-74'!C366</f>
        <v>1</v>
      </c>
      <c r="D380" s="126" t="str">
        <f>'Programe Budget 2073-74'!D366</f>
        <v>कृषि तालिम निर्देशनालय, हरिहरभवन</v>
      </c>
      <c r="E380" s="34">
        <f>'Programe Budget 2073-74'!E366</f>
        <v>21066.899999999998</v>
      </c>
      <c r="F380" s="34">
        <f t="shared" ref="F380:F386" si="32">E380</f>
        <v>21066.899999999998</v>
      </c>
      <c r="G380" s="34">
        <f>F380/$F$387*100</f>
        <v>15.66915734089411</v>
      </c>
      <c r="H380" s="192">
        <v>95.97</v>
      </c>
      <c r="I380" s="34">
        <f t="shared" ref="I380:I386" si="33">SUM(G380*H380/100)</f>
        <v>15.037690300056077</v>
      </c>
      <c r="J380" s="59"/>
      <c r="K380" s="214"/>
      <c r="L380" s="25" t="str">
        <f>'Programe Budget 2073-74'!Q366</f>
        <v>नि</v>
      </c>
    </row>
    <row r="381" spans="1:12">
      <c r="A381" s="25"/>
      <c r="B381" s="11"/>
      <c r="C381" s="29">
        <f>'Programe Budget 2073-74'!C367</f>
        <v>2</v>
      </c>
      <c r="D381" s="126" t="str">
        <f>'Programe Budget 2073-74'!D367</f>
        <v>कृषि प्रसार निर्देशनालय, हरिहरभवन</v>
      </c>
      <c r="E381" s="34">
        <f>'Programe Budget 2073-74'!E367</f>
        <v>11734</v>
      </c>
      <c r="F381" s="34">
        <f t="shared" si="32"/>
        <v>11734</v>
      </c>
      <c r="G381" s="34">
        <f t="shared" ref="G381:G386" si="34">F381/$F$387*100</f>
        <v>8.7275248013733169</v>
      </c>
      <c r="H381" s="192">
        <v>94.7</v>
      </c>
      <c r="I381" s="34">
        <f t="shared" si="33"/>
        <v>8.2649659869005312</v>
      </c>
      <c r="J381" s="59"/>
      <c r="K381" s="214"/>
      <c r="L381" s="25" t="str">
        <f>'Programe Budget 2073-74'!Q367</f>
        <v>नि</v>
      </c>
    </row>
    <row r="382" spans="1:12">
      <c r="A382" s="25"/>
      <c r="B382" s="25"/>
      <c r="C382" s="29">
        <f>'Programe Budget 2073-74'!C368</f>
        <v>3</v>
      </c>
      <c r="D382" s="126" t="str">
        <f>'Programe Budget 2073-74'!D368</f>
        <v>क्षेत्रीय कृषि तालिम केन्द्र झुम्का, सुनसरी</v>
      </c>
      <c r="E382" s="34">
        <f>'Programe Budget 2073-74'!E368</f>
        <v>17718.800000000003</v>
      </c>
      <c r="F382" s="34">
        <f t="shared" si="32"/>
        <v>17718.800000000003</v>
      </c>
      <c r="G382" s="34">
        <f t="shared" si="34"/>
        <v>13.178904589276764</v>
      </c>
      <c r="H382" s="192">
        <v>72.44</v>
      </c>
      <c r="I382" s="34">
        <f t="shared" si="33"/>
        <v>9.5467984844720881</v>
      </c>
      <c r="J382" s="59"/>
      <c r="K382" s="214"/>
      <c r="L382" s="25" t="str">
        <f>'Programe Budget 2073-74'!Q368</f>
        <v>नि</v>
      </c>
    </row>
    <row r="383" spans="1:12">
      <c r="A383" s="25"/>
      <c r="B383" s="25"/>
      <c r="C383" s="29">
        <f>'Programe Budget 2073-74'!C369</f>
        <v>4</v>
      </c>
      <c r="D383" s="126" t="str">
        <f>'Programe Budget 2073-74'!D369</f>
        <v>क्षेत्रीय कृषि तालिम केन्द्र, नक्टाझिज, धनुषा</v>
      </c>
      <c r="E383" s="34">
        <f>'Programe Budget 2073-74'!E369</f>
        <v>26725</v>
      </c>
      <c r="F383" s="34">
        <f t="shared" si="32"/>
        <v>26725</v>
      </c>
      <c r="G383" s="34">
        <f t="shared" si="34"/>
        <v>19.877543916541836</v>
      </c>
      <c r="H383" s="192">
        <v>93.88</v>
      </c>
      <c r="I383" s="34">
        <f t="shared" si="33"/>
        <v>18.661038228849474</v>
      </c>
      <c r="J383" s="59"/>
      <c r="K383" s="214"/>
      <c r="L383" s="25" t="str">
        <f>'Programe Budget 2073-74'!Q369</f>
        <v>नि</v>
      </c>
    </row>
    <row r="384" spans="1:12">
      <c r="A384" s="25"/>
      <c r="B384" s="25"/>
      <c r="C384" s="29">
        <f>'Programe Budget 2073-74'!C370</f>
        <v>5</v>
      </c>
      <c r="D384" s="126" t="str">
        <f>'Programe Budget 2073-74'!D370</f>
        <v>क्षेत्रीय कृषि तालिम केन्द्र, लुम्ले, कास्की</v>
      </c>
      <c r="E384" s="34">
        <f>'Programe Budget 2073-74'!E370</f>
        <v>25594.799999999996</v>
      </c>
      <c r="F384" s="34">
        <f t="shared" si="32"/>
        <v>25594.799999999996</v>
      </c>
      <c r="G384" s="34">
        <f t="shared" si="34"/>
        <v>19.036922770256496</v>
      </c>
      <c r="H384" s="192">
        <v>90.6</v>
      </c>
      <c r="I384" s="34">
        <f t="shared" si="33"/>
        <v>17.247452029852383</v>
      </c>
      <c r="J384" s="59"/>
      <c r="K384" s="214"/>
      <c r="L384" s="25" t="str">
        <f>'Programe Budget 2073-74'!Q370</f>
        <v>नि</v>
      </c>
    </row>
    <row r="385" spans="1:12">
      <c r="A385" s="25"/>
      <c r="B385" s="25"/>
      <c r="C385" s="29">
        <f>'Programe Budget 2073-74'!C371</f>
        <v>6</v>
      </c>
      <c r="D385" s="126" t="str">
        <f>'Programe Budget 2073-74'!D371</f>
        <v>क्षेत्रीय कृषि तालिम केन्द्र, खजुरा, बाँके</v>
      </c>
      <c r="E385" s="34">
        <f>'Programe Budget 2073-74'!E371</f>
        <v>16059.7</v>
      </c>
      <c r="F385" s="34">
        <f t="shared" si="32"/>
        <v>16059.7</v>
      </c>
      <c r="G385" s="34">
        <f t="shared" si="34"/>
        <v>11.944897737567329</v>
      </c>
      <c r="H385" s="192">
        <v>92.95</v>
      </c>
      <c r="I385" s="34">
        <f t="shared" si="33"/>
        <v>11.102782447068833</v>
      </c>
      <c r="J385" s="59"/>
      <c r="K385" s="214"/>
      <c r="L385" s="25" t="str">
        <f>'Programe Budget 2073-74'!Q371</f>
        <v>नि</v>
      </c>
    </row>
    <row r="386" spans="1:12">
      <c r="A386" s="25"/>
      <c r="B386" s="25"/>
      <c r="C386" s="29">
        <f>'Programe Budget 2073-74'!C372</f>
        <v>7</v>
      </c>
      <c r="D386" s="126" t="str">
        <f>'Programe Budget 2073-74'!D372</f>
        <v>क्षेत्रीय कृषि तालिम केन्द, सुन्दरपुर, कन्चनपुर</v>
      </c>
      <c r="E386" s="34">
        <f>'Programe Budget 2073-74'!E372</f>
        <v>15549</v>
      </c>
      <c r="F386" s="34">
        <f t="shared" si="32"/>
        <v>15549</v>
      </c>
      <c r="G386" s="34">
        <f t="shared" si="34"/>
        <v>11.565048844090139</v>
      </c>
      <c r="H386" s="192">
        <v>89.9</v>
      </c>
      <c r="I386" s="34">
        <f t="shared" si="33"/>
        <v>10.396978910837035</v>
      </c>
      <c r="J386" s="59"/>
      <c r="K386" s="214"/>
      <c r="L386" s="25" t="str">
        <f>'Programe Budget 2073-74'!Q372</f>
        <v>नि</v>
      </c>
    </row>
    <row r="387" spans="1:12">
      <c r="A387" s="25"/>
      <c r="B387" s="25"/>
      <c r="C387" s="33"/>
      <c r="D387" s="117" t="str">
        <f>'Programe Budget 2073-74'!D373</f>
        <v>७ कार्यालयहरूको जम्मा</v>
      </c>
      <c r="E387" s="57">
        <f>SUM(E380:E386)</f>
        <v>134448.20000000001</v>
      </c>
      <c r="F387" s="57">
        <f>SUM(F380:F386)</f>
        <v>134448.20000000001</v>
      </c>
      <c r="G387" s="57">
        <f>SUM(G380:G386)</f>
        <v>100</v>
      </c>
      <c r="H387" s="192"/>
      <c r="I387" s="57">
        <f>SUM(I380:I386)</f>
        <v>90.257706388036425</v>
      </c>
      <c r="J387" s="57"/>
      <c r="K387" s="214"/>
      <c r="L387" s="25"/>
    </row>
    <row r="388" spans="1:12">
      <c r="A388" s="25"/>
      <c r="B388" s="25"/>
      <c r="C388" s="33"/>
      <c r="D388" s="274" t="s">
        <v>321</v>
      </c>
      <c r="E388" s="57" t="e">
        <f>E805</f>
        <v>#REF!</v>
      </c>
      <c r="F388" s="57" t="e">
        <f>F805</f>
        <v>#REF!</v>
      </c>
      <c r="G388" s="59" t="e">
        <f>F387/F388*100</f>
        <v>#REF!</v>
      </c>
      <c r="H388" s="192"/>
      <c r="I388" s="57" t="e">
        <f>I387*G388/100</f>
        <v>#REF!</v>
      </c>
      <c r="J388" s="59" t="e">
        <f>I388</f>
        <v>#REF!</v>
      </c>
      <c r="K388" s="214"/>
      <c r="L388" s="25"/>
    </row>
    <row r="389" spans="1:12">
      <c r="A389" s="1">
        <f>'Programe Budget 2073-74'!A374</f>
        <v>9</v>
      </c>
      <c r="B389" s="11" t="str">
        <f>'Programe Budget 2073-74'!B374</f>
        <v>312117-3/4</v>
      </c>
      <c r="C389" s="33">
        <f>'Programe Budget 2073-74'!C374</f>
        <v>9</v>
      </c>
      <c r="D389" s="123" t="str">
        <f>'Programe Budget 2073-74'!D374</f>
        <v>समूदाय व्यवस्थित सिंचित कृषि क्षेत्र आयोजना कार्यक्रम</v>
      </c>
      <c r="E389" s="57"/>
      <c r="F389" s="57"/>
      <c r="G389" s="59"/>
      <c r="H389" s="192"/>
      <c r="I389" s="57"/>
      <c r="J389" s="59"/>
      <c r="K389" s="214"/>
      <c r="L389" s="25" t="str">
        <f>'Programe Budget 2073-74'!Q374</f>
        <v>ना</v>
      </c>
    </row>
    <row r="390" spans="1:12">
      <c r="A390" s="25"/>
      <c r="B390" s="272"/>
      <c r="C390" s="29">
        <f>'Programe Budget 2073-74'!C375</f>
        <v>1</v>
      </c>
      <c r="D390" s="126" t="str">
        <f>'Programe Budget 2073-74'!D375</f>
        <v xml:space="preserve">कृषि प्रसार निर्देशनालय, कार्यक्रम कार्यान्वयनर् इकाई </v>
      </c>
      <c r="E390" s="34">
        <f>'Programe Budget 2073-74'!E375</f>
        <v>14545</v>
      </c>
      <c r="F390" s="34">
        <f t="shared" ref="F390:F424" si="35">E390</f>
        <v>14545</v>
      </c>
      <c r="G390" s="34">
        <f t="shared" ref="G390:G424" si="36">SUM(F390/$F$425*100)</f>
        <v>27.183359186648477</v>
      </c>
      <c r="H390" s="192">
        <v>85.5</v>
      </c>
      <c r="I390" s="34">
        <f>SUM(G390*H390/100)</f>
        <v>23.241772104584449</v>
      </c>
      <c r="J390" s="59"/>
      <c r="K390" s="214"/>
      <c r="L390" s="25" t="str">
        <f>'Programe Budget 2073-74'!Q375</f>
        <v>नि</v>
      </c>
    </row>
    <row r="391" spans="1:12">
      <c r="A391" s="25"/>
      <c r="B391" s="26"/>
      <c r="C391" s="29">
        <f>'Programe Budget 2073-74'!C376</f>
        <v>2</v>
      </c>
      <c r="D391" s="126" t="str">
        <f>'Programe Budget 2073-74'!D376</f>
        <v>क्षेत्रीय कृषि निर्देशनालय, बिराटनगर</v>
      </c>
      <c r="E391" s="34">
        <f>'Programe Budget 2073-74'!E376</f>
        <v>856</v>
      </c>
      <c r="F391" s="34">
        <f t="shared" si="35"/>
        <v>856</v>
      </c>
      <c r="G391" s="34">
        <f t="shared" si="36"/>
        <v>1.5997906815930625</v>
      </c>
      <c r="H391" s="192">
        <v>99.8</v>
      </c>
      <c r="I391" s="34">
        <f>SUM(G391*H391/100)</f>
        <v>1.5965911002298763</v>
      </c>
      <c r="J391" s="59"/>
      <c r="K391" s="214"/>
      <c r="L391" s="25" t="str">
        <f>'Programe Budget 2073-74'!Q376</f>
        <v>वि</v>
      </c>
    </row>
    <row r="392" spans="1:12">
      <c r="A392" s="25"/>
      <c r="B392" s="25"/>
      <c r="C392" s="29">
        <f>'Programe Budget 2073-74'!C377</f>
        <v>3</v>
      </c>
      <c r="D392" s="126" t="str">
        <f>'Programe Budget 2073-74'!D377</f>
        <v>क्षेत्रीय कृषि निर्देशनालय, हरिहरभवन</v>
      </c>
      <c r="E392" s="34">
        <f>'Programe Budget 2073-74'!E377</f>
        <v>856</v>
      </c>
      <c r="F392" s="34">
        <f t="shared" si="35"/>
        <v>856</v>
      </c>
      <c r="G392" s="34">
        <f t="shared" si="36"/>
        <v>1.5997906815930625</v>
      </c>
      <c r="H392" s="192">
        <v>100</v>
      </c>
      <c r="I392" s="34">
        <f>SUM(G392*H392/100)</f>
        <v>1.5997906815930625</v>
      </c>
      <c r="J392" s="59"/>
      <c r="K392" s="214"/>
      <c r="L392" s="25" t="str">
        <f>'Programe Budget 2073-74'!Q377</f>
        <v>का</v>
      </c>
    </row>
    <row r="393" spans="1:12">
      <c r="A393" s="25"/>
      <c r="B393" s="25"/>
      <c r="C393" s="29">
        <f>'Programe Budget 2073-74'!C378</f>
        <v>4</v>
      </c>
      <c r="D393" s="126" t="str">
        <f>'Programe Budget 2073-74'!D378</f>
        <v>जिल्ला कृषि बिकास कार्यालय, ताप्लेजुङ्ग</v>
      </c>
      <c r="E393" s="34">
        <f>'Programe Budget 2073-74'!E378</f>
        <v>800</v>
      </c>
      <c r="F393" s="34">
        <f t="shared" si="35"/>
        <v>800</v>
      </c>
      <c r="G393" s="34">
        <f t="shared" si="36"/>
        <v>1.4951314781243574</v>
      </c>
      <c r="H393" s="192">
        <v>100</v>
      </c>
      <c r="I393" s="34">
        <f t="shared" ref="I393:I410" si="37">SUM(G393*H393/100)</f>
        <v>1.4951314781243574</v>
      </c>
      <c r="J393" s="59"/>
      <c r="K393" s="362"/>
      <c r="L393" s="25" t="str">
        <f>'Programe Budget 2073-74'!Q378</f>
        <v>वि</v>
      </c>
    </row>
    <row r="394" spans="1:12">
      <c r="A394" s="25"/>
      <c r="B394" s="25"/>
      <c r="C394" s="29">
        <f>'Programe Budget 2073-74'!C379</f>
        <v>5</v>
      </c>
      <c r="D394" s="126" t="str">
        <f>'Programe Budget 2073-74'!D379</f>
        <v>जिल्ला कृषि बिकास कार्यालय, पाँचथर</v>
      </c>
      <c r="E394" s="34">
        <f>'Programe Budget 2073-74'!E379</f>
        <v>1000</v>
      </c>
      <c r="F394" s="34">
        <f t="shared" si="35"/>
        <v>1000</v>
      </c>
      <c r="G394" s="34">
        <f t="shared" si="36"/>
        <v>1.8689143476554468</v>
      </c>
      <c r="H394" s="192">
        <v>100</v>
      </c>
      <c r="I394" s="34">
        <f t="shared" si="37"/>
        <v>1.8689143476554468</v>
      </c>
      <c r="J394" s="59"/>
      <c r="K394" s="214"/>
      <c r="L394" s="25" t="str">
        <f>'Programe Budget 2073-74'!Q379</f>
        <v>वि</v>
      </c>
    </row>
    <row r="395" spans="1:12">
      <c r="A395" s="25"/>
      <c r="B395" s="25"/>
      <c r="C395" s="29">
        <f>'Programe Budget 2073-74'!C380</f>
        <v>6</v>
      </c>
      <c r="D395" s="126" t="str">
        <f>'Programe Budget 2073-74'!D380</f>
        <v>जिल्ला कृषि बिकास कार्यालय, इलाम</v>
      </c>
      <c r="E395" s="34">
        <f>'Programe Budget 2073-74'!E380</f>
        <v>1300</v>
      </c>
      <c r="F395" s="34">
        <f t="shared" si="35"/>
        <v>1300</v>
      </c>
      <c r="G395" s="34">
        <f t="shared" si="36"/>
        <v>2.4295886519520811</v>
      </c>
      <c r="H395" s="192">
        <v>100</v>
      </c>
      <c r="I395" s="34">
        <f t="shared" si="37"/>
        <v>2.4295886519520811</v>
      </c>
      <c r="J395" s="59"/>
      <c r="K395" s="214"/>
      <c r="L395" s="25" t="str">
        <f>'Programe Budget 2073-74'!Q380</f>
        <v>वि</v>
      </c>
    </row>
    <row r="396" spans="1:12">
      <c r="A396" s="25"/>
      <c r="B396" s="25"/>
      <c r="C396" s="29">
        <f>'Programe Budget 2073-74'!C381</f>
        <v>7</v>
      </c>
      <c r="D396" s="126" t="str">
        <f>'Programe Budget 2073-74'!D381</f>
        <v>जिल्ला कृषि बिकास कार्यालय, झापा</v>
      </c>
      <c r="E396" s="34">
        <f>'Programe Budget 2073-74'!E381</f>
        <v>2600</v>
      </c>
      <c r="F396" s="34">
        <f t="shared" si="35"/>
        <v>2600</v>
      </c>
      <c r="G396" s="34">
        <f t="shared" si="36"/>
        <v>4.8591773039041621</v>
      </c>
      <c r="H396" s="192">
        <v>100</v>
      </c>
      <c r="I396" s="34">
        <f t="shared" si="37"/>
        <v>4.8591773039041621</v>
      </c>
      <c r="J396" s="59"/>
      <c r="K396" s="214"/>
      <c r="L396" s="25" t="str">
        <f>'Programe Budget 2073-74'!Q381</f>
        <v>वि</v>
      </c>
    </row>
    <row r="397" spans="1:12">
      <c r="A397" s="25"/>
      <c r="B397" s="25"/>
      <c r="C397" s="29">
        <f>'Programe Budget 2073-74'!C382</f>
        <v>8</v>
      </c>
      <c r="D397" s="126" t="str">
        <f>'Programe Budget 2073-74'!D382</f>
        <v>जिल्ला कृषि बिकास कार्यालय, संखुवासभा</v>
      </c>
      <c r="E397" s="34">
        <f>'Programe Budget 2073-74'!E382</f>
        <v>1200</v>
      </c>
      <c r="F397" s="34">
        <f t="shared" si="35"/>
        <v>1200</v>
      </c>
      <c r="G397" s="34">
        <f t="shared" si="36"/>
        <v>2.242697217186536</v>
      </c>
      <c r="H397" s="192">
        <v>86.9</v>
      </c>
      <c r="I397" s="34">
        <f t="shared" si="37"/>
        <v>1.9489038817350999</v>
      </c>
      <c r="J397" s="59"/>
      <c r="K397" s="214"/>
      <c r="L397" s="25" t="str">
        <f>'Programe Budget 2073-74'!Q382</f>
        <v>वि</v>
      </c>
    </row>
    <row r="398" spans="1:12">
      <c r="A398" s="25"/>
      <c r="B398" s="25"/>
      <c r="C398" s="29">
        <f>'Programe Budget 2073-74'!C383</f>
        <v>9</v>
      </c>
      <c r="D398" s="126" t="str">
        <f>'Programe Budget 2073-74'!D383</f>
        <v>जिल्ला कृषि बिकास कार्यालय, तेह्रथुम</v>
      </c>
      <c r="E398" s="34">
        <f>'Programe Budget 2073-74'!E383</f>
        <v>800</v>
      </c>
      <c r="F398" s="34">
        <f t="shared" si="35"/>
        <v>800</v>
      </c>
      <c r="G398" s="34">
        <f t="shared" si="36"/>
        <v>1.4951314781243574</v>
      </c>
      <c r="H398" s="192">
        <v>100</v>
      </c>
      <c r="I398" s="34">
        <f t="shared" si="37"/>
        <v>1.4951314781243574</v>
      </c>
      <c r="J398" s="59"/>
      <c r="K398" s="214"/>
      <c r="L398" s="25" t="str">
        <f>'Programe Budget 2073-74'!Q383</f>
        <v>वि</v>
      </c>
    </row>
    <row r="399" spans="1:12">
      <c r="A399" s="25"/>
      <c r="B399" s="25"/>
      <c r="C399" s="29">
        <f>'Programe Budget 2073-74'!C384</f>
        <v>10</v>
      </c>
      <c r="D399" s="126" t="str">
        <f>'Programe Budget 2073-74'!D384</f>
        <v xml:space="preserve">जिल्ला कृषि बिकास कार्यालय, भोजपुर                               </v>
      </c>
      <c r="E399" s="34">
        <f>'Programe Budget 2073-74'!E384</f>
        <v>1500</v>
      </c>
      <c r="F399" s="34">
        <f t="shared" si="35"/>
        <v>1500</v>
      </c>
      <c r="G399" s="34">
        <f t="shared" si="36"/>
        <v>2.8033715214831707</v>
      </c>
      <c r="H399" s="192">
        <v>100</v>
      </c>
      <c r="I399" s="34">
        <f t="shared" si="37"/>
        <v>2.8033715214831703</v>
      </c>
      <c r="J399" s="59"/>
      <c r="K399" s="214"/>
      <c r="L399" s="25" t="str">
        <f>'Programe Budget 2073-74'!Q384</f>
        <v>वि</v>
      </c>
    </row>
    <row r="400" spans="1:12">
      <c r="A400" s="25"/>
      <c r="B400" s="25"/>
      <c r="C400" s="29">
        <f>'Programe Budget 2073-74'!C385</f>
        <v>11</v>
      </c>
      <c r="D400" s="126" t="str">
        <f>'Programe Budget 2073-74'!D385</f>
        <v>जिल्ला कृषि बिकास कार्यालय, धनकुटा</v>
      </c>
      <c r="E400" s="34">
        <f>'Programe Budget 2073-74'!E385</f>
        <v>1450</v>
      </c>
      <c r="F400" s="34">
        <f t="shared" si="35"/>
        <v>1450</v>
      </c>
      <c r="G400" s="34">
        <f t="shared" si="36"/>
        <v>2.709925804100398</v>
      </c>
      <c r="H400" s="192">
        <v>100</v>
      </c>
      <c r="I400" s="34">
        <f t="shared" si="37"/>
        <v>2.709925804100398</v>
      </c>
      <c r="J400" s="59"/>
      <c r="K400" s="214"/>
      <c r="L400" s="25" t="str">
        <f>'Programe Budget 2073-74'!Q385</f>
        <v>वि</v>
      </c>
    </row>
    <row r="401" spans="1:12">
      <c r="A401" s="25"/>
      <c r="B401" s="25"/>
      <c r="C401" s="29">
        <f>'Programe Budget 2073-74'!C386</f>
        <v>12</v>
      </c>
      <c r="D401" s="126" t="str">
        <f>'Programe Budget 2073-74'!D386</f>
        <v>जिल्ला कृषि बिकास कार्यालय, मोरङ्ग</v>
      </c>
      <c r="E401" s="34">
        <f>'Programe Budget 2073-74'!E386</f>
        <v>1400</v>
      </c>
      <c r="F401" s="34">
        <f t="shared" si="35"/>
        <v>1400</v>
      </c>
      <c r="G401" s="34">
        <f t="shared" si="36"/>
        <v>2.6164800867176257</v>
      </c>
      <c r="H401" s="192">
        <v>99</v>
      </c>
      <c r="I401" s="34">
        <f t="shared" si="37"/>
        <v>2.5903152858504495</v>
      </c>
      <c r="J401" s="59"/>
      <c r="K401" s="214"/>
      <c r="L401" s="25" t="str">
        <f>'Programe Budget 2073-74'!Q386</f>
        <v>वि</v>
      </c>
    </row>
    <row r="402" spans="1:12">
      <c r="A402" s="25"/>
      <c r="B402" s="25"/>
      <c r="C402" s="29">
        <f>'Programe Budget 2073-74'!C387</f>
        <v>13</v>
      </c>
      <c r="D402" s="126" t="str">
        <f>'Programe Budget 2073-74'!D387</f>
        <v>जिल्ला कृषि बिकास कार्यालय, सोलुखुम्बु</v>
      </c>
      <c r="E402" s="34">
        <f>'Programe Budget 2073-74'!E387</f>
        <v>750</v>
      </c>
      <c r="F402" s="34">
        <f t="shared" si="35"/>
        <v>750</v>
      </c>
      <c r="G402" s="34">
        <f t="shared" si="36"/>
        <v>1.4016857607415854</v>
      </c>
      <c r="H402" s="192">
        <v>100</v>
      </c>
      <c r="I402" s="34">
        <f t="shared" si="37"/>
        <v>1.4016857607415851</v>
      </c>
      <c r="J402" s="59"/>
      <c r="K402" s="214"/>
      <c r="L402" s="25" t="str">
        <f>'Programe Budget 2073-74'!Q387</f>
        <v>वि</v>
      </c>
    </row>
    <row r="403" spans="1:12">
      <c r="A403" s="25"/>
      <c r="B403" s="25"/>
      <c r="C403" s="29">
        <f>'Programe Budget 2073-74'!C388</f>
        <v>14</v>
      </c>
      <c r="D403" s="126" t="str">
        <f>'Programe Budget 2073-74'!D388</f>
        <v>जिल्ला कृषि बिकास कार्यालय, खोटाङ्ग</v>
      </c>
      <c r="E403" s="34">
        <f>'Programe Budget 2073-74'!E388</f>
        <v>1250</v>
      </c>
      <c r="F403" s="34">
        <f t="shared" si="35"/>
        <v>1250</v>
      </c>
      <c r="G403" s="34">
        <f t="shared" si="36"/>
        <v>2.3361429345693088</v>
      </c>
      <c r="H403" s="192">
        <v>100</v>
      </c>
      <c r="I403" s="34">
        <f t="shared" si="37"/>
        <v>2.3361429345693088</v>
      </c>
      <c r="J403" s="59"/>
      <c r="K403" s="214"/>
      <c r="L403" s="25" t="str">
        <f>'Programe Budget 2073-74'!Q388</f>
        <v>वि</v>
      </c>
    </row>
    <row r="404" spans="1:12">
      <c r="A404" s="25"/>
      <c r="B404" s="25"/>
      <c r="C404" s="29">
        <f>'Programe Budget 2073-74'!C389</f>
        <v>15</v>
      </c>
      <c r="D404" s="126" t="str">
        <f>'Programe Budget 2073-74'!D389</f>
        <v>जिल्ला कृषि बिकास कार्यालय, उदयपुर</v>
      </c>
      <c r="E404" s="34">
        <f>'Programe Budget 2073-74'!E389</f>
        <v>800</v>
      </c>
      <c r="F404" s="34">
        <f t="shared" si="35"/>
        <v>800</v>
      </c>
      <c r="G404" s="34">
        <f t="shared" si="36"/>
        <v>1.4951314781243574</v>
      </c>
      <c r="H404" s="192">
        <v>100</v>
      </c>
      <c r="I404" s="34">
        <f t="shared" si="37"/>
        <v>1.4951314781243574</v>
      </c>
      <c r="J404" s="59"/>
      <c r="K404" s="28"/>
      <c r="L404" s="25" t="str">
        <f>'Programe Budget 2073-74'!Q389</f>
        <v>वि</v>
      </c>
    </row>
    <row r="405" spans="1:12">
      <c r="A405" s="25"/>
      <c r="B405" s="25"/>
      <c r="C405" s="29">
        <f>'Programe Budget 2073-74'!C390</f>
        <v>16</v>
      </c>
      <c r="D405" s="126" t="str">
        <f>'Programe Budget 2073-74'!D390</f>
        <v xml:space="preserve">जिल्ला कृषि बिकास कार्यालय, ओखलढुङ्गा                               </v>
      </c>
      <c r="E405" s="34">
        <f>'Programe Budget 2073-74'!E390</f>
        <v>700</v>
      </c>
      <c r="F405" s="34">
        <f t="shared" si="35"/>
        <v>700</v>
      </c>
      <c r="G405" s="34">
        <f t="shared" si="36"/>
        <v>1.3082400433588128</v>
      </c>
      <c r="H405" s="192">
        <v>100</v>
      </c>
      <c r="I405" s="34">
        <f t="shared" si="37"/>
        <v>1.3082400433588128</v>
      </c>
      <c r="J405" s="59"/>
      <c r="K405" s="363"/>
      <c r="L405" s="25" t="str">
        <f>'Programe Budget 2073-74'!Q390</f>
        <v>वि</v>
      </c>
    </row>
    <row r="406" spans="1:12">
      <c r="A406" s="25"/>
      <c r="B406" s="25"/>
      <c r="C406" s="29">
        <f>'Programe Budget 2073-74'!C391</f>
        <v>17</v>
      </c>
      <c r="D406" s="126" t="str">
        <f>'Programe Budget 2073-74'!D391</f>
        <v>जिल्ला कृषि बिकास कार्यालय, सिराहा</v>
      </c>
      <c r="E406" s="34">
        <f>'Programe Budget 2073-74'!E391</f>
        <v>800</v>
      </c>
      <c r="F406" s="34">
        <f t="shared" si="35"/>
        <v>800</v>
      </c>
      <c r="G406" s="34">
        <f t="shared" si="36"/>
        <v>1.4951314781243574</v>
      </c>
      <c r="H406" s="192">
        <v>98.3</v>
      </c>
      <c r="I406" s="34">
        <f t="shared" si="37"/>
        <v>1.4697142429962431</v>
      </c>
      <c r="J406" s="59"/>
      <c r="K406" s="363"/>
      <c r="L406" s="25" t="str">
        <f>'Programe Budget 2073-74'!Q391</f>
        <v>वि</v>
      </c>
    </row>
    <row r="407" spans="1:12">
      <c r="A407" s="25"/>
      <c r="B407" s="25"/>
      <c r="C407" s="29">
        <f>'Programe Budget 2073-74'!C392</f>
        <v>18</v>
      </c>
      <c r="D407" s="126" t="str">
        <f>'Programe Budget 2073-74'!D392</f>
        <v xml:space="preserve">जिल्ला कृषि बिकास कार्यालय, धनुषा </v>
      </c>
      <c r="E407" s="34">
        <f>'Programe Budget 2073-74'!E392</f>
        <v>1600</v>
      </c>
      <c r="F407" s="34">
        <f t="shared" si="35"/>
        <v>1600</v>
      </c>
      <c r="G407" s="34">
        <f t="shared" si="36"/>
        <v>2.9902629562487149</v>
      </c>
      <c r="H407" s="192">
        <v>100</v>
      </c>
      <c r="I407" s="34">
        <f t="shared" si="37"/>
        <v>2.9902629562487149</v>
      </c>
      <c r="J407" s="59"/>
      <c r="K407" s="363"/>
      <c r="L407" s="25" t="str">
        <f>'Programe Budget 2073-74'!Q392</f>
        <v>का</v>
      </c>
    </row>
    <row r="408" spans="1:12">
      <c r="A408" s="25"/>
      <c r="B408" s="25"/>
      <c r="C408" s="29">
        <f>'Programe Budget 2073-74'!C393</f>
        <v>19</v>
      </c>
      <c r="D408" s="126" t="str">
        <f>'Programe Budget 2073-74'!D393</f>
        <v>जिल्ला कृषि बिकास कार्यालय, महोत्तरी</v>
      </c>
      <c r="E408" s="34">
        <f>'Programe Budget 2073-74'!E393</f>
        <v>1400</v>
      </c>
      <c r="F408" s="34">
        <f t="shared" si="35"/>
        <v>1400</v>
      </c>
      <c r="G408" s="34">
        <f t="shared" si="36"/>
        <v>2.6164800867176257</v>
      </c>
      <c r="H408" s="192">
        <v>100</v>
      </c>
      <c r="I408" s="34">
        <f t="shared" si="37"/>
        <v>2.6164800867176257</v>
      </c>
      <c r="J408" s="59"/>
      <c r="K408" s="364"/>
      <c r="L408" s="25" t="str">
        <f>'Programe Budget 2073-74'!Q393</f>
        <v>का</v>
      </c>
    </row>
    <row r="409" spans="1:12" ht="18" customHeight="1">
      <c r="A409" s="25"/>
      <c r="B409" s="25"/>
      <c r="C409" s="29">
        <f>'Programe Budget 2073-74'!C394</f>
        <v>20</v>
      </c>
      <c r="D409" s="126" t="str">
        <f>'Programe Budget 2073-74'!D394</f>
        <v>जिल्ला कृषि बिकास कार्यालय, र्सलाही</v>
      </c>
      <c r="E409" s="34">
        <f>'Programe Budget 2073-74'!E394</f>
        <v>1900</v>
      </c>
      <c r="F409" s="34">
        <f t="shared" si="35"/>
        <v>1900</v>
      </c>
      <c r="G409" s="34">
        <f t="shared" si="36"/>
        <v>3.5509372605453491</v>
      </c>
      <c r="H409" s="192">
        <v>100</v>
      </c>
      <c r="I409" s="34">
        <f t="shared" si="37"/>
        <v>3.5509372605453491</v>
      </c>
      <c r="J409" s="59"/>
      <c r="K409" s="364"/>
      <c r="L409" s="25" t="str">
        <f>'Programe Budget 2073-74'!Q394</f>
        <v>का</v>
      </c>
    </row>
    <row r="410" spans="1:12">
      <c r="A410" s="25"/>
      <c r="B410" s="25"/>
      <c r="C410" s="29">
        <f>'Programe Budget 2073-74'!C395</f>
        <v>21</v>
      </c>
      <c r="D410" s="126" t="str">
        <f>'Programe Budget 2073-74'!D395</f>
        <v xml:space="preserve">जिल्ला कृषि बिकास कार्यालय,  सिन्धुली                             </v>
      </c>
      <c r="E410" s="34">
        <f>'Programe Budget 2073-74'!E395</f>
        <v>1000</v>
      </c>
      <c r="F410" s="34">
        <f t="shared" si="35"/>
        <v>1000</v>
      </c>
      <c r="G410" s="34">
        <f t="shared" si="36"/>
        <v>1.8689143476554468</v>
      </c>
      <c r="H410" s="192">
        <v>100</v>
      </c>
      <c r="I410" s="34">
        <f t="shared" si="37"/>
        <v>1.8689143476554468</v>
      </c>
      <c r="J410" s="59"/>
      <c r="K410" s="363"/>
      <c r="L410" s="25" t="str">
        <f>'Programe Budget 2073-74'!Q395</f>
        <v>का</v>
      </c>
    </row>
    <row r="411" spans="1:12">
      <c r="A411" s="25"/>
      <c r="B411" s="25"/>
      <c r="C411" s="29">
        <f>'Programe Budget 2073-74'!C396</f>
        <v>22</v>
      </c>
      <c r="D411" s="126" t="str">
        <f>'Programe Budget 2073-74'!D396</f>
        <v xml:space="preserve">जिल्ला कृषि बिकास कार्यालय, रामेछाप                            </v>
      </c>
      <c r="E411" s="34">
        <f>'Programe Budget 2073-74'!E396</f>
        <v>700</v>
      </c>
      <c r="F411" s="34">
        <f t="shared" si="35"/>
        <v>700</v>
      </c>
      <c r="G411" s="34">
        <f t="shared" si="36"/>
        <v>1.3082400433588128</v>
      </c>
      <c r="H411" s="192">
        <v>100</v>
      </c>
      <c r="I411" s="34">
        <f>SUM(G411*H411/100)</f>
        <v>1.3082400433588128</v>
      </c>
      <c r="J411" s="59"/>
      <c r="K411" s="363"/>
      <c r="L411" s="25" t="str">
        <f>'Programe Budget 2073-74'!Q396</f>
        <v>का</v>
      </c>
    </row>
    <row r="412" spans="1:12">
      <c r="A412" s="25"/>
      <c r="B412" s="25"/>
      <c r="C412" s="29">
        <f>'Programe Budget 2073-74'!C397</f>
        <v>23</v>
      </c>
      <c r="D412" s="126" t="str">
        <f>'Programe Budget 2073-74'!D397</f>
        <v xml:space="preserve">जिल्ला कृषि बिकास कार्यालय, दोलखा </v>
      </c>
      <c r="E412" s="34">
        <f>'Programe Budget 2073-74'!E397</f>
        <v>1400</v>
      </c>
      <c r="F412" s="34">
        <f t="shared" si="35"/>
        <v>1400</v>
      </c>
      <c r="G412" s="34">
        <f t="shared" si="36"/>
        <v>2.6164800867176257</v>
      </c>
      <c r="H412" s="192">
        <v>98</v>
      </c>
      <c r="I412" s="34">
        <f>SUM(G412*H412/100)</f>
        <v>2.5641504849832732</v>
      </c>
      <c r="J412" s="59"/>
      <c r="K412" s="363"/>
      <c r="L412" s="25" t="str">
        <f>'Programe Budget 2073-74'!Q397</f>
        <v>का</v>
      </c>
    </row>
    <row r="413" spans="1:12">
      <c r="A413" s="25"/>
      <c r="B413" s="25"/>
      <c r="C413" s="29">
        <f>'Programe Budget 2073-74'!C398</f>
        <v>24</v>
      </c>
      <c r="D413" s="126" t="str">
        <f>'Programe Budget 2073-74'!D398</f>
        <v xml:space="preserve">जिल्ला कृषि बिकास कार्यालय,  सिन्धुपाल्चोक </v>
      </c>
      <c r="E413" s="34">
        <f>'Programe Budget 2073-74'!E398</f>
        <v>900</v>
      </c>
      <c r="F413" s="34">
        <f t="shared" si="35"/>
        <v>900</v>
      </c>
      <c r="G413" s="34">
        <f t="shared" si="36"/>
        <v>1.6820229128899022</v>
      </c>
      <c r="H413" s="192">
        <v>100</v>
      </c>
      <c r="I413" s="34">
        <f>SUM(G413*H413/100)</f>
        <v>1.6820229128899025</v>
      </c>
      <c r="J413" s="59"/>
      <c r="K413" s="363"/>
      <c r="L413" s="25" t="str">
        <f>'Programe Budget 2073-74'!Q398</f>
        <v>का</v>
      </c>
    </row>
    <row r="414" spans="1:12">
      <c r="A414" s="25"/>
      <c r="B414" s="25"/>
      <c r="C414" s="29">
        <f>'Programe Budget 2073-74'!C399</f>
        <v>25</v>
      </c>
      <c r="D414" s="126" t="str">
        <f>'Programe Budget 2073-74'!D399</f>
        <v>जिल्ला कृषि बिकास कार्यालय, रसुवा</v>
      </c>
      <c r="E414" s="34">
        <f>'Programe Budget 2073-74'!E399</f>
        <v>700</v>
      </c>
      <c r="F414" s="34">
        <f t="shared" si="35"/>
        <v>700</v>
      </c>
      <c r="G414" s="34">
        <f t="shared" si="36"/>
        <v>1.3082400433588128</v>
      </c>
      <c r="H414" s="192">
        <v>84</v>
      </c>
      <c r="I414" s="34">
        <f t="shared" ref="I414:I423" si="38">SUM(G414*H414/100)</f>
        <v>1.0989216364214027</v>
      </c>
      <c r="J414" s="59"/>
      <c r="K414" s="363"/>
      <c r="L414" s="25" t="str">
        <f>'Programe Budget 2073-74'!Q399</f>
        <v>का</v>
      </c>
    </row>
    <row r="415" spans="1:12">
      <c r="A415" s="25"/>
      <c r="B415" s="25"/>
      <c r="C415" s="29">
        <f>'Programe Budget 2073-74'!C400</f>
        <v>26</v>
      </c>
      <c r="D415" s="126" t="str">
        <f>'Programe Budget 2073-74'!D400</f>
        <v>जिल्ला कृषि बिकास कार्यालय, धादिङ्ग</v>
      </c>
      <c r="E415" s="34">
        <f>'Programe Budget 2073-74'!E400</f>
        <v>800</v>
      </c>
      <c r="F415" s="34">
        <f t="shared" si="35"/>
        <v>800</v>
      </c>
      <c r="G415" s="34">
        <f t="shared" si="36"/>
        <v>1.4951314781243574</v>
      </c>
      <c r="H415" s="192">
        <v>100</v>
      </c>
      <c r="I415" s="34">
        <f t="shared" si="38"/>
        <v>1.4951314781243574</v>
      </c>
      <c r="J415" s="59"/>
      <c r="K415" s="363"/>
      <c r="L415" s="25" t="str">
        <f>'Programe Budget 2073-74'!Q400</f>
        <v>का</v>
      </c>
    </row>
    <row r="416" spans="1:12">
      <c r="A416" s="25"/>
      <c r="B416" s="25"/>
      <c r="C416" s="29">
        <f>'Programe Budget 2073-74'!C401</f>
        <v>27</v>
      </c>
      <c r="D416" s="126" t="str">
        <f>'Programe Budget 2073-74'!D401</f>
        <v>जिल्ला कृषि बिकास कार्यालय, नुवाकोट</v>
      </c>
      <c r="E416" s="34">
        <f>'Programe Budget 2073-74'!E401</f>
        <v>900</v>
      </c>
      <c r="F416" s="34">
        <f t="shared" si="35"/>
        <v>900</v>
      </c>
      <c r="G416" s="34">
        <f t="shared" si="36"/>
        <v>1.6820229128899022</v>
      </c>
      <c r="H416" s="192">
        <v>100</v>
      </c>
      <c r="I416" s="34">
        <f>SUM(G416*H416/100)</f>
        <v>1.6820229128899025</v>
      </c>
      <c r="J416" s="59"/>
      <c r="K416" s="363"/>
      <c r="L416" s="25" t="str">
        <f>'Programe Budget 2073-74'!Q401</f>
        <v>का</v>
      </c>
    </row>
    <row r="417" spans="1:12">
      <c r="A417" s="25"/>
      <c r="B417" s="25"/>
      <c r="C417" s="29">
        <f>'Programe Budget 2073-74'!C402</f>
        <v>28</v>
      </c>
      <c r="D417" s="126" t="str">
        <f>'Programe Budget 2073-74'!D402</f>
        <v>जिल्ला कृषि बिकास कार्यालय, काठमाण्डौं</v>
      </c>
      <c r="E417" s="34">
        <f>'Programe Budget 2073-74'!E402</f>
        <v>700</v>
      </c>
      <c r="F417" s="34">
        <f t="shared" si="35"/>
        <v>700</v>
      </c>
      <c r="G417" s="34">
        <f t="shared" si="36"/>
        <v>1.3082400433588128</v>
      </c>
      <c r="H417" s="192">
        <v>100</v>
      </c>
      <c r="I417" s="34">
        <f t="shared" si="38"/>
        <v>1.3082400433588128</v>
      </c>
      <c r="J417" s="59"/>
      <c r="K417" s="363"/>
      <c r="L417" s="25" t="str">
        <f>'Programe Budget 2073-74'!Q402</f>
        <v>का</v>
      </c>
    </row>
    <row r="418" spans="1:12">
      <c r="A418" s="25"/>
      <c r="B418" s="25"/>
      <c r="C418" s="29">
        <f>'Programe Budget 2073-74'!C403</f>
        <v>29</v>
      </c>
      <c r="D418" s="126" t="str">
        <f>'Programe Budget 2073-74'!D403</f>
        <v xml:space="preserve">जिल्ला कृषि बिकास कार्यालय, ललितपुर   </v>
      </c>
      <c r="E418" s="34">
        <f>'Programe Budget 2073-74'!E403</f>
        <v>700</v>
      </c>
      <c r="F418" s="34">
        <f t="shared" si="35"/>
        <v>700</v>
      </c>
      <c r="G418" s="34">
        <f t="shared" si="36"/>
        <v>1.3082400433588128</v>
      </c>
      <c r="H418" s="192">
        <v>100</v>
      </c>
      <c r="I418" s="34">
        <f t="shared" si="38"/>
        <v>1.3082400433588128</v>
      </c>
      <c r="J418" s="59"/>
      <c r="K418" s="363"/>
      <c r="L418" s="25" t="str">
        <f>'Programe Budget 2073-74'!Q403</f>
        <v>का</v>
      </c>
    </row>
    <row r="419" spans="1:12">
      <c r="A419" s="25"/>
      <c r="B419" s="25"/>
      <c r="C419" s="29">
        <f>'Programe Budget 2073-74'!C404</f>
        <v>30</v>
      </c>
      <c r="D419" s="126" t="str">
        <f>'Programe Budget 2073-74'!D404</f>
        <v>जिल्ला कृषि बिकास कार्यालय, काभ्रेपलाञ्चोक</v>
      </c>
      <c r="E419" s="34">
        <f>'Programe Budget 2073-74'!E404</f>
        <v>900</v>
      </c>
      <c r="F419" s="34">
        <f t="shared" si="35"/>
        <v>900</v>
      </c>
      <c r="G419" s="34">
        <f t="shared" si="36"/>
        <v>1.6820229128899022</v>
      </c>
      <c r="H419" s="192">
        <v>100</v>
      </c>
      <c r="I419" s="34">
        <f t="shared" si="38"/>
        <v>1.6820229128899025</v>
      </c>
      <c r="J419" s="59"/>
      <c r="K419" s="363"/>
      <c r="L419" s="25" t="str">
        <f>'Programe Budget 2073-74'!Q404</f>
        <v>का</v>
      </c>
    </row>
    <row r="420" spans="1:12">
      <c r="A420" s="25"/>
      <c r="B420" s="25"/>
      <c r="C420" s="29">
        <f>'Programe Budget 2073-74'!C405</f>
        <v>31</v>
      </c>
      <c r="D420" s="126" t="str">
        <f>'Programe Budget 2073-74'!D405</f>
        <v>जिल्ला कृषि बिकास कार्यालय, मकवानपुर</v>
      </c>
      <c r="E420" s="34">
        <f>'Programe Budget 2073-74'!E405</f>
        <v>900</v>
      </c>
      <c r="F420" s="34">
        <f t="shared" si="35"/>
        <v>900</v>
      </c>
      <c r="G420" s="34">
        <f t="shared" si="36"/>
        <v>1.6820229128899022</v>
      </c>
      <c r="H420" s="192">
        <v>95</v>
      </c>
      <c r="I420" s="34">
        <f t="shared" si="38"/>
        <v>1.5979217672454071</v>
      </c>
      <c r="J420" s="59"/>
      <c r="K420" s="363"/>
      <c r="L420" s="25" t="str">
        <f>'Programe Budget 2073-74'!Q405</f>
        <v>का</v>
      </c>
    </row>
    <row r="421" spans="1:12">
      <c r="A421" s="25"/>
      <c r="B421" s="25"/>
      <c r="C421" s="29">
        <f>'Programe Budget 2073-74'!C406</f>
        <v>32</v>
      </c>
      <c r="D421" s="126" t="str">
        <f>'Programe Budget 2073-74'!D406</f>
        <v>जिल्ला कृषि बिकास कार्यालय,  रौतहट</v>
      </c>
      <c r="E421" s="34">
        <f>'Programe Budget 2073-74'!E406</f>
        <v>1900</v>
      </c>
      <c r="F421" s="34">
        <f t="shared" si="35"/>
        <v>1900</v>
      </c>
      <c r="G421" s="34">
        <f t="shared" si="36"/>
        <v>3.5509372605453491</v>
      </c>
      <c r="H421" s="192">
        <v>100</v>
      </c>
      <c r="I421" s="34">
        <f t="shared" si="38"/>
        <v>3.5509372605453491</v>
      </c>
      <c r="J421" s="59"/>
      <c r="K421" s="363"/>
      <c r="L421" s="25" t="str">
        <f>'Programe Budget 2073-74'!Q406</f>
        <v>का</v>
      </c>
    </row>
    <row r="422" spans="1:12">
      <c r="A422" s="25"/>
      <c r="B422" s="25"/>
      <c r="C422" s="29">
        <f>'Programe Budget 2073-74'!C407</f>
        <v>33</v>
      </c>
      <c r="D422" s="126" t="str">
        <f>'Programe Budget 2073-74'!D407</f>
        <v>जिल्ला कृषि बिकास कार्यालय, बारा</v>
      </c>
      <c r="E422" s="34">
        <f>'Programe Budget 2073-74'!E407</f>
        <v>2000</v>
      </c>
      <c r="F422" s="34">
        <f t="shared" si="35"/>
        <v>2000</v>
      </c>
      <c r="G422" s="34">
        <f t="shared" si="36"/>
        <v>3.7378286953108937</v>
      </c>
      <c r="H422" s="192">
        <v>100</v>
      </c>
      <c r="I422" s="34">
        <f t="shared" si="38"/>
        <v>3.7378286953108937</v>
      </c>
      <c r="J422" s="59"/>
      <c r="K422" s="363"/>
      <c r="L422" s="25" t="str">
        <f>'Programe Budget 2073-74'!Q407</f>
        <v>का</v>
      </c>
    </row>
    <row r="423" spans="1:12">
      <c r="A423" s="25"/>
      <c r="B423" s="25"/>
      <c r="C423" s="29">
        <f>'Programe Budget 2073-74'!C408</f>
        <v>34</v>
      </c>
      <c r="D423" s="126" t="str">
        <f>'Programe Budget 2073-74'!D408</f>
        <v>जिल्ला कृषि बिकास कार्यालय, पर्सर्ा</v>
      </c>
      <c r="E423" s="34">
        <f>'Programe Budget 2073-74'!E408</f>
        <v>1200</v>
      </c>
      <c r="F423" s="34">
        <f t="shared" si="35"/>
        <v>1200</v>
      </c>
      <c r="G423" s="34">
        <f t="shared" si="36"/>
        <v>2.242697217186536</v>
      </c>
      <c r="H423" s="192">
        <v>94</v>
      </c>
      <c r="I423" s="34">
        <f t="shared" si="38"/>
        <v>2.1081353841553438</v>
      </c>
      <c r="J423" s="59"/>
      <c r="K423" s="363"/>
      <c r="L423" s="25" t="str">
        <f>'Programe Budget 2073-74'!Q408</f>
        <v>का</v>
      </c>
    </row>
    <row r="424" spans="1:12">
      <c r="A424" s="25"/>
      <c r="B424" s="25"/>
      <c r="C424" s="29">
        <f>'Programe Budget 2073-74'!C413</f>
        <v>39</v>
      </c>
      <c r="D424" s="126" t="str">
        <f>'Programe Budget 2073-74'!D413</f>
        <v>जिल्ला कृषि विकास कार्यालय, स्याङ्गजा</v>
      </c>
      <c r="E424" s="34">
        <f>'Programe Budget 2073-74'!E413</f>
        <v>1300</v>
      </c>
      <c r="F424" s="34">
        <f t="shared" si="35"/>
        <v>1300</v>
      </c>
      <c r="G424" s="34">
        <f t="shared" si="36"/>
        <v>2.4295886519520811</v>
      </c>
      <c r="H424" s="192">
        <v>100</v>
      </c>
      <c r="I424" s="34">
        <f>SUM(G424*H424/100)</f>
        <v>2.4295886519520811</v>
      </c>
      <c r="J424" s="59"/>
      <c r="K424" s="363"/>
      <c r="L424" s="25" t="str">
        <f>'Programe Budget 2073-74'!Q413</f>
        <v>का</v>
      </c>
    </row>
    <row r="425" spans="1:12">
      <c r="A425" s="25"/>
      <c r="B425" s="25"/>
      <c r="C425" s="33"/>
      <c r="D425" s="117" t="str">
        <f>'Programe Budget 2073-74'!D414</f>
        <v>कार्यालयहरूको जम्मा</v>
      </c>
      <c r="E425" s="57">
        <f>SUM(E390:E424)</f>
        <v>53507</v>
      </c>
      <c r="F425" s="57">
        <f>SUM(F390:F424)</f>
        <v>53507</v>
      </c>
      <c r="G425" s="57">
        <f>SUM(G390:G424)</f>
        <v>100.00000000000001</v>
      </c>
      <c r="H425" s="192"/>
      <c r="I425" s="57">
        <f>SUM(I390:I424)</f>
        <v>95.229526977778633</v>
      </c>
      <c r="J425" s="57"/>
      <c r="K425" s="214"/>
      <c r="L425" s="25"/>
    </row>
    <row r="426" spans="1:12">
      <c r="A426" s="25"/>
      <c r="B426" s="25"/>
      <c r="C426" s="33"/>
      <c r="D426" s="274" t="s">
        <v>321</v>
      </c>
      <c r="E426" s="57" t="e">
        <f>E805</f>
        <v>#REF!</v>
      </c>
      <c r="F426" s="57" t="e">
        <f>F805</f>
        <v>#REF!</v>
      </c>
      <c r="G426" s="59" t="e">
        <f>F425/F426*100</f>
        <v>#REF!</v>
      </c>
      <c r="H426" s="192"/>
      <c r="I426" s="57" t="e">
        <f>I425*G426/100</f>
        <v>#REF!</v>
      </c>
      <c r="J426" s="59" t="e">
        <f>I426</f>
        <v>#REF!</v>
      </c>
      <c r="K426" s="214"/>
      <c r="L426" s="25"/>
    </row>
    <row r="427" spans="1:12">
      <c r="A427" s="1">
        <f>'Programe Budget 2073-74'!A415</f>
        <v>10</v>
      </c>
      <c r="B427" s="11" t="str">
        <f>'Programe Budget 2073-74'!B415</f>
        <v>312119-3/4</v>
      </c>
      <c r="C427" s="33"/>
      <c r="D427" s="123" t="str">
        <f>'Programe Budget 2073-74'!D415</f>
        <v>कृषि व्यवसाय प्रवर्रधन तथा बजार विकास कार्यक्रम</v>
      </c>
      <c r="E427" s="188"/>
      <c r="F427" s="188"/>
      <c r="G427" s="188"/>
      <c r="H427" s="192"/>
      <c r="I427" s="34"/>
      <c r="J427" s="34"/>
      <c r="K427" s="33"/>
      <c r="L427" s="25" t="str">
        <f>'Programe Budget 2073-74'!Q415</f>
        <v>ना</v>
      </c>
    </row>
    <row r="428" spans="1:12">
      <c r="A428" s="25"/>
      <c r="B428" s="272"/>
      <c r="C428" s="29">
        <f>'Programe Budget 2073-74'!C416</f>
        <v>1</v>
      </c>
      <c r="D428" s="285" t="str">
        <f>'Programe Budget 2073-74'!D416</f>
        <v>कृषि व्यवसाय प्रवर्रधन तथा बजार विकास निर्देशनालय, हरिहरभवन</v>
      </c>
      <c r="E428" s="34">
        <f>'Programe Budget 2073-74'!E416</f>
        <v>50318</v>
      </c>
      <c r="F428" s="34">
        <f>E428</f>
        <v>50318</v>
      </c>
      <c r="G428" s="34">
        <f>F428/$F$432*100</f>
        <v>39.919079730265764</v>
      </c>
      <c r="H428" s="192">
        <v>86.07</v>
      </c>
      <c r="I428" s="34">
        <f>H428*G428/100</f>
        <v>34.358351923839741</v>
      </c>
      <c r="J428" s="34"/>
      <c r="K428" s="34"/>
      <c r="L428" s="25" t="str">
        <f>'Programe Budget 2073-74'!Q416</f>
        <v>नि</v>
      </c>
    </row>
    <row r="429" spans="1:12">
      <c r="A429" s="25"/>
      <c r="B429" s="11"/>
      <c r="C429" s="29">
        <f>'Programe Budget 2073-74'!C417</f>
        <v>2</v>
      </c>
      <c r="D429" s="285" t="str">
        <f>'Programe Budget 2073-74'!D417</f>
        <v>बजार अनुसन्धान तथा तथ्याङ्क व्यवस्थापन कार्यक्रम, हरिहरभवन</v>
      </c>
      <c r="E429" s="34">
        <f>'Programe Budget 2073-74'!E417</f>
        <v>16066</v>
      </c>
      <c r="F429" s="34">
        <f>E429</f>
        <v>16066</v>
      </c>
      <c r="G429" s="34">
        <f>F429/$F$432*100</f>
        <v>12.745735819119396</v>
      </c>
      <c r="H429" s="192">
        <v>100</v>
      </c>
      <c r="I429" s="34">
        <f>H429*G429/100</f>
        <v>12.745735819119396</v>
      </c>
      <c r="J429" s="34"/>
      <c r="K429" s="34"/>
      <c r="L429" s="25" t="str">
        <f>'Programe Budget 2073-74'!Q417</f>
        <v>नि</v>
      </c>
    </row>
    <row r="430" spans="1:12">
      <c r="A430" s="25"/>
      <c r="B430" s="9"/>
      <c r="C430" s="29">
        <f>'Programe Budget 2073-74'!C418</f>
        <v>3</v>
      </c>
      <c r="D430" s="285" t="str">
        <f>'Programe Budget 2073-74'!D418</f>
        <v>कृषि व्यवसाय प्रवर्रधन कार्यक्रम, हरिहरभवन</v>
      </c>
      <c r="E430" s="34">
        <f>'Programe Budget 2073-74'!E418</f>
        <v>10099</v>
      </c>
      <c r="F430" s="34">
        <f>E430</f>
        <v>10099</v>
      </c>
      <c r="G430" s="34">
        <f>F430/$F$432*100</f>
        <v>8.0119000396667985</v>
      </c>
      <c r="H430" s="192">
        <v>88.55</v>
      </c>
      <c r="I430" s="34">
        <f>H430*G430/100</f>
        <v>7.094537485124949</v>
      </c>
      <c r="J430" s="34"/>
      <c r="K430" s="300"/>
      <c r="L430" s="25" t="str">
        <f>'Programe Budget 2073-74'!Q418</f>
        <v>नि</v>
      </c>
    </row>
    <row r="431" spans="1:12">
      <c r="A431" s="25"/>
      <c r="B431" s="9"/>
      <c r="C431" s="29">
        <f>'Programe Budget 2073-74'!C419</f>
        <v>4</v>
      </c>
      <c r="D431" s="285" t="str">
        <f>'Programe Budget 2073-74'!D419</f>
        <v>कृषि वस्तु निर्यात प्रवर्रधन कार्यक्रम, हरिहरभवन</v>
      </c>
      <c r="E431" s="34">
        <f>'Programe Budget 2073-74'!E419</f>
        <v>49567</v>
      </c>
      <c r="F431" s="34">
        <f>E431</f>
        <v>49567</v>
      </c>
      <c r="G431" s="34">
        <f>F431/$F$432*100</f>
        <v>39.323284410948034</v>
      </c>
      <c r="H431" s="192">
        <v>53.88</v>
      </c>
      <c r="I431" s="34">
        <f>H431*G431/100</f>
        <v>21.1873856406188</v>
      </c>
      <c r="J431" s="34"/>
      <c r="K431" s="34"/>
      <c r="L431" s="25" t="str">
        <f>'Programe Budget 2073-74'!Q419</f>
        <v>नि</v>
      </c>
    </row>
    <row r="432" spans="1:12">
      <c r="A432" s="25"/>
      <c r="B432" s="25"/>
      <c r="C432" s="33"/>
      <c r="D432" s="330" t="str">
        <f>'Programe Budget 2073-74'!D420</f>
        <v xml:space="preserve"> कार्यालयहरूको जम्मा</v>
      </c>
      <c r="E432" s="57">
        <f>SUM(E428:E431)</f>
        <v>126050</v>
      </c>
      <c r="F432" s="57">
        <f>SUM(F428:F431)</f>
        <v>126050</v>
      </c>
      <c r="G432" s="57">
        <f>SUM(G428:G431)</f>
        <v>100</v>
      </c>
      <c r="H432" s="192"/>
      <c r="I432" s="57">
        <f>SUM(I428:I431)</f>
        <v>75.386010868702883</v>
      </c>
      <c r="J432" s="57"/>
      <c r="K432" s="214"/>
      <c r="L432" s="25"/>
    </row>
    <row r="433" spans="1:12">
      <c r="A433" s="25"/>
      <c r="B433" s="25"/>
      <c r="C433" s="33"/>
      <c r="D433" s="274" t="s">
        <v>321</v>
      </c>
      <c r="E433" s="57" t="e">
        <f>E805</f>
        <v>#REF!</v>
      </c>
      <c r="F433" s="57" t="e">
        <f>F805</f>
        <v>#REF!</v>
      </c>
      <c r="G433" s="59" t="e">
        <f>F432/F433*100</f>
        <v>#REF!</v>
      </c>
      <c r="H433" s="192"/>
      <c r="I433" s="57" t="e">
        <f>I432*G433/100</f>
        <v>#REF!</v>
      </c>
      <c r="J433" s="57" t="e">
        <f>I433</f>
        <v>#REF!</v>
      </c>
      <c r="K433" s="57"/>
      <c r="L433" s="25"/>
    </row>
    <row r="434" spans="1:12">
      <c r="A434" s="1">
        <f>'Programe Budget 2073-74'!A421</f>
        <v>11</v>
      </c>
      <c r="B434" s="11" t="str">
        <f>'Programe Budget 2073-74'!B421</f>
        <v>312120-3/4</v>
      </c>
      <c r="C434" s="33"/>
      <c r="D434" s="123" t="str">
        <f>'Programe Budget 2073-74'!D421</f>
        <v>सहकारी खेती, साना सिंचाई तथा मल वीउ ढुवानी कार्यक्रम कृषिर् इन्जिनियरिङ्ग समेत)</v>
      </c>
      <c r="E434" s="34"/>
      <c r="F434" s="34"/>
      <c r="G434" s="34"/>
      <c r="H434" s="192"/>
      <c r="I434" s="34"/>
      <c r="J434" s="34"/>
      <c r="K434" s="214"/>
      <c r="L434" s="25" t="str">
        <f>'Programe Budget 2073-74'!Q421</f>
        <v>ना</v>
      </c>
    </row>
    <row r="435" spans="1:12">
      <c r="A435" s="1"/>
      <c r="B435" s="18"/>
      <c r="C435" s="33">
        <f>'Programe Budget 2073-74'!C422</f>
        <v>1</v>
      </c>
      <c r="D435" s="224" t="str">
        <f>'Programe Budget 2073-74'!D422</f>
        <v>कृषिर् इन्जिनियरिङ्ग निर्देशनालय, हरिहरभवन</v>
      </c>
      <c r="E435" s="34">
        <f>'Programe Budget 2073-74'!E422</f>
        <v>256227</v>
      </c>
      <c r="F435" s="34">
        <f t="shared" ref="F435:F498" si="39">E435</f>
        <v>256227</v>
      </c>
      <c r="G435" s="34" t="e">
        <f>F435/$F$518*100</f>
        <v>#REF!</v>
      </c>
      <c r="H435" s="192">
        <v>81.2</v>
      </c>
      <c r="I435" s="34" t="e">
        <f>SUM(G435*H435/100)</f>
        <v>#REF!</v>
      </c>
      <c r="J435" s="34"/>
      <c r="K435" s="214"/>
      <c r="L435" s="25" t="str">
        <f>'Programe Budget 2073-74'!Q422</f>
        <v>नि</v>
      </c>
    </row>
    <row r="436" spans="1:12" ht="39.6">
      <c r="A436" s="1"/>
      <c r="B436" s="11"/>
      <c r="C436" s="33"/>
      <c r="D436" s="229" t="str">
        <f>'Programe Budget 2073-74'!D423</f>
        <v>७५ जि.कृ.वि.का., कृषि प्रसार निर्देशनालय समेत</v>
      </c>
      <c r="E436" s="34">
        <f>'Programe Budget 2073-74'!E423</f>
        <v>0</v>
      </c>
      <c r="F436" s="34">
        <f t="shared" si="39"/>
        <v>0</v>
      </c>
      <c r="G436" s="34" t="e">
        <f>F436/$F$518*100</f>
        <v>#REF!</v>
      </c>
      <c r="H436" s="192"/>
      <c r="I436" s="34" t="e">
        <f>SUM(G436*H436/100)</f>
        <v>#REF!</v>
      </c>
      <c r="J436" s="34"/>
      <c r="K436" s="214"/>
      <c r="L436" s="25">
        <f>'Programe Budget 2073-74'!Q423</f>
        <v>0</v>
      </c>
    </row>
    <row r="437" spans="1:12">
      <c r="A437" s="25"/>
      <c r="B437" s="11"/>
      <c r="C437" s="33">
        <f>'Programe Budget 2073-74'!C424</f>
        <v>2</v>
      </c>
      <c r="D437" s="224" t="str">
        <f>'Programe Budget 2073-74'!D424</f>
        <v>कृषि प्रसार निर्देशनालय, हरिहरभवन</v>
      </c>
      <c r="E437" s="34">
        <f>'Programe Budget 2073-74'!E424</f>
        <v>2063</v>
      </c>
      <c r="F437" s="34">
        <f t="shared" si="39"/>
        <v>2063</v>
      </c>
      <c r="G437" s="34" t="e">
        <f t="shared" ref="G437:G500" si="40">F437/$F$518*100</f>
        <v>#REF!</v>
      </c>
      <c r="H437" s="192">
        <v>100</v>
      </c>
      <c r="I437" s="34" t="e">
        <f>SUM(G437*H437/100)</f>
        <v>#REF!</v>
      </c>
      <c r="J437" s="34"/>
      <c r="K437" s="214"/>
      <c r="L437" s="25" t="str">
        <f>'Programe Budget 2073-74'!Q424</f>
        <v>नि</v>
      </c>
    </row>
    <row r="438" spans="1:12">
      <c r="A438" s="25"/>
      <c r="B438" s="11"/>
      <c r="C438" s="33">
        <f>'Programe Budget 2073-74'!C425</f>
        <v>3</v>
      </c>
      <c r="D438" s="224" t="str">
        <f>'Programe Budget 2073-74'!D425</f>
        <v>क्षेत्रीय कृषि निर्देशनालय, बिराटनगर</v>
      </c>
      <c r="E438" s="34">
        <f>'Programe Budget 2073-74'!E425</f>
        <v>100</v>
      </c>
      <c r="F438" s="34">
        <f t="shared" si="39"/>
        <v>100</v>
      </c>
      <c r="G438" s="34" t="e">
        <f t="shared" si="40"/>
        <v>#REF!</v>
      </c>
      <c r="H438" s="192">
        <v>57.6</v>
      </c>
      <c r="I438" s="34" t="e">
        <f t="shared" ref="I438:I501" si="41">SUM(G438*H438/100)</f>
        <v>#REF!</v>
      </c>
      <c r="J438" s="34"/>
      <c r="K438" s="214"/>
      <c r="L438" s="25" t="str">
        <f>'Programe Budget 2073-74'!Q425</f>
        <v>वि</v>
      </c>
    </row>
    <row r="439" spans="1:12">
      <c r="A439" s="25"/>
      <c r="B439" s="25"/>
      <c r="C439" s="33">
        <f>'Programe Budget 2073-74'!C426</f>
        <v>4</v>
      </c>
      <c r="D439" s="224" t="str">
        <f>'Programe Budget 2073-74'!D426</f>
        <v>क्षेत्रीय कृषि निर्देशनालय, हरिहरभवन</v>
      </c>
      <c r="E439" s="34">
        <f>'Programe Budget 2073-74'!E426</f>
        <v>100</v>
      </c>
      <c r="F439" s="34">
        <f t="shared" si="39"/>
        <v>100</v>
      </c>
      <c r="G439" s="34" t="e">
        <f t="shared" si="40"/>
        <v>#REF!</v>
      </c>
      <c r="H439" s="192">
        <v>100</v>
      </c>
      <c r="I439" s="34" t="e">
        <f t="shared" si="41"/>
        <v>#REF!</v>
      </c>
      <c r="J439" s="34"/>
      <c r="K439" s="214"/>
      <c r="L439" s="25" t="str">
        <f>'Programe Budget 2073-74'!Q426</f>
        <v>का</v>
      </c>
    </row>
    <row r="440" spans="1:12">
      <c r="A440" s="25"/>
      <c r="B440" s="25"/>
      <c r="C440" s="33">
        <f>'Programe Budget 2073-74'!C427</f>
        <v>5</v>
      </c>
      <c r="D440" s="224" t="str">
        <f>'Programe Budget 2073-74'!D427</f>
        <v>क्षेत्रीय कृषि निर्देशनालय, पोखरा</v>
      </c>
      <c r="E440" s="34">
        <f>'Programe Budget 2073-74'!E427</f>
        <v>100</v>
      </c>
      <c r="F440" s="34">
        <f t="shared" si="39"/>
        <v>100</v>
      </c>
      <c r="G440" s="34" t="e">
        <f t="shared" si="40"/>
        <v>#REF!</v>
      </c>
      <c r="H440" s="192"/>
      <c r="I440" s="34" t="e">
        <f t="shared" si="41"/>
        <v>#REF!</v>
      </c>
      <c r="J440" s="34"/>
      <c r="K440" s="214"/>
      <c r="L440" s="25" t="str">
        <f>'Programe Budget 2073-74'!Q427</f>
        <v>प</v>
      </c>
    </row>
    <row r="441" spans="1:12">
      <c r="A441" s="25"/>
      <c r="B441" s="25"/>
      <c r="C441" s="33">
        <f>'Programe Budget 2073-74'!C428</f>
        <v>6</v>
      </c>
      <c r="D441" s="224" t="str">
        <f>'Programe Budget 2073-74'!D428</f>
        <v>क्षेत्रीय कृषि निर्देशनालय, सुर्खेत</v>
      </c>
      <c r="E441" s="34">
        <f>'Programe Budget 2073-74'!E428</f>
        <v>100</v>
      </c>
      <c r="F441" s="34">
        <f t="shared" si="39"/>
        <v>100</v>
      </c>
      <c r="G441" s="34" t="e">
        <f t="shared" si="40"/>
        <v>#REF!</v>
      </c>
      <c r="H441" s="192">
        <v>100</v>
      </c>
      <c r="I441" s="34" t="e">
        <f t="shared" si="41"/>
        <v>#REF!</v>
      </c>
      <c r="J441" s="34"/>
      <c r="K441" s="214"/>
      <c r="L441" s="25" t="str">
        <f>'Programe Budget 2073-74'!Q428</f>
        <v>सु</v>
      </c>
    </row>
    <row r="442" spans="1:12">
      <c r="A442" s="25"/>
      <c r="B442" s="25"/>
      <c r="C442" s="33">
        <f>'Programe Budget 2073-74'!C429</f>
        <v>7</v>
      </c>
      <c r="D442" s="224" t="str">
        <f>'Programe Budget 2073-74'!D429</f>
        <v>क्षेत्रीय कृषि निर्देशनालय, दिपायल</v>
      </c>
      <c r="E442" s="34">
        <f>'Programe Budget 2073-74'!E429</f>
        <v>100</v>
      </c>
      <c r="F442" s="34">
        <f t="shared" si="39"/>
        <v>100</v>
      </c>
      <c r="G442" s="34" t="e">
        <f t="shared" si="40"/>
        <v>#REF!</v>
      </c>
      <c r="H442" s="192">
        <v>100</v>
      </c>
      <c r="I442" s="34" t="e">
        <f t="shared" si="41"/>
        <v>#REF!</v>
      </c>
      <c r="J442" s="34"/>
      <c r="K442" s="214"/>
      <c r="L442" s="25" t="str">
        <f>'Programe Budget 2073-74'!Q429</f>
        <v>दि</v>
      </c>
    </row>
    <row r="443" spans="1:12">
      <c r="A443" s="25"/>
      <c r="B443" s="25"/>
      <c r="C443" s="33">
        <f>'Programe Budget 2073-74'!C430</f>
        <v>8</v>
      </c>
      <c r="D443" s="224" t="str">
        <f>'Programe Budget 2073-74'!D430</f>
        <v>जिल्ला कृषि विकास कार्यालय, ताप्लेजुङ्ग</v>
      </c>
      <c r="E443" s="34">
        <f>'Programe Budget 2073-74'!E430</f>
        <v>1854</v>
      </c>
      <c r="F443" s="34">
        <f t="shared" si="39"/>
        <v>1854</v>
      </c>
      <c r="G443" s="34" t="e">
        <f t="shared" si="40"/>
        <v>#REF!</v>
      </c>
      <c r="H443" s="192">
        <v>100</v>
      </c>
      <c r="I443" s="34" t="e">
        <f t="shared" si="41"/>
        <v>#REF!</v>
      </c>
      <c r="J443" s="34"/>
      <c r="K443" s="214"/>
      <c r="L443" s="25" t="str">
        <f>'Programe Budget 2073-74'!Q430</f>
        <v>वि</v>
      </c>
    </row>
    <row r="444" spans="1:12">
      <c r="A444" s="25"/>
      <c r="B444" s="25"/>
      <c r="C444" s="33">
        <f>'Programe Budget 2073-74'!C431</f>
        <v>9</v>
      </c>
      <c r="D444" s="224" t="str">
        <f>'Programe Budget 2073-74'!D431</f>
        <v>जिल्ला कृषि विकास कार्यालय, पाँचथर</v>
      </c>
      <c r="E444" s="34">
        <f>'Programe Budget 2073-74'!E431</f>
        <v>4194</v>
      </c>
      <c r="F444" s="34">
        <f t="shared" si="39"/>
        <v>4194</v>
      </c>
      <c r="G444" s="34" t="e">
        <f t="shared" si="40"/>
        <v>#REF!</v>
      </c>
      <c r="H444" s="192">
        <v>100</v>
      </c>
      <c r="I444" s="34" t="e">
        <f t="shared" si="41"/>
        <v>#REF!</v>
      </c>
      <c r="J444" s="34"/>
      <c r="K444" s="214"/>
      <c r="L444" s="25" t="str">
        <f>'Programe Budget 2073-74'!Q431</f>
        <v>वि</v>
      </c>
    </row>
    <row r="445" spans="1:12">
      <c r="A445" s="25"/>
      <c r="B445" s="25"/>
      <c r="C445" s="33">
        <f>'Programe Budget 2073-74'!C432</f>
        <v>10</v>
      </c>
      <c r="D445" s="224" t="str">
        <f>'Programe Budget 2073-74'!D432</f>
        <v>जिल्ला कृषि विकास कार्यालयर्, इलाम</v>
      </c>
      <c r="E445" s="34">
        <f>'Programe Budget 2073-74'!E432</f>
        <v>7164</v>
      </c>
      <c r="F445" s="34">
        <f t="shared" si="39"/>
        <v>7164</v>
      </c>
      <c r="G445" s="34" t="e">
        <f t="shared" si="40"/>
        <v>#REF!</v>
      </c>
      <c r="H445" s="192">
        <v>100</v>
      </c>
      <c r="I445" s="34" t="e">
        <f t="shared" si="41"/>
        <v>#REF!</v>
      </c>
      <c r="J445" s="34"/>
      <c r="K445" s="214"/>
      <c r="L445" s="25" t="str">
        <f>'Programe Budget 2073-74'!Q432</f>
        <v>वि</v>
      </c>
    </row>
    <row r="446" spans="1:12">
      <c r="A446" s="25"/>
      <c r="B446" s="25"/>
      <c r="C446" s="33">
        <f>'Programe Budget 2073-74'!C433</f>
        <v>11</v>
      </c>
      <c r="D446" s="224" t="str">
        <f>'Programe Budget 2073-74'!D433</f>
        <v>जिल्ला कृषि विकास कार्यालय, झापा</v>
      </c>
      <c r="E446" s="34">
        <f>'Programe Budget 2073-74'!E433</f>
        <v>3954</v>
      </c>
      <c r="F446" s="34">
        <f t="shared" si="39"/>
        <v>3954</v>
      </c>
      <c r="G446" s="34" t="e">
        <f t="shared" si="40"/>
        <v>#REF!</v>
      </c>
      <c r="H446" s="192">
        <v>100</v>
      </c>
      <c r="I446" s="34" t="e">
        <f t="shared" si="41"/>
        <v>#REF!</v>
      </c>
      <c r="J446" s="34"/>
      <c r="K446" s="214"/>
      <c r="L446" s="25" t="str">
        <f>'Programe Budget 2073-74'!Q433</f>
        <v>वि</v>
      </c>
    </row>
    <row r="447" spans="1:12">
      <c r="A447" s="25"/>
      <c r="B447" s="25"/>
      <c r="C447" s="33">
        <f>'Programe Budget 2073-74'!C434</f>
        <v>12</v>
      </c>
      <c r="D447" s="224" t="str">
        <f>'Programe Budget 2073-74'!D434</f>
        <v>जिल्ला कृषि विकास कार्यालय, संखुवासभा</v>
      </c>
      <c r="E447" s="34">
        <f>'Programe Budget 2073-74'!E434</f>
        <v>1854</v>
      </c>
      <c r="F447" s="34">
        <f t="shared" si="39"/>
        <v>1854</v>
      </c>
      <c r="G447" s="34" t="e">
        <f t="shared" si="40"/>
        <v>#REF!</v>
      </c>
      <c r="H447" s="192">
        <v>100</v>
      </c>
      <c r="I447" s="34" t="e">
        <f t="shared" si="41"/>
        <v>#REF!</v>
      </c>
      <c r="J447" s="34"/>
      <c r="K447" s="214"/>
      <c r="L447" s="25" t="str">
        <f>'Programe Budget 2073-74'!Q434</f>
        <v>वि</v>
      </c>
    </row>
    <row r="448" spans="1:12">
      <c r="A448" s="18"/>
      <c r="B448" s="18"/>
      <c r="C448" s="33">
        <f>'Programe Budget 2073-74'!C435</f>
        <v>13</v>
      </c>
      <c r="D448" s="224" t="str">
        <f>'Programe Budget 2073-74'!D435</f>
        <v>जिल्ला कृषि विकास कार्यालय, तेह्रथुम</v>
      </c>
      <c r="E448" s="34">
        <f>'Programe Budget 2073-74'!E435</f>
        <v>4854</v>
      </c>
      <c r="F448" s="34">
        <f t="shared" si="39"/>
        <v>4854</v>
      </c>
      <c r="G448" s="34" t="e">
        <f t="shared" si="40"/>
        <v>#REF!</v>
      </c>
      <c r="H448" s="192">
        <v>100</v>
      </c>
      <c r="I448" s="34" t="e">
        <f t="shared" si="41"/>
        <v>#REF!</v>
      </c>
      <c r="J448" s="34"/>
      <c r="K448" s="214"/>
      <c r="L448" s="25" t="str">
        <f>'Programe Budget 2073-74'!Q435</f>
        <v>वि</v>
      </c>
    </row>
    <row r="449" spans="1:12">
      <c r="A449" s="18"/>
      <c r="B449" s="18"/>
      <c r="C449" s="33">
        <f>'Programe Budget 2073-74'!C436</f>
        <v>14</v>
      </c>
      <c r="D449" s="224" t="str">
        <f>'Programe Budget 2073-74'!D436</f>
        <v>जिल्ला कृषि विकास कार्यालय, भोजपुर</v>
      </c>
      <c r="E449" s="34">
        <f>'Programe Budget 2073-74'!E436</f>
        <v>13920</v>
      </c>
      <c r="F449" s="34">
        <f t="shared" si="39"/>
        <v>13920</v>
      </c>
      <c r="G449" s="34" t="e">
        <f t="shared" si="40"/>
        <v>#REF!</v>
      </c>
      <c r="H449" s="192">
        <v>98.5</v>
      </c>
      <c r="I449" s="34" t="e">
        <f t="shared" si="41"/>
        <v>#REF!</v>
      </c>
      <c r="J449" s="34"/>
      <c r="K449" s="214"/>
      <c r="L449" s="25" t="str">
        <f>'Programe Budget 2073-74'!Q436</f>
        <v>वि</v>
      </c>
    </row>
    <row r="450" spans="1:12">
      <c r="A450" s="18"/>
      <c r="B450" s="18"/>
      <c r="C450" s="33">
        <f>'Programe Budget 2073-74'!C437</f>
        <v>15</v>
      </c>
      <c r="D450" s="224" t="str">
        <f>'Programe Budget 2073-74'!D437</f>
        <v>जिल्ला कृषि विकास कार्यालय, धनकुटा</v>
      </c>
      <c r="E450" s="34">
        <f>'Programe Budget 2073-74'!E437</f>
        <v>4914</v>
      </c>
      <c r="F450" s="34">
        <f t="shared" si="39"/>
        <v>4914</v>
      </c>
      <c r="G450" s="34" t="e">
        <f t="shared" si="40"/>
        <v>#REF!</v>
      </c>
      <c r="H450" s="192">
        <v>100</v>
      </c>
      <c r="I450" s="34" t="e">
        <f t="shared" si="41"/>
        <v>#REF!</v>
      </c>
      <c r="J450" s="34"/>
      <c r="K450" s="214"/>
      <c r="L450" s="25" t="str">
        <f>'Programe Budget 2073-74'!Q437</f>
        <v>वि</v>
      </c>
    </row>
    <row r="451" spans="1:12">
      <c r="A451" s="18"/>
      <c r="B451" s="18"/>
      <c r="C451" s="33">
        <f>'Programe Budget 2073-74'!C438</f>
        <v>16</v>
      </c>
      <c r="D451" s="224" t="str">
        <f>'Programe Budget 2073-74'!D438</f>
        <v>जिल्ला कृषि विकास कार्यालय, सुनसरी</v>
      </c>
      <c r="E451" s="34">
        <f>'Programe Budget 2073-74'!E438</f>
        <v>3954</v>
      </c>
      <c r="F451" s="34">
        <f t="shared" si="39"/>
        <v>3954</v>
      </c>
      <c r="G451" s="34" t="e">
        <f t="shared" si="40"/>
        <v>#REF!</v>
      </c>
      <c r="H451" s="192">
        <v>100</v>
      </c>
      <c r="I451" s="34" t="e">
        <f t="shared" si="41"/>
        <v>#REF!</v>
      </c>
      <c r="J451" s="34"/>
      <c r="K451" s="214"/>
      <c r="L451" s="25" t="str">
        <f>'Programe Budget 2073-74'!Q438</f>
        <v>वि</v>
      </c>
    </row>
    <row r="452" spans="1:12">
      <c r="A452" s="18"/>
      <c r="B452" s="18"/>
      <c r="C452" s="33">
        <f>'Programe Budget 2073-74'!C439</f>
        <v>17</v>
      </c>
      <c r="D452" s="224" t="str">
        <f>'Programe Budget 2073-74'!D439</f>
        <v>जिल्ला कृषि विकास कार्यालय, मोरङ्ग</v>
      </c>
      <c r="E452" s="34">
        <f>'Programe Budget 2073-74'!E439</f>
        <v>3954</v>
      </c>
      <c r="F452" s="34">
        <f t="shared" si="39"/>
        <v>3954</v>
      </c>
      <c r="G452" s="34" t="e">
        <f t="shared" si="40"/>
        <v>#REF!</v>
      </c>
      <c r="H452" s="192">
        <v>100</v>
      </c>
      <c r="I452" s="34" t="e">
        <f t="shared" si="41"/>
        <v>#REF!</v>
      </c>
      <c r="J452" s="34"/>
      <c r="K452" s="214"/>
      <c r="L452" s="25" t="str">
        <f>'Programe Budget 2073-74'!Q439</f>
        <v>वि</v>
      </c>
    </row>
    <row r="453" spans="1:12">
      <c r="A453" s="18"/>
      <c r="B453" s="18"/>
      <c r="C453" s="33">
        <f>'Programe Budget 2073-74'!C440</f>
        <v>18</v>
      </c>
      <c r="D453" s="224" t="str">
        <f>'Programe Budget 2073-74'!D440</f>
        <v>जिल्ला कृषि विकास कार्यालय, सोलुखुम्बु</v>
      </c>
      <c r="E453" s="34">
        <f>'Programe Budget 2073-74'!E440</f>
        <v>1854</v>
      </c>
      <c r="F453" s="34">
        <f t="shared" si="39"/>
        <v>1854</v>
      </c>
      <c r="G453" s="34" t="e">
        <f t="shared" si="40"/>
        <v>#REF!</v>
      </c>
      <c r="H453" s="192">
        <v>96.7</v>
      </c>
      <c r="I453" s="34" t="e">
        <f t="shared" si="41"/>
        <v>#REF!</v>
      </c>
      <c r="J453" s="34"/>
      <c r="K453" s="214"/>
      <c r="L453" s="25" t="str">
        <f>'Programe Budget 2073-74'!Q440</f>
        <v>वि</v>
      </c>
    </row>
    <row r="454" spans="1:12">
      <c r="A454" s="18"/>
      <c r="B454" s="18"/>
      <c r="C454" s="33">
        <f>'Programe Budget 2073-74'!C441</f>
        <v>19</v>
      </c>
      <c r="D454" s="224" t="str">
        <f>'Programe Budget 2073-74'!D441</f>
        <v>जिल्ला कृषि विकास कार्यालय, ओखलढुङ्गा</v>
      </c>
      <c r="E454" s="34">
        <f>'Programe Budget 2073-74'!E441</f>
        <v>4854</v>
      </c>
      <c r="F454" s="34">
        <f t="shared" si="39"/>
        <v>4854</v>
      </c>
      <c r="G454" s="34" t="e">
        <f t="shared" si="40"/>
        <v>#REF!</v>
      </c>
      <c r="H454" s="192">
        <v>100</v>
      </c>
      <c r="I454" s="34" t="e">
        <f t="shared" si="41"/>
        <v>#REF!</v>
      </c>
      <c r="J454" s="34"/>
      <c r="K454" s="214"/>
      <c r="L454" s="25" t="str">
        <f>'Programe Budget 2073-74'!Q441</f>
        <v>वि</v>
      </c>
    </row>
    <row r="455" spans="1:12">
      <c r="A455" s="18"/>
      <c r="B455" s="18"/>
      <c r="C455" s="33">
        <f>'Programe Budget 2073-74'!C442</f>
        <v>20</v>
      </c>
      <c r="D455" s="224" t="str">
        <f>'Programe Budget 2073-74'!D442</f>
        <v>जिल्ला कृषि विकास कार्यालय, खोटाङ्ग</v>
      </c>
      <c r="E455" s="34">
        <f>'Programe Budget 2073-74'!E442</f>
        <v>32954</v>
      </c>
      <c r="F455" s="34">
        <f t="shared" si="39"/>
        <v>32954</v>
      </c>
      <c r="G455" s="34" t="e">
        <f t="shared" si="40"/>
        <v>#REF!</v>
      </c>
      <c r="H455" s="192">
        <v>100</v>
      </c>
      <c r="I455" s="34" t="e">
        <f t="shared" si="41"/>
        <v>#REF!</v>
      </c>
      <c r="J455" s="34"/>
      <c r="K455" s="214"/>
      <c r="L455" s="25" t="str">
        <f>'Programe Budget 2073-74'!Q442</f>
        <v>वि</v>
      </c>
    </row>
    <row r="456" spans="1:12">
      <c r="A456" s="18"/>
      <c r="B456" s="18"/>
      <c r="C456" s="33">
        <f>'Programe Budget 2073-74'!C443</f>
        <v>21</v>
      </c>
      <c r="D456" s="224" t="str">
        <f>'Programe Budget 2073-74'!D443</f>
        <v>जिल्ला कृषि विकास कार्यालय, उदयपुर</v>
      </c>
      <c r="E456" s="34">
        <f>'Programe Budget 2073-74'!E443</f>
        <v>4914</v>
      </c>
      <c r="F456" s="34">
        <f t="shared" si="39"/>
        <v>4914</v>
      </c>
      <c r="G456" s="34" t="e">
        <f t="shared" si="40"/>
        <v>#REF!</v>
      </c>
      <c r="H456" s="192">
        <v>100</v>
      </c>
      <c r="I456" s="34" t="e">
        <f t="shared" si="41"/>
        <v>#REF!</v>
      </c>
      <c r="J456" s="34"/>
      <c r="K456" s="214"/>
      <c r="L456" s="25" t="str">
        <f>'Programe Budget 2073-74'!Q443</f>
        <v>वि</v>
      </c>
    </row>
    <row r="457" spans="1:12">
      <c r="A457" s="18"/>
      <c r="B457" s="18"/>
      <c r="C457" s="33">
        <f>'Programe Budget 2073-74'!C444</f>
        <v>22</v>
      </c>
      <c r="D457" s="224" t="str">
        <f>'Programe Budget 2073-74'!D444</f>
        <v>जिल्ला कृषि विकास कार्यालय, सिराहा</v>
      </c>
      <c r="E457" s="34">
        <f>'Programe Budget 2073-74'!E444</f>
        <v>3954</v>
      </c>
      <c r="F457" s="34">
        <f t="shared" si="39"/>
        <v>3954</v>
      </c>
      <c r="G457" s="34" t="e">
        <f t="shared" si="40"/>
        <v>#REF!</v>
      </c>
      <c r="H457" s="192">
        <v>99</v>
      </c>
      <c r="I457" s="34" t="e">
        <f t="shared" si="41"/>
        <v>#REF!</v>
      </c>
      <c r="J457" s="34"/>
      <c r="K457" s="214"/>
      <c r="L457" s="25" t="str">
        <f>'Programe Budget 2073-74'!Q444</f>
        <v>वि</v>
      </c>
    </row>
    <row r="458" spans="1:12">
      <c r="A458" s="18"/>
      <c r="B458" s="18"/>
      <c r="C458" s="33">
        <f>'Programe Budget 2073-74'!C445</f>
        <v>23</v>
      </c>
      <c r="D458" s="224" t="str">
        <f>'Programe Budget 2073-74'!D445</f>
        <v>जिल्ला कृषि विकास कार्यालय, सप्तरी</v>
      </c>
      <c r="E458" s="34">
        <f>'Programe Budget 2073-74'!E445</f>
        <v>4104</v>
      </c>
      <c r="F458" s="34">
        <f t="shared" si="39"/>
        <v>4104</v>
      </c>
      <c r="G458" s="34" t="e">
        <f t="shared" si="40"/>
        <v>#REF!</v>
      </c>
      <c r="H458" s="192">
        <v>100</v>
      </c>
      <c r="I458" s="34" t="e">
        <f t="shared" si="41"/>
        <v>#REF!</v>
      </c>
      <c r="J458" s="34"/>
      <c r="K458" s="214"/>
      <c r="L458" s="25" t="str">
        <f>'Programe Budget 2073-74'!Q445</f>
        <v>वि</v>
      </c>
    </row>
    <row r="459" spans="1:12">
      <c r="A459" s="18"/>
      <c r="B459" s="18"/>
      <c r="C459" s="33">
        <f>'Programe Budget 2073-74'!C446</f>
        <v>24</v>
      </c>
      <c r="D459" s="224" t="str">
        <f>'Programe Budget 2073-74'!D446</f>
        <v>जिल्ला कृषि विकास कार्यालय, दोलखा</v>
      </c>
      <c r="E459" s="34">
        <f>'Programe Budget 2073-74'!E446</f>
        <v>4914</v>
      </c>
      <c r="F459" s="34">
        <f t="shared" si="39"/>
        <v>4914</v>
      </c>
      <c r="G459" s="34" t="e">
        <f t="shared" si="40"/>
        <v>#REF!</v>
      </c>
      <c r="H459" s="192">
        <v>100</v>
      </c>
      <c r="I459" s="34" t="e">
        <f t="shared" si="41"/>
        <v>#REF!</v>
      </c>
      <c r="J459" s="34"/>
      <c r="K459" s="214"/>
      <c r="L459" s="25" t="str">
        <f>'Programe Budget 2073-74'!Q446</f>
        <v>का</v>
      </c>
    </row>
    <row r="460" spans="1:12">
      <c r="A460" s="25"/>
      <c r="B460" s="25"/>
      <c r="C460" s="33">
        <f>'Programe Budget 2073-74'!C447</f>
        <v>25</v>
      </c>
      <c r="D460" s="224" t="str">
        <f>'Programe Budget 2073-74'!D447</f>
        <v>जिल्ला कृषि विकास कार्यालय, रामेछाप</v>
      </c>
      <c r="E460" s="34">
        <f>'Programe Budget 2073-74'!E447</f>
        <v>8304</v>
      </c>
      <c r="F460" s="34">
        <f t="shared" si="39"/>
        <v>8304</v>
      </c>
      <c r="G460" s="34" t="e">
        <f t="shared" si="40"/>
        <v>#REF!</v>
      </c>
      <c r="H460" s="192">
        <v>97.1</v>
      </c>
      <c r="I460" s="34" t="e">
        <f t="shared" si="41"/>
        <v>#REF!</v>
      </c>
      <c r="J460" s="34"/>
      <c r="K460" s="214"/>
      <c r="L460" s="25" t="str">
        <f>'Programe Budget 2073-74'!Q447</f>
        <v>का</v>
      </c>
    </row>
    <row r="461" spans="1:12">
      <c r="A461" s="25"/>
      <c r="B461" s="25"/>
      <c r="C461" s="33">
        <f>'Programe Budget 2073-74'!C448</f>
        <v>26</v>
      </c>
      <c r="D461" s="224" t="str">
        <f>'Programe Budget 2073-74'!D448</f>
        <v>जिल्ला कृषि विकास कार्यालय, सिन्धुली</v>
      </c>
      <c r="E461" s="34">
        <f>'Programe Budget 2073-74'!E448</f>
        <v>7374</v>
      </c>
      <c r="F461" s="34">
        <f t="shared" si="39"/>
        <v>7374</v>
      </c>
      <c r="G461" s="34" t="e">
        <f t="shared" si="40"/>
        <v>#REF!</v>
      </c>
      <c r="H461" s="192">
        <v>96.5</v>
      </c>
      <c r="I461" s="34" t="e">
        <f t="shared" si="41"/>
        <v>#REF!</v>
      </c>
      <c r="J461" s="34"/>
      <c r="K461" s="214"/>
      <c r="L461" s="25" t="str">
        <f>'Programe Budget 2073-74'!Q448</f>
        <v>का</v>
      </c>
    </row>
    <row r="462" spans="1:12">
      <c r="A462" s="25"/>
      <c r="B462" s="25"/>
      <c r="C462" s="33">
        <f>'Programe Budget 2073-74'!C449</f>
        <v>27</v>
      </c>
      <c r="D462" s="224" t="str">
        <f>'Programe Budget 2073-74'!D449</f>
        <v>जिल्ला कृषि विकास कार्यालय, धनुषा</v>
      </c>
      <c r="E462" s="34">
        <f>'Programe Budget 2073-74'!E449</f>
        <v>3954</v>
      </c>
      <c r="F462" s="34">
        <f t="shared" si="39"/>
        <v>3954</v>
      </c>
      <c r="G462" s="34" t="e">
        <f t="shared" si="40"/>
        <v>#REF!</v>
      </c>
      <c r="H462" s="192">
        <v>100</v>
      </c>
      <c r="I462" s="34" t="e">
        <f t="shared" si="41"/>
        <v>#REF!</v>
      </c>
      <c r="J462" s="34"/>
      <c r="K462" s="214"/>
      <c r="L462" s="25" t="str">
        <f>'Programe Budget 2073-74'!Q449</f>
        <v>का</v>
      </c>
    </row>
    <row r="463" spans="1:12">
      <c r="A463" s="25"/>
      <c r="B463" s="25"/>
      <c r="C463" s="33">
        <f>'Programe Budget 2073-74'!C450</f>
        <v>28</v>
      </c>
      <c r="D463" s="224" t="str">
        <f>'Programe Budget 2073-74'!D450</f>
        <v>जिल्ला कृषि विकास कार्यालय, महोत्तरी</v>
      </c>
      <c r="E463" s="34">
        <f>'Programe Budget 2073-74'!E450</f>
        <v>3954</v>
      </c>
      <c r="F463" s="34">
        <f t="shared" si="39"/>
        <v>3954</v>
      </c>
      <c r="G463" s="34" t="e">
        <f t="shared" si="40"/>
        <v>#REF!</v>
      </c>
      <c r="H463" s="192">
        <v>100</v>
      </c>
      <c r="I463" s="34" t="e">
        <f t="shared" si="41"/>
        <v>#REF!</v>
      </c>
      <c r="J463" s="34"/>
      <c r="K463" s="214"/>
      <c r="L463" s="25" t="str">
        <f>'Programe Budget 2073-74'!Q450</f>
        <v>का</v>
      </c>
    </row>
    <row r="464" spans="1:12">
      <c r="A464" s="25"/>
      <c r="B464" s="25"/>
      <c r="C464" s="33">
        <f>'Programe Budget 2073-74'!C451</f>
        <v>29</v>
      </c>
      <c r="D464" s="224" t="str">
        <f>'Programe Budget 2073-74'!D451</f>
        <v>जिल्ला कृषि विकास कार्यालय, र्सलाही</v>
      </c>
      <c r="E464" s="34">
        <f>'Programe Budget 2073-74'!E451</f>
        <v>3954</v>
      </c>
      <c r="F464" s="34">
        <f t="shared" si="39"/>
        <v>3954</v>
      </c>
      <c r="G464" s="34" t="e">
        <f t="shared" si="40"/>
        <v>#REF!</v>
      </c>
      <c r="H464" s="192">
        <v>100</v>
      </c>
      <c r="I464" s="34" t="e">
        <f t="shared" si="41"/>
        <v>#REF!</v>
      </c>
      <c r="J464" s="34"/>
      <c r="K464" s="214"/>
      <c r="L464" s="25" t="str">
        <f>'Programe Budget 2073-74'!Q451</f>
        <v>का</v>
      </c>
    </row>
    <row r="465" spans="1:12">
      <c r="A465" s="25"/>
      <c r="B465" s="25"/>
      <c r="C465" s="33">
        <f>'Programe Budget 2073-74'!C452</f>
        <v>30</v>
      </c>
      <c r="D465" s="224" t="str">
        <f>'Programe Budget 2073-74'!D452</f>
        <v>जिल्ला कृषि विकास कार्यालय, बारा</v>
      </c>
      <c r="E465" s="34">
        <f>'Programe Budget 2073-74'!E452</f>
        <v>3954</v>
      </c>
      <c r="F465" s="34">
        <f t="shared" si="39"/>
        <v>3954</v>
      </c>
      <c r="G465" s="34" t="e">
        <f t="shared" si="40"/>
        <v>#REF!</v>
      </c>
      <c r="H465" s="192">
        <v>100</v>
      </c>
      <c r="I465" s="34" t="e">
        <f t="shared" si="41"/>
        <v>#REF!</v>
      </c>
      <c r="J465" s="34"/>
      <c r="K465" s="214"/>
      <c r="L465" s="25" t="str">
        <f>'Programe Budget 2073-74'!Q452</f>
        <v>का</v>
      </c>
    </row>
    <row r="466" spans="1:12">
      <c r="A466" s="25"/>
      <c r="B466" s="25"/>
      <c r="C466" s="33">
        <f>'Programe Budget 2073-74'!C453</f>
        <v>31</v>
      </c>
      <c r="D466" s="224" t="str">
        <f>'Programe Budget 2073-74'!D453</f>
        <v>जिल्ला कृषि विकास कार्यालय, पर्सा</v>
      </c>
      <c r="E466" s="34">
        <f>'Programe Budget 2073-74'!E453</f>
        <v>3954</v>
      </c>
      <c r="F466" s="34">
        <f t="shared" si="39"/>
        <v>3954</v>
      </c>
      <c r="G466" s="34" t="e">
        <f t="shared" si="40"/>
        <v>#REF!</v>
      </c>
      <c r="H466" s="192">
        <v>96.8</v>
      </c>
      <c r="I466" s="34" t="e">
        <f t="shared" si="41"/>
        <v>#REF!</v>
      </c>
      <c r="J466" s="34"/>
      <c r="K466" s="214"/>
      <c r="L466" s="25" t="str">
        <f>'Programe Budget 2073-74'!Q453</f>
        <v>का</v>
      </c>
    </row>
    <row r="467" spans="1:12">
      <c r="A467" s="25"/>
      <c r="B467" s="25"/>
      <c r="C467" s="33">
        <f>'Programe Budget 2073-74'!C454</f>
        <v>32</v>
      </c>
      <c r="D467" s="224" t="str">
        <f>'Programe Budget 2073-74'!D454</f>
        <v>जिल्ला कृषि विकास कार्यालय, रौतहट</v>
      </c>
      <c r="E467" s="34">
        <f>'Programe Budget 2073-74'!E454</f>
        <v>3954</v>
      </c>
      <c r="F467" s="34">
        <f t="shared" si="39"/>
        <v>3954</v>
      </c>
      <c r="G467" s="34" t="e">
        <f t="shared" si="40"/>
        <v>#REF!</v>
      </c>
      <c r="H467" s="192">
        <v>100</v>
      </c>
      <c r="I467" s="34" t="e">
        <f t="shared" si="41"/>
        <v>#REF!</v>
      </c>
      <c r="J467" s="34"/>
      <c r="K467" s="214"/>
      <c r="L467" s="25" t="str">
        <f>'Programe Budget 2073-74'!Q454</f>
        <v>का</v>
      </c>
    </row>
    <row r="468" spans="1:12">
      <c r="A468" s="25"/>
      <c r="B468" s="25"/>
      <c r="C468" s="33">
        <f>'Programe Budget 2073-74'!C455</f>
        <v>33</v>
      </c>
      <c r="D468" s="224" t="str">
        <f>'Programe Budget 2073-74'!D455</f>
        <v>जिल्ला कृषि विकास कार्यालय, मकवानपुर</v>
      </c>
      <c r="E468" s="34">
        <f>'Programe Budget 2073-74'!E455</f>
        <v>7914</v>
      </c>
      <c r="F468" s="34">
        <f t="shared" si="39"/>
        <v>7914</v>
      </c>
      <c r="G468" s="34" t="e">
        <f t="shared" si="40"/>
        <v>#REF!</v>
      </c>
      <c r="H468" s="192">
        <v>100</v>
      </c>
      <c r="I468" s="34" t="e">
        <f t="shared" si="41"/>
        <v>#REF!</v>
      </c>
      <c r="J468" s="34"/>
      <c r="K468" s="214"/>
      <c r="L468" s="25" t="str">
        <f>'Programe Budget 2073-74'!Q455</f>
        <v>का</v>
      </c>
    </row>
    <row r="469" spans="1:12">
      <c r="A469" s="25"/>
      <c r="B469" s="25"/>
      <c r="C469" s="33">
        <f>'Programe Budget 2073-74'!C456</f>
        <v>34</v>
      </c>
      <c r="D469" s="224" t="str">
        <f>'Programe Budget 2073-74'!D456</f>
        <v>जिल्ला कृषि विकास कार्यालय, चितवन</v>
      </c>
      <c r="E469" s="34">
        <f>'Programe Budget 2073-74'!E456</f>
        <v>3954</v>
      </c>
      <c r="F469" s="34">
        <f t="shared" si="39"/>
        <v>3954</v>
      </c>
      <c r="G469" s="34" t="e">
        <f t="shared" si="40"/>
        <v>#REF!</v>
      </c>
      <c r="H469" s="192">
        <v>100</v>
      </c>
      <c r="I469" s="34" t="e">
        <f t="shared" si="41"/>
        <v>#REF!</v>
      </c>
      <c r="J469" s="34"/>
      <c r="K469" s="214"/>
      <c r="L469" s="25" t="str">
        <f>'Programe Budget 2073-74'!Q456</f>
        <v>का</v>
      </c>
    </row>
    <row r="470" spans="1:12">
      <c r="A470" s="25"/>
      <c r="B470" s="25"/>
      <c r="C470" s="33">
        <f>'Programe Budget 2073-74'!C457</f>
        <v>35</v>
      </c>
      <c r="D470" s="224" t="str">
        <f>'Programe Budget 2073-74'!D457</f>
        <v>जिल्ला कृषि विकास कार्यालय, रसुवा</v>
      </c>
      <c r="E470" s="34">
        <f>'Programe Budget 2073-74'!E457</f>
        <v>1854</v>
      </c>
      <c r="F470" s="34">
        <f t="shared" si="39"/>
        <v>1854</v>
      </c>
      <c r="G470" s="34" t="e">
        <f t="shared" si="40"/>
        <v>#REF!</v>
      </c>
      <c r="H470" s="192">
        <v>100</v>
      </c>
      <c r="I470" s="34" t="e">
        <f t="shared" si="41"/>
        <v>#REF!</v>
      </c>
      <c r="J470" s="34"/>
      <c r="K470" s="214"/>
      <c r="L470" s="25" t="str">
        <f>'Programe Budget 2073-74'!Q457</f>
        <v>का</v>
      </c>
    </row>
    <row r="471" spans="1:12">
      <c r="A471" s="25"/>
      <c r="B471" s="25"/>
      <c r="C471" s="33">
        <f>'Programe Budget 2073-74'!C458</f>
        <v>36</v>
      </c>
      <c r="D471" s="224" t="str">
        <f>'Programe Budget 2073-74'!D458</f>
        <v>जिल्ला कृषि विकास कार्यालय, धादिङ्ग</v>
      </c>
      <c r="E471" s="34">
        <f>'Programe Budget 2073-74'!E458</f>
        <v>6204</v>
      </c>
      <c r="F471" s="34">
        <f t="shared" si="39"/>
        <v>6204</v>
      </c>
      <c r="G471" s="34" t="e">
        <f t="shared" si="40"/>
        <v>#REF!</v>
      </c>
      <c r="H471" s="192">
        <v>100</v>
      </c>
      <c r="I471" s="34" t="e">
        <f t="shared" si="41"/>
        <v>#REF!</v>
      </c>
      <c r="J471" s="34"/>
      <c r="K471" s="214"/>
      <c r="L471" s="25" t="str">
        <f>'Programe Budget 2073-74'!Q458</f>
        <v>का</v>
      </c>
    </row>
    <row r="472" spans="1:12">
      <c r="A472" s="25"/>
      <c r="B472" s="25"/>
      <c r="C472" s="33">
        <f>'Programe Budget 2073-74'!C459</f>
        <v>37</v>
      </c>
      <c r="D472" s="224" t="str">
        <f>'Programe Budget 2073-74'!D459</f>
        <v>जिल्ला कृषि विकास कार्यालय, नुवाकोट</v>
      </c>
      <c r="E472" s="34">
        <f>'Programe Budget 2073-74'!E459</f>
        <v>6204</v>
      </c>
      <c r="F472" s="34">
        <f t="shared" si="39"/>
        <v>6204</v>
      </c>
      <c r="G472" s="34" t="e">
        <f t="shared" si="40"/>
        <v>#REF!</v>
      </c>
      <c r="H472" s="192">
        <v>94</v>
      </c>
      <c r="I472" s="34" t="e">
        <f t="shared" si="41"/>
        <v>#REF!</v>
      </c>
      <c r="J472" s="34"/>
      <c r="K472" s="214"/>
      <c r="L472" s="25" t="str">
        <f>'Programe Budget 2073-74'!Q459</f>
        <v>का</v>
      </c>
    </row>
    <row r="473" spans="1:12">
      <c r="A473" s="25"/>
      <c r="B473" s="25"/>
      <c r="C473" s="33">
        <f>'Programe Budget 2073-74'!C460</f>
        <v>38</v>
      </c>
      <c r="D473" s="224" t="str">
        <f>'Programe Budget 2073-74'!D460</f>
        <v>जिल्ला कृषि विकास कार्यालय, सिन्धुपालाञ्चोक</v>
      </c>
      <c r="E473" s="34">
        <f>'Programe Budget 2073-74'!E460</f>
        <v>9774</v>
      </c>
      <c r="F473" s="34">
        <f t="shared" si="39"/>
        <v>9774</v>
      </c>
      <c r="G473" s="34" t="e">
        <f t="shared" si="40"/>
        <v>#REF!</v>
      </c>
      <c r="H473" s="192">
        <v>100</v>
      </c>
      <c r="I473" s="34" t="e">
        <f t="shared" si="41"/>
        <v>#REF!</v>
      </c>
      <c r="J473" s="34"/>
      <c r="K473" s="214"/>
      <c r="L473" s="25" t="str">
        <f>'Programe Budget 2073-74'!Q460</f>
        <v>का</v>
      </c>
    </row>
    <row r="474" spans="1:12">
      <c r="A474" s="25"/>
      <c r="B474" s="25"/>
      <c r="C474" s="33">
        <f>'Programe Budget 2073-74'!C461</f>
        <v>39</v>
      </c>
      <c r="D474" s="224" t="str">
        <f>'Programe Budget 2073-74'!D461</f>
        <v>जिल्ला कृषि विकास कार्यालय, काभ्रेपलाञ्चोक</v>
      </c>
      <c r="E474" s="34">
        <f>'Programe Budget 2073-74'!E461</f>
        <v>4914</v>
      </c>
      <c r="F474" s="34">
        <f t="shared" si="39"/>
        <v>4914</v>
      </c>
      <c r="G474" s="34" t="e">
        <f t="shared" si="40"/>
        <v>#REF!</v>
      </c>
      <c r="H474" s="192">
        <v>99.4</v>
      </c>
      <c r="I474" s="34" t="e">
        <f t="shared" si="41"/>
        <v>#REF!</v>
      </c>
      <c r="J474" s="34"/>
      <c r="K474" s="214"/>
      <c r="L474" s="25" t="str">
        <f>'Programe Budget 2073-74'!Q461</f>
        <v>का</v>
      </c>
    </row>
    <row r="475" spans="1:12">
      <c r="A475" s="25"/>
      <c r="B475" s="25"/>
      <c r="C475" s="33">
        <f>'Programe Budget 2073-74'!C462</f>
        <v>40</v>
      </c>
      <c r="D475" s="224" t="str">
        <f>'Programe Budget 2073-74'!D462</f>
        <v>जिल्ला कृषि विकास कार्यालय, काठमाण्डौं</v>
      </c>
      <c r="E475" s="34">
        <f>'Programe Budget 2073-74'!E462</f>
        <v>4014</v>
      </c>
      <c r="F475" s="34">
        <f t="shared" si="39"/>
        <v>4014</v>
      </c>
      <c r="G475" s="34" t="e">
        <f t="shared" si="40"/>
        <v>#REF!</v>
      </c>
      <c r="H475" s="192">
        <v>100</v>
      </c>
      <c r="I475" s="34" t="e">
        <f t="shared" si="41"/>
        <v>#REF!</v>
      </c>
      <c r="J475" s="34"/>
      <c r="K475" s="214"/>
      <c r="L475" s="25" t="str">
        <f>'Programe Budget 2073-74'!Q462</f>
        <v>का</v>
      </c>
    </row>
    <row r="476" spans="1:12">
      <c r="A476" s="25"/>
      <c r="B476" s="25"/>
      <c r="C476" s="33">
        <f>'Programe Budget 2073-74'!C463</f>
        <v>41</v>
      </c>
      <c r="D476" s="224" t="str">
        <f>'Programe Budget 2073-74'!D463</f>
        <v>जिल्ला कृषि विकास कार्यालय, ललितपुर</v>
      </c>
      <c r="E476" s="34">
        <f>'Programe Budget 2073-74'!E463</f>
        <v>4014</v>
      </c>
      <c r="F476" s="34">
        <f t="shared" si="39"/>
        <v>4014</v>
      </c>
      <c r="G476" s="34" t="e">
        <f t="shared" si="40"/>
        <v>#REF!</v>
      </c>
      <c r="H476" s="192">
        <v>98.9</v>
      </c>
      <c r="I476" s="34" t="e">
        <f t="shared" si="41"/>
        <v>#REF!</v>
      </c>
      <c r="J476" s="34"/>
      <c r="K476" s="214"/>
      <c r="L476" s="25" t="str">
        <f>'Programe Budget 2073-74'!Q463</f>
        <v>का</v>
      </c>
    </row>
    <row r="477" spans="1:12">
      <c r="A477" s="25"/>
      <c r="B477" s="25"/>
      <c r="C477" s="33">
        <f>'Programe Budget 2073-74'!C464</f>
        <v>42</v>
      </c>
      <c r="D477" s="224" t="str">
        <f>'Programe Budget 2073-74'!D464</f>
        <v>जिल्ला कृषि विकास कार्यालय, भक्तपुर</v>
      </c>
      <c r="E477" s="34">
        <f>'Programe Budget 2073-74'!E464</f>
        <v>2664</v>
      </c>
      <c r="F477" s="34">
        <f t="shared" si="39"/>
        <v>2664</v>
      </c>
      <c r="G477" s="34" t="e">
        <f t="shared" si="40"/>
        <v>#REF!</v>
      </c>
      <c r="H477" s="192">
        <v>95.2</v>
      </c>
      <c r="I477" s="34" t="e">
        <f t="shared" si="41"/>
        <v>#REF!</v>
      </c>
      <c r="J477" s="34"/>
      <c r="K477" s="214"/>
      <c r="L477" s="25" t="str">
        <f>'Programe Budget 2073-74'!Q464</f>
        <v>का</v>
      </c>
    </row>
    <row r="478" spans="1:12">
      <c r="A478" s="25"/>
      <c r="B478" s="25"/>
      <c r="C478" s="33">
        <f>'Programe Budget 2073-74'!C465</f>
        <v>43</v>
      </c>
      <c r="D478" s="224" t="str">
        <f>'Programe Budget 2073-74'!D465</f>
        <v>जिल्ला कृषि विकास कार्यालय, कास्की</v>
      </c>
      <c r="E478" s="34">
        <f>'Programe Budget 2073-74'!E465</f>
        <v>4104</v>
      </c>
      <c r="F478" s="34">
        <f t="shared" si="39"/>
        <v>4104</v>
      </c>
      <c r="G478" s="34" t="e">
        <f t="shared" si="40"/>
        <v>#REF!</v>
      </c>
      <c r="H478" s="192">
        <v>100</v>
      </c>
      <c r="I478" s="34" t="e">
        <f t="shared" si="41"/>
        <v>#REF!</v>
      </c>
      <c r="J478" s="34"/>
      <c r="K478" s="214"/>
      <c r="L478" s="25" t="str">
        <f>'Programe Budget 2073-74'!Q465</f>
        <v>प</v>
      </c>
    </row>
    <row r="479" spans="1:12">
      <c r="A479" s="25"/>
      <c r="B479" s="25"/>
      <c r="C479" s="33">
        <f>'Programe Budget 2073-74'!C466</f>
        <v>44</v>
      </c>
      <c r="D479" s="224" t="str">
        <f>'Programe Budget 2073-74'!D466</f>
        <v>जिल्ला कृषि विकास कार्यालय, लमजुङ्ग</v>
      </c>
      <c r="E479" s="34">
        <f>'Programe Budget 2073-74'!E466</f>
        <v>4314</v>
      </c>
      <c r="F479" s="34">
        <f t="shared" si="39"/>
        <v>4314</v>
      </c>
      <c r="G479" s="34" t="e">
        <f t="shared" si="40"/>
        <v>#REF!</v>
      </c>
      <c r="H479" s="192">
        <v>100</v>
      </c>
      <c r="I479" s="34" t="e">
        <f t="shared" si="41"/>
        <v>#REF!</v>
      </c>
      <c r="J479" s="34"/>
      <c r="K479" s="214"/>
      <c r="L479" s="25" t="str">
        <f>'Programe Budget 2073-74'!Q466</f>
        <v>प</v>
      </c>
    </row>
    <row r="480" spans="1:12">
      <c r="A480" s="25"/>
      <c r="B480" s="25"/>
      <c r="C480" s="33">
        <f>'Programe Budget 2073-74'!C467</f>
        <v>45</v>
      </c>
      <c r="D480" s="224" t="str">
        <f>'Programe Budget 2073-74'!D467</f>
        <v>जिल्ला कृषि विकास कार्यालय, मनाङ्ग</v>
      </c>
      <c r="E480" s="34">
        <f>'Programe Budget 2073-74'!E467</f>
        <v>2120</v>
      </c>
      <c r="F480" s="34">
        <f t="shared" si="39"/>
        <v>2120</v>
      </c>
      <c r="G480" s="34" t="e">
        <f t="shared" si="40"/>
        <v>#REF!</v>
      </c>
      <c r="H480" s="192">
        <v>98.5</v>
      </c>
      <c r="I480" s="34" t="e">
        <f t="shared" si="41"/>
        <v>#REF!</v>
      </c>
      <c r="J480" s="34"/>
      <c r="K480" s="214"/>
      <c r="L480" s="25" t="str">
        <f>'Programe Budget 2073-74'!Q467</f>
        <v>प</v>
      </c>
    </row>
    <row r="481" spans="1:12">
      <c r="A481" s="25"/>
      <c r="B481" s="25"/>
      <c r="C481" s="33">
        <f>'Programe Budget 2073-74'!C468</f>
        <v>46</v>
      </c>
      <c r="D481" s="224" t="str">
        <f>'Programe Budget 2073-74'!D468</f>
        <v>जिल्ला कृषि विकास कार्यालय, गोरखा</v>
      </c>
      <c r="E481" s="34">
        <f>'Programe Budget 2073-74'!E468</f>
        <v>4314</v>
      </c>
      <c r="F481" s="34">
        <f t="shared" si="39"/>
        <v>4314</v>
      </c>
      <c r="G481" s="34" t="e">
        <f t="shared" si="40"/>
        <v>#REF!</v>
      </c>
      <c r="H481" s="192">
        <v>100</v>
      </c>
      <c r="I481" s="34" t="e">
        <f t="shared" si="41"/>
        <v>#REF!</v>
      </c>
      <c r="J481" s="34"/>
      <c r="K481" s="214"/>
      <c r="L481" s="25" t="str">
        <f>'Programe Budget 2073-74'!Q468</f>
        <v>प</v>
      </c>
    </row>
    <row r="482" spans="1:12">
      <c r="A482" s="25"/>
      <c r="B482" s="25"/>
      <c r="C482" s="33">
        <f>'Programe Budget 2073-74'!C469</f>
        <v>47</v>
      </c>
      <c r="D482" s="224" t="str">
        <f>'Programe Budget 2073-74'!D469</f>
        <v>जिल्ला कृषि विकास कार्यालय, तनहुँ</v>
      </c>
      <c r="E482" s="34">
        <f>'Programe Budget 2073-74'!E469</f>
        <v>4914</v>
      </c>
      <c r="F482" s="34">
        <f t="shared" si="39"/>
        <v>4914</v>
      </c>
      <c r="G482" s="34" t="e">
        <f t="shared" si="40"/>
        <v>#REF!</v>
      </c>
      <c r="H482" s="192">
        <v>100</v>
      </c>
      <c r="I482" s="34" t="e">
        <f t="shared" si="41"/>
        <v>#REF!</v>
      </c>
      <c r="J482" s="34"/>
      <c r="K482" s="214"/>
      <c r="L482" s="25" t="str">
        <f>'Programe Budget 2073-74'!Q469</f>
        <v>प</v>
      </c>
    </row>
    <row r="483" spans="1:12">
      <c r="A483" s="25"/>
      <c r="B483" s="25"/>
      <c r="C483" s="33">
        <f>'Programe Budget 2073-74'!C470</f>
        <v>48</v>
      </c>
      <c r="D483" s="224" t="str">
        <f>'Programe Budget 2073-74'!D470</f>
        <v>जिल्ला कृषि विकास कार्यालय, स्याङ्गजा</v>
      </c>
      <c r="E483" s="34">
        <f>'Programe Budget 2073-74'!E470</f>
        <v>6564</v>
      </c>
      <c r="F483" s="34">
        <f t="shared" si="39"/>
        <v>6564</v>
      </c>
      <c r="G483" s="34" t="e">
        <f t="shared" si="40"/>
        <v>#REF!</v>
      </c>
      <c r="H483" s="192">
        <v>100</v>
      </c>
      <c r="I483" s="34" t="e">
        <f t="shared" si="41"/>
        <v>#REF!</v>
      </c>
      <c r="J483" s="34"/>
      <c r="K483" s="214"/>
      <c r="L483" s="25" t="str">
        <f>'Programe Budget 2073-74'!Q470</f>
        <v>प</v>
      </c>
    </row>
    <row r="484" spans="1:12">
      <c r="A484" s="25"/>
      <c r="B484" s="25"/>
      <c r="C484" s="33">
        <f>'Programe Budget 2073-74'!C471</f>
        <v>49</v>
      </c>
      <c r="D484" s="224" t="str">
        <f>'Programe Budget 2073-74'!D471</f>
        <v>जिल्ला कृषि विकास कार्यालय, गुल्मी</v>
      </c>
      <c r="E484" s="34">
        <f>'Programe Budget 2073-74'!E471</f>
        <v>6114</v>
      </c>
      <c r="F484" s="34">
        <f t="shared" si="39"/>
        <v>6114</v>
      </c>
      <c r="G484" s="34" t="e">
        <f t="shared" si="40"/>
        <v>#REF!</v>
      </c>
      <c r="H484" s="192">
        <v>100</v>
      </c>
      <c r="I484" s="34" t="e">
        <f t="shared" si="41"/>
        <v>#REF!</v>
      </c>
      <c r="J484" s="34"/>
      <c r="K484" s="214"/>
      <c r="L484" s="25" t="str">
        <f>'Programe Budget 2073-74'!Q471</f>
        <v>प</v>
      </c>
    </row>
    <row r="485" spans="1:12">
      <c r="A485" s="25"/>
      <c r="B485" s="25"/>
      <c r="C485" s="33">
        <f>'Programe Budget 2073-74'!C472</f>
        <v>50</v>
      </c>
      <c r="D485" s="224" t="str">
        <f>'Programe Budget 2073-74'!D472</f>
        <v>जिल्ला कृषि विकास कार्यालय, रुपन्देही</v>
      </c>
      <c r="E485" s="34">
        <f>'Programe Budget 2073-74'!E472</f>
        <v>3954</v>
      </c>
      <c r="F485" s="34">
        <f t="shared" si="39"/>
        <v>3954</v>
      </c>
      <c r="G485" s="34" t="e">
        <f t="shared" si="40"/>
        <v>#REF!</v>
      </c>
      <c r="H485" s="192">
        <v>100</v>
      </c>
      <c r="I485" s="34" t="e">
        <f t="shared" si="41"/>
        <v>#REF!</v>
      </c>
      <c r="J485" s="34"/>
      <c r="K485" s="214"/>
      <c r="L485" s="25" t="str">
        <f>'Programe Budget 2073-74'!Q472</f>
        <v>प</v>
      </c>
    </row>
    <row r="486" spans="1:12">
      <c r="A486" s="25"/>
      <c r="B486" s="25"/>
      <c r="C486" s="33">
        <f>'Programe Budget 2073-74'!C473</f>
        <v>51</v>
      </c>
      <c r="D486" s="224" t="str">
        <f>'Programe Budget 2073-74'!D473</f>
        <v>जिल्ला कृषि विकास कार्यालय, नवलपरासी</v>
      </c>
      <c r="E486" s="34">
        <f>'Programe Budget 2073-74'!E473</f>
        <v>5154</v>
      </c>
      <c r="F486" s="34">
        <f t="shared" si="39"/>
        <v>5154</v>
      </c>
      <c r="G486" s="34" t="e">
        <f t="shared" si="40"/>
        <v>#REF!</v>
      </c>
      <c r="H486" s="192">
        <v>100</v>
      </c>
      <c r="I486" s="34" t="e">
        <f t="shared" si="41"/>
        <v>#REF!</v>
      </c>
      <c r="J486" s="34"/>
      <c r="K486" s="214"/>
      <c r="L486" s="25" t="str">
        <f>'Programe Budget 2073-74'!Q473</f>
        <v>प</v>
      </c>
    </row>
    <row r="487" spans="1:12">
      <c r="A487" s="25"/>
      <c r="B487" s="25"/>
      <c r="C487" s="33">
        <f>'Programe Budget 2073-74'!C474</f>
        <v>52</v>
      </c>
      <c r="D487" s="224" t="str">
        <f>'Programe Budget 2073-74'!D474</f>
        <v>जिल्ला कृषि विकास कार्यालय, पाल्पा</v>
      </c>
      <c r="E487" s="34">
        <f>'Programe Budget 2073-74'!E474</f>
        <v>8904</v>
      </c>
      <c r="F487" s="34">
        <f t="shared" si="39"/>
        <v>8904</v>
      </c>
      <c r="G487" s="34" t="e">
        <f t="shared" si="40"/>
        <v>#REF!</v>
      </c>
      <c r="H487" s="192">
        <v>100</v>
      </c>
      <c r="I487" s="34" t="e">
        <f t="shared" si="41"/>
        <v>#REF!</v>
      </c>
      <c r="J487" s="34"/>
      <c r="K487" s="214"/>
      <c r="L487" s="25" t="str">
        <f>'Programe Budget 2073-74'!Q474</f>
        <v>प</v>
      </c>
    </row>
    <row r="488" spans="1:12">
      <c r="A488" s="25"/>
      <c r="B488" s="25"/>
      <c r="C488" s="33">
        <f>'Programe Budget 2073-74'!C475</f>
        <v>53</v>
      </c>
      <c r="D488" s="224" t="str">
        <f>'Programe Budget 2073-74'!D475</f>
        <v xml:space="preserve">जिल्ला कृषि विकास कार्यालय, कपिलबस्तु </v>
      </c>
      <c r="E488" s="34">
        <f>'Programe Budget 2073-74'!E475</f>
        <v>3954</v>
      </c>
      <c r="F488" s="34">
        <f t="shared" si="39"/>
        <v>3954</v>
      </c>
      <c r="G488" s="34" t="e">
        <f t="shared" si="40"/>
        <v>#REF!</v>
      </c>
      <c r="H488" s="192">
        <v>100</v>
      </c>
      <c r="I488" s="34" t="e">
        <f t="shared" si="41"/>
        <v>#REF!</v>
      </c>
      <c r="J488" s="34"/>
      <c r="K488" s="214"/>
      <c r="L488" s="25" t="str">
        <f>'Programe Budget 2073-74'!Q475</f>
        <v>प</v>
      </c>
    </row>
    <row r="489" spans="1:12">
      <c r="A489" s="25"/>
      <c r="B489" s="25"/>
      <c r="C489" s="33">
        <f>'Programe Budget 2073-74'!C476</f>
        <v>54</v>
      </c>
      <c r="D489" s="224" t="str">
        <f>'Programe Budget 2073-74'!D476</f>
        <v>जिल्ला कृषि विकास कार्यालय, अर्घाखाँची</v>
      </c>
      <c r="E489" s="34">
        <f>'Programe Budget 2073-74'!E476</f>
        <v>5514</v>
      </c>
      <c r="F489" s="34">
        <f t="shared" si="39"/>
        <v>5514</v>
      </c>
      <c r="G489" s="34" t="e">
        <f t="shared" si="40"/>
        <v>#REF!</v>
      </c>
      <c r="H489" s="192">
        <v>100</v>
      </c>
      <c r="I489" s="34" t="e">
        <f t="shared" si="41"/>
        <v>#REF!</v>
      </c>
      <c r="J489" s="34"/>
      <c r="K489" s="214"/>
      <c r="L489" s="25" t="str">
        <f>'Programe Budget 2073-74'!Q476</f>
        <v>प</v>
      </c>
    </row>
    <row r="490" spans="1:12">
      <c r="A490" s="25"/>
      <c r="B490" s="25"/>
      <c r="C490" s="33">
        <f>'Programe Budget 2073-74'!C477</f>
        <v>55</v>
      </c>
      <c r="D490" s="224" t="str">
        <f>'Programe Budget 2073-74'!D477</f>
        <v>जिल्ला कृषि विकास कार्यालय, मुस्ताङ्ग</v>
      </c>
      <c r="E490" s="34">
        <f>'Programe Budget 2073-74'!E477</f>
        <v>2499</v>
      </c>
      <c r="F490" s="34">
        <f t="shared" si="39"/>
        <v>2499</v>
      </c>
      <c r="G490" s="34" t="e">
        <f t="shared" si="40"/>
        <v>#REF!</v>
      </c>
      <c r="H490" s="192">
        <v>99.6</v>
      </c>
      <c r="I490" s="34" t="e">
        <f t="shared" si="41"/>
        <v>#REF!</v>
      </c>
      <c r="J490" s="34"/>
      <c r="K490" s="214"/>
      <c r="L490" s="25" t="str">
        <f>'Programe Budget 2073-74'!Q477</f>
        <v>प</v>
      </c>
    </row>
    <row r="491" spans="1:12">
      <c r="A491" s="25"/>
      <c r="B491" s="25"/>
      <c r="C491" s="33">
        <f>'Programe Budget 2073-74'!C478</f>
        <v>56</v>
      </c>
      <c r="D491" s="224" t="str">
        <f>'Programe Budget 2073-74'!D478</f>
        <v>जिल्ला कृषि विकास कार्यालय, म्याग्दी</v>
      </c>
      <c r="E491" s="34">
        <f>'Programe Budget 2073-74'!E478</f>
        <v>4614</v>
      </c>
      <c r="F491" s="34">
        <f t="shared" si="39"/>
        <v>4614</v>
      </c>
      <c r="G491" s="34" t="e">
        <f t="shared" si="40"/>
        <v>#REF!</v>
      </c>
      <c r="H491" s="192">
        <v>100</v>
      </c>
      <c r="I491" s="34" t="e">
        <f t="shared" si="41"/>
        <v>#REF!</v>
      </c>
      <c r="J491" s="34"/>
      <c r="K491" s="214"/>
      <c r="L491" s="25" t="str">
        <f>'Programe Budget 2073-74'!Q478</f>
        <v>प</v>
      </c>
    </row>
    <row r="492" spans="1:12">
      <c r="A492" s="25"/>
      <c r="B492" s="25"/>
      <c r="C492" s="33">
        <f>'Programe Budget 2073-74'!C479</f>
        <v>57</v>
      </c>
      <c r="D492" s="224" t="str">
        <f>'Programe Budget 2073-74'!D479</f>
        <v>जिल्ला कृषि विकास कार्यालय, पर्वत</v>
      </c>
      <c r="E492" s="34">
        <f>'Programe Budget 2073-74'!E479</f>
        <v>5454</v>
      </c>
      <c r="F492" s="34">
        <f t="shared" si="39"/>
        <v>5454</v>
      </c>
      <c r="G492" s="34" t="e">
        <f t="shared" si="40"/>
        <v>#REF!</v>
      </c>
      <c r="H492" s="192">
        <v>100</v>
      </c>
      <c r="I492" s="34" t="e">
        <f t="shared" si="41"/>
        <v>#REF!</v>
      </c>
      <c r="J492" s="34"/>
      <c r="K492" s="214"/>
      <c r="L492" s="25" t="str">
        <f>'Programe Budget 2073-74'!Q479</f>
        <v>प</v>
      </c>
    </row>
    <row r="493" spans="1:12">
      <c r="A493" s="25"/>
      <c r="B493" s="25"/>
      <c r="C493" s="33">
        <f>'Programe Budget 2073-74'!C480</f>
        <v>58</v>
      </c>
      <c r="D493" s="224" t="str">
        <f>'Programe Budget 2073-74'!D480</f>
        <v>जिल्ला कृषि विकास कार्यालय, बागलुङ्ग</v>
      </c>
      <c r="E493" s="34">
        <f>'Programe Budget 2073-74'!E480</f>
        <v>6204</v>
      </c>
      <c r="F493" s="34">
        <f t="shared" si="39"/>
        <v>6204</v>
      </c>
      <c r="G493" s="34" t="e">
        <f t="shared" si="40"/>
        <v>#REF!</v>
      </c>
      <c r="H493" s="192">
        <v>100</v>
      </c>
      <c r="I493" s="34" t="e">
        <f t="shared" si="41"/>
        <v>#REF!</v>
      </c>
      <c r="J493" s="34"/>
      <c r="K493" s="214"/>
      <c r="L493" s="25" t="str">
        <f>'Programe Budget 2073-74'!Q480</f>
        <v>प</v>
      </c>
    </row>
    <row r="494" spans="1:12">
      <c r="A494" s="25"/>
      <c r="B494" s="25"/>
      <c r="C494" s="33">
        <f>'Programe Budget 2073-74'!C481</f>
        <v>59</v>
      </c>
      <c r="D494" s="224" t="str">
        <f>'Programe Budget 2073-74'!D481</f>
        <v>जिल्ला कृषि विकास कार्यालय, रुकुम</v>
      </c>
      <c r="E494" s="34">
        <f>'Programe Budget 2073-74'!E481</f>
        <v>4914</v>
      </c>
      <c r="F494" s="34">
        <f t="shared" si="39"/>
        <v>4914</v>
      </c>
      <c r="G494" s="34" t="e">
        <f t="shared" si="40"/>
        <v>#REF!</v>
      </c>
      <c r="H494" s="192">
        <v>89.5</v>
      </c>
      <c r="I494" s="34" t="e">
        <f t="shared" si="41"/>
        <v>#REF!</v>
      </c>
      <c r="J494" s="34"/>
      <c r="K494" s="214"/>
      <c r="L494" s="25" t="str">
        <f>'Programe Budget 2073-74'!Q481</f>
        <v>सु</v>
      </c>
    </row>
    <row r="495" spans="1:12">
      <c r="A495" s="25"/>
      <c r="B495" s="25"/>
      <c r="C495" s="33">
        <f>'Programe Budget 2073-74'!C482</f>
        <v>60</v>
      </c>
      <c r="D495" s="224" t="str">
        <f>'Programe Budget 2073-74'!D482</f>
        <v>जिल्ला कृषि विकास कार्यालय, रोल्पा</v>
      </c>
      <c r="E495" s="34">
        <f>'Programe Budget 2073-74'!E482</f>
        <v>4614</v>
      </c>
      <c r="F495" s="34">
        <f t="shared" si="39"/>
        <v>4614</v>
      </c>
      <c r="G495" s="34" t="e">
        <f t="shared" si="40"/>
        <v>#REF!</v>
      </c>
      <c r="H495" s="192">
        <v>88.6</v>
      </c>
      <c r="I495" s="34" t="e">
        <f t="shared" si="41"/>
        <v>#REF!</v>
      </c>
      <c r="J495" s="34"/>
      <c r="K495" s="214"/>
      <c r="L495" s="25" t="str">
        <f>'Programe Budget 2073-74'!Q482</f>
        <v>सु</v>
      </c>
    </row>
    <row r="496" spans="1:12">
      <c r="A496" s="25"/>
      <c r="B496" s="25"/>
      <c r="C496" s="33">
        <f>'Programe Budget 2073-74'!C483</f>
        <v>61</v>
      </c>
      <c r="D496" s="224" t="str">
        <f>'Programe Budget 2073-74'!D483</f>
        <v xml:space="preserve">जिल्ला कृषि विकास कार्यालय, दाङ्ग </v>
      </c>
      <c r="E496" s="34">
        <f>'Programe Budget 2073-74'!E483</f>
        <v>5454</v>
      </c>
      <c r="F496" s="34">
        <f t="shared" si="39"/>
        <v>5454</v>
      </c>
      <c r="G496" s="34" t="e">
        <f t="shared" si="40"/>
        <v>#REF!</v>
      </c>
      <c r="H496" s="192">
        <v>100</v>
      </c>
      <c r="I496" s="34" t="e">
        <f t="shared" si="41"/>
        <v>#REF!</v>
      </c>
      <c r="J496" s="34"/>
      <c r="K496" s="214"/>
      <c r="L496" s="25" t="str">
        <f>'Programe Budget 2073-74'!Q483</f>
        <v>सु</v>
      </c>
    </row>
    <row r="497" spans="1:12">
      <c r="A497" s="25"/>
      <c r="B497" s="25"/>
      <c r="C497" s="33">
        <f>'Programe Budget 2073-74'!C484</f>
        <v>62</v>
      </c>
      <c r="D497" s="224" t="str">
        <f>'Programe Budget 2073-74'!D484</f>
        <v>जिल्ला कृषि विकास कार्यालय, सल्यान</v>
      </c>
      <c r="E497" s="34">
        <f>'Programe Budget 2073-74'!E484</f>
        <v>4704</v>
      </c>
      <c r="F497" s="34">
        <f t="shared" si="39"/>
        <v>4704</v>
      </c>
      <c r="G497" s="34" t="e">
        <f t="shared" si="40"/>
        <v>#REF!</v>
      </c>
      <c r="H497" s="192">
        <v>100</v>
      </c>
      <c r="I497" s="34" t="e">
        <f t="shared" si="41"/>
        <v>#REF!</v>
      </c>
      <c r="J497" s="34"/>
      <c r="K497" s="214"/>
      <c r="L497" s="25" t="str">
        <f>'Programe Budget 2073-74'!Q484</f>
        <v>सु</v>
      </c>
    </row>
    <row r="498" spans="1:12">
      <c r="A498" s="25"/>
      <c r="B498" s="25"/>
      <c r="C498" s="33">
        <f>'Programe Budget 2073-74'!C485</f>
        <v>63</v>
      </c>
      <c r="D498" s="224" t="str">
        <f>'Programe Budget 2073-74'!D485</f>
        <v>जिल्ला कृषि विकास कार्यालय, प्यूठान</v>
      </c>
      <c r="E498" s="34">
        <f>'Programe Budget 2073-74'!E485</f>
        <v>4914</v>
      </c>
      <c r="F498" s="34">
        <f t="shared" si="39"/>
        <v>4914</v>
      </c>
      <c r="G498" s="34" t="e">
        <f t="shared" si="40"/>
        <v>#REF!</v>
      </c>
      <c r="H498" s="192">
        <v>100</v>
      </c>
      <c r="I498" s="34" t="e">
        <f t="shared" si="41"/>
        <v>#REF!</v>
      </c>
      <c r="J498" s="34"/>
      <c r="K498" s="214"/>
      <c r="L498" s="25" t="str">
        <f>'Programe Budget 2073-74'!Q485</f>
        <v>सु</v>
      </c>
    </row>
    <row r="499" spans="1:12">
      <c r="A499" s="25"/>
      <c r="B499" s="25"/>
      <c r="C499" s="33">
        <f>'Programe Budget 2073-74'!C486</f>
        <v>64</v>
      </c>
      <c r="D499" s="224" t="str">
        <f>'Programe Budget 2073-74'!D486</f>
        <v>जिल्ला कृषि विकास कार्यालय, हुम्ला</v>
      </c>
      <c r="E499" s="34">
        <f>'Programe Budget 2073-74'!E486</f>
        <v>8079</v>
      </c>
      <c r="F499" s="34">
        <f t="shared" ref="F499:F517" si="42">E499</f>
        <v>8079</v>
      </c>
      <c r="G499" s="34" t="e">
        <f t="shared" si="40"/>
        <v>#REF!</v>
      </c>
      <c r="H499" s="192">
        <v>100</v>
      </c>
      <c r="I499" s="34" t="e">
        <f t="shared" si="41"/>
        <v>#REF!</v>
      </c>
      <c r="J499" s="34"/>
      <c r="K499" s="214"/>
      <c r="L499" s="25" t="str">
        <f>'Programe Budget 2073-74'!Q486</f>
        <v>सु</v>
      </c>
    </row>
    <row r="500" spans="1:12">
      <c r="A500" s="18"/>
      <c r="B500" s="18"/>
      <c r="C500" s="33">
        <f>'Programe Budget 2073-74'!C487</f>
        <v>65</v>
      </c>
      <c r="D500" s="224" t="str">
        <f>'Programe Budget 2073-74'!D487</f>
        <v>जिल्ला कृषि विकास कार्यालय, मुगु</v>
      </c>
      <c r="E500" s="34">
        <f>'Programe Budget 2073-74'!E487</f>
        <v>3229</v>
      </c>
      <c r="F500" s="34">
        <f t="shared" si="42"/>
        <v>3229</v>
      </c>
      <c r="G500" s="34" t="e">
        <f t="shared" si="40"/>
        <v>#REF!</v>
      </c>
      <c r="H500" s="192">
        <v>95.7</v>
      </c>
      <c r="I500" s="34" t="e">
        <f t="shared" si="41"/>
        <v>#REF!</v>
      </c>
      <c r="J500" s="34"/>
      <c r="K500" s="214"/>
      <c r="L500" s="25" t="str">
        <f>'Programe Budget 2073-74'!Q487</f>
        <v>सु</v>
      </c>
    </row>
    <row r="501" spans="1:12">
      <c r="A501" s="18"/>
      <c r="B501" s="18"/>
      <c r="C501" s="33">
        <f>'Programe Budget 2073-74'!C488</f>
        <v>66</v>
      </c>
      <c r="D501" s="224" t="str">
        <f>'Programe Budget 2073-74'!D488</f>
        <v>जिल्ला कृषि विकास कार्यालय, जुम्ला</v>
      </c>
      <c r="E501" s="34">
        <f>'Programe Budget 2073-74'!E488</f>
        <v>6114</v>
      </c>
      <c r="F501" s="34">
        <f t="shared" si="42"/>
        <v>6114</v>
      </c>
      <c r="G501" s="34" t="e">
        <f t="shared" ref="G501:G516" si="43">F501/$F$518*100</f>
        <v>#REF!</v>
      </c>
      <c r="H501" s="192">
        <v>89</v>
      </c>
      <c r="I501" s="34" t="e">
        <f t="shared" si="41"/>
        <v>#REF!</v>
      </c>
      <c r="J501" s="34"/>
      <c r="K501" s="214"/>
      <c r="L501" s="25" t="str">
        <f>'Programe Budget 2073-74'!Q488</f>
        <v>सु</v>
      </c>
    </row>
    <row r="502" spans="1:12">
      <c r="A502" s="18"/>
      <c r="B502" s="18"/>
      <c r="C502" s="33">
        <f>'Programe Budget 2073-74'!C489</f>
        <v>67</v>
      </c>
      <c r="D502" s="224" t="str">
        <f>'Programe Budget 2073-74'!D489</f>
        <v>जिल्ला कृषि विकास कार्यालय, कालिकोट</v>
      </c>
      <c r="E502" s="34">
        <f>'Programe Budget 2073-74'!E489</f>
        <v>4104</v>
      </c>
      <c r="F502" s="34">
        <f t="shared" si="42"/>
        <v>4104</v>
      </c>
      <c r="G502" s="34" t="e">
        <f t="shared" si="43"/>
        <v>#REF!</v>
      </c>
      <c r="H502" s="192">
        <v>99.4</v>
      </c>
      <c r="I502" s="34" t="e">
        <f t="shared" ref="I502:I517" si="44">SUM(G502*H502/100)</f>
        <v>#REF!</v>
      </c>
      <c r="J502" s="34"/>
      <c r="K502" s="214"/>
      <c r="L502" s="25" t="str">
        <f>'Programe Budget 2073-74'!Q489</f>
        <v>सु</v>
      </c>
    </row>
    <row r="503" spans="1:12">
      <c r="A503" s="18"/>
      <c r="B503" s="18"/>
      <c r="C503" s="33">
        <f>'Programe Budget 2073-74'!C490</f>
        <v>68</v>
      </c>
      <c r="D503" s="224" t="str">
        <f>'Programe Budget 2073-74'!D490</f>
        <v>जिल्ला कृषि विकास कार्यालय, डोल्पा</v>
      </c>
      <c r="E503" s="34">
        <f>'Programe Budget 2073-74'!E490</f>
        <v>9104</v>
      </c>
      <c r="F503" s="34">
        <f t="shared" si="42"/>
        <v>9104</v>
      </c>
      <c r="G503" s="34" t="e">
        <f t="shared" si="43"/>
        <v>#REF!</v>
      </c>
      <c r="H503" s="192">
        <v>100</v>
      </c>
      <c r="I503" s="34" t="e">
        <f t="shared" si="44"/>
        <v>#REF!</v>
      </c>
      <c r="J503" s="34"/>
      <c r="K503" s="214"/>
      <c r="L503" s="25" t="str">
        <f>'Programe Budget 2073-74'!Q490</f>
        <v>सु</v>
      </c>
    </row>
    <row r="504" spans="1:12">
      <c r="A504" s="18"/>
      <c r="B504" s="18"/>
      <c r="C504" s="33">
        <f>'Programe Budget 2073-74'!C491</f>
        <v>69</v>
      </c>
      <c r="D504" s="224" t="str">
        <f>'Programe Budget 2073-74'!D491</f>
        <v>जिल्ला कृषि विकास कार्यालय, बाँके</v>
      </c>
      <c r="E504" s="34">
        <f>'Programe Budget 2073-74'!E491</f>
        <v>3954</v>
      </c>
      <c r="F504" s="34">
        <f t="shared" si="42"/>
        <v>3954</v>
      </c>
      <c r="G504" s="34" t="e">
        <f t="shared" si="43"/>
        <v>#REF!</v>
      </c>
      <c r="H504" s="192">
        <v>100</v>
      </c>
      <c r="I504" s="34" t="e">
        <f t="shared" si="44"/>
        <v>#REF!</v>
      </c>
      <c r="J504" s="34"/>
      <c r="K504" s="214"/>
      <c r="L504" s="25" t="str">
        <f>'Programe Budget 2073-74'!Q491</f>
        <v>सु</v>
      </c>
    </row>
    <row r="505" spans="1:12">
      <c r="A505" s="18"/>
      <c r="B505" s="18"/>
      <c r="C505" s="33">
        <f>'Programe Budget 2073-74'!C492</f>
        <v>70</v>
      </c>
      <c r="D505" s="224" t="str">
        <f>'Programe Budget 2073-74'!D492</f>
        <v>जिल्ला कृषि विकास कार्यालय, बर्दिया</v>
      </c>
      <c r="E505" s="34">
        <f>'Programe Budget 2073-74'!E492</f>
        <v>3954</v>
      </c>
      <c r="F505" s="34">
        <f t="shared" si="42"/>
        <v>3954</v>
      </c>
      <c r="G505" s="34" t="e">
        <f t="shared" si="43"/>
        <v>#REF!</v>
      </c>
      <c r="H505" s="192">
        <v>97</v>
      </c>
      <c r="I505" s="34" t="e">
        <f t="shared" si="44"/>
        <v>#REF!</v>
      </c>
      <c r="J505" s="34"/>
      <c r="K505" s="214"/>
      <c r="L505" s="25" t="str">
        <f>'Programe Budget 2073-74'!Q492</f>
        <v>सु</v>
      </c>
    </row>
    <row r="506" spans="1:12">
      <c r="A506" s="18"/>
      <c r="B506" s="18"/>
      <c r="C506" s="33">
        <f>'Programe Budget 2073-74'!C493</f>
        <v>71</v>
      </c>
      <c r="D506" s="224" t="str">
        <f>'Programe Budget 2073-74'!D493</f>
        <v>जिल्ला कृषि विकास कार्यालय, सर्ुर्खेत</v>
      </c>
      <c r="E506" s="34">
        <f>'Programe Budget 2073-74'!E493</f>
        <v>4764</v>
      </c>
      <c r="F506" s="34">
        <f t="shared" si="42"/>
        <v>4764</v>
      </c>
      <c r="G506" s="34" t="e">
        <f t="shared" si="43"/>
        <v>#REF!</v>
      </c>
      <c r="H506" s="192">
        <v>100</v>
      </c>
      <c r="I506" s="34" t="e">
        <f t="shared" si="44"/>
        <v>#REF!</v>
      </c>
      <c r="J506" s="34"/>
      <c r="K506" s="214"/>
      <c r="L506" s="25" t="str">
        <f>'Programe Budget 2073-74'!Q493</f>
        <v>सु</v>
      </c>
    </row>
    <row r="507" spans="1:12">
      <c r="A507" s="18"/>
      <c r="B507" s="18"/>
      <c r="C507" s="33">
        <f>'Programe Budget 2073-74'!C494</f>
        <v>72</v>
      </c>
      <c r="D507" s="224" t="str">
        <f>'Programe Budget 2073-74'!D494</f>
        <v>जिल्ला कृषि विकास कार्यालय, दैलेख</v>
      </c>
      <c r="E507" s="34">
        <f>'Programe Budget 2073-74'!E494</f>
        <v>4614</v>
      </c>
      <c r="F507" s="34">
        <f t="shared" si="42"/>
        <v>4614</v>
      </c>
      <c r="G507" s="34" t="e">
        <f t="shared" si="43"/>
        <v>#REF!</v>
      </c>
      <c r="H507" s="192">
        <v>100</v>
      </c>
      <c r="I507" s="34" t="e">
        <f t="shared" si="44"/>
        <v>#REF!</v>
      </c>
      <c r="J507" s="34"/>
      <c r="K507" s="214"/>
      <c r="L507" s="25" t="str">
        <f>'Programe Budget 2073-74'!Q494</f>
        <v>सु</v>
      </c>
    </row>
    <row r="508" spans="1:12">
      <c r="A508" s="18"/>
      <c r="B508" s="18"/>
      <c r="C508" s="33">
        <f>'Programe Budget 2073-74'!C495</f>
        <v>73</v>
      </c>
      <c r="D508" s="224" t="str">
        <f>'Programe Budget 2073-74'!D495</f>
        <v>जिल्ला कृषि विकास कार्यालय, जाजरकोट</v>
      </c>
      <c r="E508" s="34">
        <f>'Programe Budget 2073-74'!E495</f>
        <v>2454</v>
      </c>
      <c r="F508" s="34">
        <f t="shared" si="42"/>
        <v>2454</v>
      </c>
      <c r="G508" s="34" t="e">
        <f t="shared" si="43"/>
        <v>#REF!</v>
      </c>
      <c r="H508" s="192">
        <v>96.5</v>
      </c>
      <c r="I508" s="34" t="e">
        <f t="shared" si="44"/>
        <v>#REF!</v>
      </c>
      <c r="J508" s="34"/>
      <c r="K508" s="214"/>
      <c r="L508" s="25" t="str">
        <f>'Programe Budget 2073-74'!Q495</f>
        <v>सु</v>
      </c>
    </row>
    <row r="509" spans="1:12">
      <c r="A509" s="18"/>
      <c r="B509" s="18"/>
      <c r="C509" s="33">
        <f>'Programe Budget 2073-74'!C496</f>
        <v>74</v>
      </c>
      <c r="D509" s="224" t="str">
        <f>'Programe Budget 2073-74'!D496</f>
        <v xml:space="preserve">जिल्ला कृषि विकास कार्यालय, बझाङ्ग </v>
      </c>
      <c r="E509" s="34">
        <f>'Programe Budget 2073-74'!E496</f>
        <v>2094</v>
      </c>
      <c r="F509" s="34">
        <f t="shared" si="42"/>
        <v>2094</v>
      </c>
      <c r="G509" s="34" t="e">
        <f t="shared" si="43"/>
        <v>#REF!</v>
      </c>
      <c r="H509" s="192">
        <v>100</v>
      </c>
      <c r="I509" s="34" t="e">
        <f t="shared" si="44"/>
        <v>#REF!</v>
      </c>
      <c r="J509" s="34"/>
      <c r="K509" s="214"/>
      <c r="L509" s="25" t="str">
        <f>'Programe Budget 2073-74'!Q496</f>
        <v>दि</v>
      </c>
    </row>
    <row r="510" spans="1:12">
      <c r="A510" s="18"/>
      <c r="B510" s="18"/>
      <c r="C510" s="33">
        <f>'Programe Budget 2073-74'!C497</f>
        <v>75</v>
      </c>
      <c r="D510" s="224" t="str">
        <f>'Programe Budget 2073-74'!D497</f>
        <v>जिल्ला कृषि विकास कार्यालय, बाजुरा</v>
      </c>
      <c r="E510" s="34">
        <f>'Programe Budget 2073-74'!E497</f>
        <v>8494</v>
      </c>
      <c r="F510" s="34">
        <f t="shared" si="42"/>
        <v>8494</v>
      </c>
      <c r="G510" s="34" t="e">
        <f t="shared" si="43"/>
        <v>#REF!</v>
      </c>
      <c r="H510" s="192">
        <v>88</v>
      </c>
      <c r="I510" s="34" t="e">
        <f t="shared" si="44"/>
        <v>#REF!</v>
      </c>
      <c r="J510" s="34"/>
      <c r="K510" s="214"/>
      <c r="L510" s="25" t="str">
        <f>'Programe Budget 2073-74'!Q497</f>
        <v>दि</v>
      </c>
    </row>
    <row r="511" spans="1:12">
      <c r="A511" s="18"/>
      <c r="B511" s="18"/>
      <c r="C511" s="33">
        <f>'Programe Budget 2073-74'!C498</f>
        <v>76</v>
      </c>
      <c r="D511" s="224" t="str">
        <f>'Programe Budget 2073-74'!D498</f>
        <v xml:space="preserve">जिल्ला कृषि विकास कार्यालय, डोटी </v>
      </c>
      <c r="E511" s="34">
        <f>'Programe Budget 2073-74'!E498</f>
        <v>8364</v>
      </c>
      <c r="F511" s="34">
        <f t="shared" si="42"/>
        <v>8364</v>
      </c>
      <c r="G511" s="34" t="e">
        <f t="shared" si="43"/>
        <v>#REF!</v>
      </c>
      <c r="H511" s="192">
        <v>100</v>
      </c>
      <c r="I511" s="34" t="e">
        <f t="shared" si="44"/>
        <v>#REF!</v>
      </c>
      <c r="J511" s="34"/>
      <c r="K511" s="214"/>
      <c r="L511" s="25" t="str">
        <f>'Programe Budget 2073-74'!Q498</f>
        <v>दि</v>
      </c>
    </row>
    <row r="512" spans="1:12">
      <c r="A512" s="18"/>
      <c r="B512" s="18"/>
      <c r="C512" s="33">
        <f>'Programe Budget 2073-74'!C499</f>
        <v>77</v>
      </c>
      <c r="D512" s="224" t="str">
        <f>'Programe Budget 2073-74'!D499</f>
        <v>जिल्ला कृषि विकास कार्यालय, अछाम</v>
      </c>
      <c r="E512" s="34">
        <f>'Programe Budget 2073-74'!E499</f>
        <v>6714</v>
      </c>
      <c r="F512" s="34">
        <f t="shared" si="42"/>
        <v>6714</v>
      </c>
      <c r="G512" s="34" t="e">
        <f t="shared" si="43"/>
        <v>#REF!</v>
      </c>
      <c r="H512" s="192">
        <v>100</v>
      </c>
      <c r="I512" s="34" t="e">
        <f t="shared" si="44"/>
        <v>#REF!</v>
      </c>
      <c r="J512" s="34"/>
      <c r="K512" s="214"/>
      <c r="L512" s="25" t="str">
        <f>'Programe Budget 2073-74'!Q499</f>
        <v>दि</v>
      </c>
    </row>
    <row r="513" spans="1:12">
      <c r="A513" s="18"/>
      <c r="B513" s="18"/>
      <c r="C513" s="33">
        <f>'Programe Budget 2073-74'!C500</f>
        <v>78</v>
      </c>
      <c r="D513" s="224" t="str">
        <f>'Programe Budget 2073-74'!D500</f>
        <v>जिल्ला कृषि विकास कार्यालय, कैलाली</v>
      </c>
      <c r="E513" s="34">
        <f>'Programe Budget 2073-74'!E500</f>
        <v>5454</v>
      </c>
      <c r="F513" s="34">
        <f t="shared" si="42"/>
        <v>5454</v>
      </c>
      <c r="G513" s="34" t="e">
        <f t="shared" si="43"/>
        <v>#REF!</v>
      </c>
      <c r="H513" s="192">
        <v>100</v>
      </c>
      <c r="I513" s="34" t="e">
        <f t="shared" si="44"/>
        <v>#REF!</v>
      </c>
      <c r="J513" s="34"/>
      <c r="K513" s="214"/>
      <c r="L513" s="25" t="str">
        <f>'Programe Budget 2073-74'!Q500</f>
        <v>दि</v>
      </c>
    </row>
    <row r="514" spans="1:12">
      <c r="A514" s="18"/>
      <c r="B514" s="18"/>
      <c r="C514" s="33">
        <f>'Programe Budget 2073-74'!C501</f>
        <v>79</v>
      </c>
      <c r="D514" s="224" t="str">
        <f>'Programe Budget 2073-74'!D501</f>
        <v>जिल्ला कृषि विकास कार्यालय, दार्चुला</v>
      </c>
      <c r="E514" s="34">
        <f>'Programe Budget 2073-74'!E501</f>
        <v>1854</v>
      </c>
      <c r="F514" s="34">
        <f t="shared" si="42"/>
        <v>1854</v>
      </c>
      <c r="G514" s="34" t="e">
        <f t="shared" si="43"/>
        <v>#REF!</v>
      </c>
      <c r="H514" s="192">
        <v>100</v>
      </c>
      <c r="I514" s="34" t="e">
        <f t="shared" si="44"/>
        <v>#REF!</v>
      </c>
      <c r="J514" s="34"/>
      <c r="K514" s="214"/>
      <c r="L514" s="25" t="str">
        <f>'Programe Budget 2073-74'!Q501</f>
        <v>दि</v>
      </c>
    </row>
    <row r="515" spans="1:12">
      <c r="A515" s="18"/>
      <c r="B515" s="18"/>
      <c r="C515" s="33">
        <f>'Programe Budget 2073-74'!C502</f>
        <v>80</v>
      </c>
      <c r="D515" s="224" t="str">
        <f>'Programe Budget 2073-74'!D502</f>
        <v>जिल्ला कृषि विकास कार्यालय, बैतडी</v>
      </c>
      <c r="E515" s="34">
        <f>'Programe Budget 2073-74'!E502</f>
        <v>4614</v>
      </c>
      <c r="F515" s="34">
        <f t="shared" si="42"/>
        <v>4614</v>
      </c>
      <c r="G515" s="34" t="e">
        <f t="shared" si="43"/>
        <v>#REF!</v>
      </c>
      <c r="H515" s="192">
        <v>100</v>
      </c>
      <c r="I515" s="34" t="e">
        <f t="shared" si="44"/>
        <v>#REF!</v>
      </c>
      <c r="J515" s="34"/>
      <c r="K515" s="214"/>
      <c r="L515" s="25" t="str">
        <f>'Programe Budget 2073-74'!Q502</f>
        <v>दि</v>
      </c>
    </row>
    <row r="516" spans="1:12">
      <c r="A516" s="18"/>
      <c r="B516" s="18"/>
      <c r="C516" s="33">
        <f>'Programe Budget 2073-74'!C503</f>
        <v>81</v>
      </c>
      <c r="D516" s="224" t="str">
        <f>'Programe Budget 2073-74'!D503</f>
        <v>जिल्ला कृषि विकास कार्यालय, डडेलधुरा</v>
      </c>
      <c r="E516" s="34">
        <f>'Programe Budget 2073-74'!E503</f>
        <v>4614</v>
      </c>
      <c r="F516" s="34">
        <f t="shared" si="42"/>
        <v>4614</v>
      </c>
      <c r="G516" s="34" t="e">
        <f t="shared" si="43"/>
        <v>#REF!</v>
      </c>
      <c r="H516" s="192">
        <v>100</v>
      </c>
      <c r="I516" s="34" t="e">
        <f t="shared" si="44"/>
        <v>#REF!</v>
      </c>
      <c r="J516" s="34"/>
      <c r="K516" s="214"/>
      <c r="L516" s="25" t="str">
        <f>'Programe Budget 2073-74'!Q503</f>
        <v>दि</v>
      </c>
    </row>
    <row r="517" spans="1:12">
      <c r="A517" s="18"/>
      <c r="B517" s="18"/>
      <c r="C517" s="33" t="e">
        <f>'Programe Budget 2073-74'!#REF!</f>
        <v>#REF!</v>
      </c>
      <c r="D517" s="224" t="e">
        <f>'Programe Budget 2073-74'!#REF!</f>
        <v>#REF!</v>
      </c>
      <c r="E517" s="34" t="e">
        <f>'Programe Budget 2073-74'!#REF!</f>
        <v>#REF!</v>
      </c>
      <c r="F517" s="34" t="e">
        <f t="shared" si="42"/>
        <v>#REF!</v>
      </c>
      <c r="G517" s="34" t="e">
        <f>F517/$F$518*100</f>
        <v>#REF!</v>
      </c>
      <c r="H517" s="192">
        <v>100</v>
      </c>
      <c r="I517" s="34" t="e">
        <f t="shared" si="44"/>
        <v>#REF!</v>
      </c>
      <c r="J517" s="34"/>
      <c r="K517" s="214"/>
      <c r="L517" s="25" t="e">
        <f>'Programe Budget 2073-74'!#REF!</f>
        <v>#REF!</v>
      </c>
    </row>
    <row r="518" spans="1:12" ht="16.5" customHeight="1">
      <c r="A518" s="25"/>
      <c r="B518" s="272"/>
      <c r="C518" s="29"/>
      <c r="D518" s="229" t="str">
        <f>'Programe Budget 2073-74'!D505</f>
        <v xml:space="preserve"> ८२ कार्यालयको जम्मा</v>
      </c>
      <c r="E518" s="59" t="e">
        <f>SUM(E435:E517)</f>
        <v>#REF!</v>
      </c>
      <c r="F518" s="59" t="e">
        <f>SUM(F435:F517)</f>
        <v>#REF!</v>
      </c>
      <c r="G518" s="59" t="e">
        <f>SUM(G435:G517)</f>
        <v>#REF!</v>
      </c>
      <c r="H518" s="192"/>
      <c r="I518" s="59" t="e">
        <f>SUM(I435:I517)</f>
        <v>#REF!</v>
      </c>
      <c r="J518" s="57"/>
      <c r="K518" s="361"/>
      <c r="L518" s="25"/>
    </row>
    <row r="519" spans="1:12">
      <c r="A519" s="25"/>
      <c r="B519" s="25"/>
      <c r="C519" s="33"/>
      <c r="D519" s="274" t="s">
        <v>321</v>
      </c>
      <c r="E519" s="57" t="e">
        <f>E805</f>
        <v>#REF!</v>
      </c>
      <c r="F519" s="57" t="e">
        <f>F805</f>
        <v>#REF!</v>
      </c>
      <c r="G519" s="59" t="e">
        <f>F518/F519*100</f>
        <v>#REF!</v>
      </c>
      <c r="H519" s="192"/>
      <c r="I519" s="57" t="e">
        <f>I518*G519/100</f>
        <v>#REF!</v>
      </c>
      <c r="J519" s="59" t="e">
        <f>I519</f>
        <v>#REF!</v>
      </c>
      <c r="K519" s="214"/>
      <c r="L519" s="25"/>
    </row>
    <row r="520" spans="1:12">
      <c r="A520" s="1">
        <f>'Programe Budget 2073-74'!A589</f>
        <v>12</v>
      </c>
      <c r="B520" s="11" t="str">
        <f>'Programe Budget 2073-74'!B589</f>
        <v>312124-3/4</v>
      </c>
      <c r="C520" s="33"/>
      <c r="D520" s="273" t="str">
        <f>'Programe Budget 2073-74'!D589</f>
        <v xml:space="preserve">सिंचाई तथा जलश्रोत ब्यवस्थापन आयोजना, बाली तथा जल ब्यवस्थापन कार्यक्रम </v>
      </c>
      <c r="E520" s="57"/>
      <c r="F520" s="57"/>
      <c r="G520" s="59"/>
      <c r="H520" s="192"/>
      <c r="I520" s="57"/>
      <c r="J520" s="57"/>
      <c r="K520" s="214"/>
      <c r="L520" s="25" t="str">
        <f>'Programe Budget 2073-74'!Q589</f>
        <v>ना</v>
      </c>
    </row>
    <row r="521" spans="1:12">
      <c r="A521" s="331"/>
      <c r="B521" s="18"/>
      <c r="C521" s="33">
        <f>'Programe Budget 2073-74'!C590</f>
        <v>1</v>
      </c>
      <c r="D521" s="126" t="str">
        <f>'Programe Budget 2073-74'!D590</f>
        <v>आयोजना संयोजकको कार्यालय, हरिहरभवन, ललितपुर</v>
      </c>
      <c r="E521" s="34">
        <f>'Programe Budget 2073-74'!E590</f>
        <v>95475</v>
      </c>
      <c r="F521" s="34">
        <f t="shared" ref="F521:F570" si="45">E521</f>
        <v>95475</v>
      </c>
      <c r="G521" s="34">
        <f t="shared" ref="G521:G570" si="46">SUM(F521/$F$571*100)</f>
        <v>52.469458076641949</v>
      </c>
      <c r="H521" s="192">
        <v>82.99</v>
      </c>
      <c r="I521" s="34">
        <f>SUM(G521*H521/100)</f>
        <v>43.544403257805151</v>
      </c>
      <c r="J521" s="57"/>
      <c r="K521" s="214"/>
      <c r="L521" s="25" t="str">
        <f>'Programe Budget 2073-74'!Q590</f>
        <v>नि</v>
      </c>
    </row>
    <row r="522" spans="1:12">
      <c r="A522" s="331"/>
      <c r="B522" s="11"/>
      <c r="C522" s="33">
        <f>'Programe Budget 2073-74'!C591</f>
        <v>2</v>
      </c>
      <c r="D522" s="126" t="str">
        <f>'Programe Budget 2073-74'!D591</f>
        <v>क्षेत्रीय कृषि निर्देशनालय, बिराटनगर</v>
      </c>
      <c r="E522" s="34">
        <f>'Programe Budget 2073-74'!E591</f>
        <v>477</v>
      </c>
      <c r="F522" s="34">
        <f t="shared" si="45"/>
        <v>477</v>
      </c>
      <c r="G522" s="34">
        <f t="shared" si="46"/>
        <v>0.26214120453059142</v>
      </c>
      <c r="H522" s="192">
        <v>100</v>
      </c>
      <c r="I522" s="34">
        <f t="shared" ref="I522:I570" si="47">SUM(G522*H522/100)</f>
        <v>0.26214120453059142</v>
      </c>
      <c r="J522" s="57"/>
      <c r="K522" s="214"/>
      <c r="L522" s="25" t="str">
        <f>'Programe Budget 2073-74'!Q591</f>
        <v>वि</v>
      </c>
    </row>
    <row r="523" spans="1:12">
      <c r="A523" s="331"/>
      <c r="B523" s="9"/>
      <c r="C523" s="33">
        <f>'Programe Budget 2073-74'!C592</f>
        <v>3</v>
      </c>
      <c r="D523" s="126" t="str">
        <f>'Programe Budget 2073-74'!D592</f>
        <v>क्षेत्रीय कृषि निर्देशनालय, हरिहरभवन</v>
      </c>
      <c r="E523" s="34">
        <f>'Programe Budget 2073-74'!E592</f>
        <v>477</v>
      </c>
      <c r="F523" s="34">
        <f t="shared" si="45"/>
        <v>477</v>
      </c>
      <c r="G523" s="34">
        <f t="shared" si="46"/>
        <v>0.26214120453059142</v>
      </c>
      <c r="H523" s="192">
        <v>100</v>
      </c>
      <c r="I523" s="34">
        <f t="shared" si="47"/>
        <v>0.26214120453059142</v>
      </c>
      <c r="J523" s="57"/>
      <c r="K523" s="214"/>
      <c r="L523" s="25" t="str">
        <f>'Programe Budget 2073-74'!Q592</f>
        <v>का</v>
      </c>
    </row>
    <row r="524" spans="1:12">
      <c r="A524" s="331"/>
      <c r="B524" s="9"/>
      <c r="C524" s="33">
        <f>'Programe Budget 2073-74'!C593</f>
        <v>4</v>
      </c>
      <c r="D524" s="126" t="str">
        <f>'Programe Budget 2073-74'!D593</f>
        <v>क्षेत्रीय कृषि निर्देशनालय, पोखरा</v>
      </c>
      <c r="E524" s="34">
        <f>'Programe Budget 2073-74'!E593</f>
        <v>477</v>
      </c>
      <c r="F524" s="34">
        <f t="shared" si="45"/>
        <v>477</v>
      </c>
      <c r="G524" s="34">
        <f t="shared" si="46"/>
        <v>0.26214120453059142</v>
      </c>
      <c r="H524" s="192"/>
      <c r="I524" s="34">
        <f t="shared" si="47"/>
        <v>0</v>
      </c>
      <c r="J524" s="34"/>
      <c r="K524" s="214"/>
      <c r="L524" s="25" t="str">
        <f>'Programe Budget 2073-74'!Q593</f>
        <v>प</v>
      </c>
    </row>
    <row r="525" spans="1:12" ht="18.75" customHeight="1">
      <c r="A525" s="331"/>
      <c r="B525" s="9"/>
      <c r="C525" s="33">
        <f>'Programe Budget 2073-74'!C594</f>
        <v>5</v>
      </c>
      <c r="D525" s="126" t="str">
        <f>'Programe Budget 2073-74'!D594</f>
        <v>क्षेत्रीय कृषि निर्देशनालय, सुर्खेत</v>
      </c>
      <c r="E525" s="34">
        <f>'Programe Budget 2073-74'!E594</f>
        <v>477</v>
      </c>
      <c r="F525" s="34">
        <f t="shared" si="45"/>
        <v>477</v>
      </c>
      <c r="G525" s="34">
        <f t="shared" si="46"/>
        <v>0.26214120453059142</v>
      </c>
      <c r="H525" s="192">
        <v>100</v>
      </c>
      <c r="I525" s="34">
        <f t="shared" si="47"/>
        <v>0.26214120453059142</v>
      </c>
      <c r="J525" s="34"/>
      <c r="K525" s="214"/>
      <c r="L525" s="25" t="str">
        <f>'Programe Budget 2073-74'!Q594</f>
        <v>सु</v>
      </c>
    </row>
    <row r="526" spans="1:12">
      <c r="A526" s="331"/>
      <c r="B526" s="9"/>
      <c r="C526" s="33">
        <f>'Programe Budget 2073-74'!C595</f>
        <v>6</v>
      </c>
      <c r="D526" s="126" t="str">
        <f>'Programe Budget 2073-74'!D595</f>
        <v>क्षेत्रीय कृषि निर्देशनालय, दिपायल</v>
      </c>
      <c r="E526" s="34">
        <f>'Programe Budget 2073-74'!E595</f>
        <v>977</v>
      </c>
      <c r="F526" s="34">
        <f t="shared" si="45"/>
        <v>977</v>
      </c>
      <c r="G526" s="34">
        <f t="shared" si="46"/>
        <v>0.53692234135511063</v>
      </c>
      <c r="H526" s="192">
        <v>100</v>
      </c>
      <c r="I526" s="34">
        <f t="shared" si="47"/>
        <v>0.53692234135511063</v>
      </c>
      <c r="J526" s="34"/>
      <c r="K526" s="214"/>
      <c r="L526" s="25" t="str">
        <f>'Programe Budget 2073-74'!Q595</f>
        <v>दि</v>
      </c>
    </row>
    <row r="527" spans="1:12">
      <c r="A527" s="331"/>
      <c r="B527" s="9"/>
      <c r="C527" s="33">
        <f>'Programe Budget 2073-74'!C596</f>
        <v>7</v>
      </c>
      <c r="D527" s="126" t="str">
        <f>'Programe Budget 2073-74'!D596</f>
        <v>जिल्ला कृषि बिकास कार्यालय, झापा</v>
      </c>
      <c r="E527" s="34">
        <f>'Programe Budget 2073-74'!E596</f>
        <v>4677</v>
      </c>
      <c r="F527" s="34">
        <f t="shared" si="45"/>
        <v>4677</v>
      </c>
      <c r="G527" s="34">
        <f t="shared" si="46"/>
        <v>2.570302753856553</v>
      </c>
      <c r="H527" s="192">
        <v>100</v>
      </c>
      <c r="I527" s="34">
        <f t="shared" si="47"/>
        <v>2.5703027538565535</v>
      </c>
      <c r="J527" s="34"/>
      <c r="K527" s="214"/>
      <c r="L527" s="25" t="str">
        <f>'Programe Budget 2073-74'!Q596</f>
        <v>वि</v>
      </c>
    </row>
    <row r="528" spans="1:12">
      <c r="A528" s="331"/>
      <c r="B528" s="9"/>
      <c r="C528" s="33">
        <f>'Programe Budget 2073-74'!C597</f>
        <v>8</v>
      </c>
      <c r="D528" s="126" t="str">
        <f>'Programe Budget 2073-74'!D597</f>
        <v>जिल्ला कृषि बिकास कार्यालय, सुनसरी</v>
      </c>
      <c r="E528" s="34">
        <f>'Programe Budget 2073-74'!E597</f>
        <v>2298</v>
      </c>
      <c r="F528" s="34">
        <f t="shared" si="45"/>
        <v>2298</v>
      </c>
      <c r="G528" s="34">
        <f t="shared" si="46"/>
        <v>1.2628941048454907</v>
      </c>
      <c r="H528" s="192">
        <v>100</v>
      </c>
      <c r="I528" s="34">
        <f t="shared" si="47"/>
        <v>1.2628941048454907</v>
      </c>
      <c r="J528" s="34"/>
      <c r="K528" s="214"/>
      <c r="L528" s="25" t="str">
        <f>'Programe Budget 2073-74'!Q597</f>
        <v>वि</v>
      </c>
    </row>
    <row r="529" spans="1:12">
      <c r="A529" s="331"/>
      <c r="B529" s="9"/>
      <c r="C529" s="33">
        <f>'Programe Budget 2073-74'!C598</f>
        <v>9</v>
      </c>
      <c r="D529" s="126" t="str">
        <f>'Programe Budget 2073-74'!D598</f>
        <v>जिल्ला कृषि बिकास कार्यालय, बारा</v>
      </c>
      <c r="E529" s="34">
        <f>'Programe Budget 2073-74'!E598</f>
        <v>2318</v>
      </c>
      <c r="F529" s="34">
        <f t="shared" si="45"/>
        <v>2318</v>
      </c>
      <c r="G529" s="34">
        <f t="shared" si="46"/>
        <v>1.2738853503184715</v>
      </c>
      <c r="H529" s="192">
        <v>88</v>
      </c>
      <c r="I529" s="34">
        <f t="shared" si="47"/>
        <v>1.121019108280255</v>
      </c>
      <c r="J529" s="34"/>
      <c r="K529" s="214"/>
      <c r="L529" s="252" t="str">
        <f>'Programe Budget 2073-74'!Q598</f>
        <v>का</v>
      </c>
    </row>
    <row r="530" spans="1:12">
      <c r="A530" s="331"/>
      <c r="B530" s="9"/>
      <c r="C530" s="33">
        <f>'Programe Budget 2073-74'!C599</f>
        <v>10</v>
      </c>
      <c r="D530" s="126" t="str">
        <f>'Programe Budget 2073-74'!D599</f>
        <v>जिल्ला कृषि बिकास कार्यालय, पर्सा</v>
      </c>
      <c r="E530" s="34">
        <f>'Programe Budget 2073-74'!E599</f>
        <v>2544</v>
      </c>
      <c r="F530" s="34">
        <f t="shared" si="45"/>
        <v>2544</v>
      </c>
      <c r="G530" s="34">
        <f t="shared" si="46"/>
        <v>1.3980864241631541</v>
      </c>
      <c r="H530" s="192">
        <v>97</v>
      </c>
      <c r="I530" s="34">
        <f t="shared" si="47"/>
        <v>1.3561438314382597</v>
      </c>
      <c r="J530" s="34"/>
      <c r="K530" s="214"/>
      <c r="L530" s="252" t="str">
        <f>'Programe Budget 2073-74'!Q599</f>
        <v>का</v>
      </c>
    </row>
    <row r="531" spans="1:12">
      <c r="A531" s="331"/>
      <c r="B531" s="9"/>
      <c r="C531" s="33">
        <f>'Programe Budget 2073-74'!C600</f>
        <v>11</v>
      </c>
      <c r="D531" s="126" t="str">
        <f>'Programe Budget 2073-74'!D600</f>
        <v xml:space="preserve">ाजिल्ला कृषि बिकास कार्यालय, नवलपरासी </v>
      </c>
      <c r="E531" s="34">
        <f>'Programe Budget 2073-74'!E600</f>
        <v>2399</v>
      </c>
      <c r="F531" s="34">
        <f t="shared" si="45"/>
        <v>2399</v>
      </c>
      <c r="G531" s="34">
        <f t="shared" si="46"/>
        <v>1.3183998944840434</v>
      </c>
      <c r="H531" s="192">
        <v>100</v>
      </c>
      <c r="I531" s="34">
        <f t="shared" si="47"/>
        <v>1.3183998944840434</v>
      </c>
      <c r="J531" s="34"/>
      <c r="K531" s="214"/>
      <c r="L531" s="252" t="str">
        <f>'Programe Budget 2073-74'!Q600</f>
        <v>प</v>
      </c>
    </row>
    <row r="532" spans="1:12">
      <c r="A532" s="331"/>
      <c r="B532" s="9"/>
      <c r="C532" s="33">
        <f>'Programe Budget 2073-74'!C601</f>
        <v>12</v>
      </c>
      <c r="D532" s="126" t="str">
        <f>'Programe Budget 2073-74'!D601</f>
        <v>जिल्ला कृषि बिकास कार्यालय, रुपन्देही</v>
      </c>
      <c r="E532" s="34">
        <f>'Programe Budget 2073-74'!E601</f>
        <v>4122</v>
      </c>
      <c r="F532" s="34">
        <f t="shared" si="45"/>
        <v>4122</v>
      </c>
      <c r="G532" s="34">
        <f t="shared" si="46"/>
        <v>2.2652956919813372</v>
      </c>
      <c r="H532" s="192">
        <v>100</v>
      </c>
      <c r="I532" s="34">
        <f t="shared" si="47"/>
        <v>2.2652956919813372</v>
      </c>
      <c r="J532" s="34"/>
      <c r="K532" s="214"/>
      <c r="L532" s="252" t="str">
        <f>'Programe Budget 2073-74'!Q601</f>
        <v>प</v>
      </c>
    </row>
    <row r="533" spans="1:12">
      <c r="A533" s="331"/>
      <c r="B533" s="9"/>
      <c r="C533" s="33">
        <f>'Programe Budget 2073-74'!C602</f>
        <v>13</v>
      </c>
      <c r="D533" s="126" t="str">
        <f>'Programe Budget 2073-74'!D602</f>
        <v>जिल्ला कृषि बिकास कार्यालय, कपिलवस्तु</v>
      </c>
      <c r="E533" s="34">
        <f>'Programe Budget 2073-74'!E602</f>
        <v>2602</v>
      </c>
      <c r="F533" s="34">
        <f t="shared" si="45"/>
        <v>2602</v>
      </c>
      <c r="G533" s="34">
        <f t="shared" si="46"/>
        <v>1.4299610360347983</v>
      </c>
      <c r="H533" s="192">
        <v>100</v>
      </c>
      <c r="I533" s="34">
        <f t="shared" si="47"/>
        <v>1.4299610360347983</v>
      </c>
      <c r="J533" s="34"/>
      <c r="K533" s="214"/>
      <c r="L533" s="252" t="str">
        <f>'Programe Budget 2073-74'!Q602</f>
        <v>प</v>
      </c>
    </row>
    <row r="534" spans="1:12">
      <c r="A534" s="331"/>
      <c r="B534" s="9"/>
      <c r="C534" s="33">
        <f>'Programe Budget 2073-74'!C603</f>
        <v>14</v>
      </c>
      <c r="D534" s="126" t="str">
        <f>'Programe Budget 2073-74'!D603</f>
        <v>जिल्ला कृषि बिकास कार्यालय, दाङ्ग</v>
      </c>
      <c r="E534" s="34">
        <f>'Programe Budget 2073-74'!E603</f>
        <v>4160</v>
      </c>
      <c r="F534" s="34">
        <f t="shared" si="45"/>
        <v>4160</v>
      </c>
      <c r="G534" s="34">
        <f t="shared" si="46"/>
        <v>2.2861790583800006</v>
      </c>
      <c r="H534" s="192">
        <v>95</v>
      </c>
      <c r="I534" s="34">
        <f t="shared" si="47"/>
        <v>2.1718701054610006</v>
      </c>
      <c r="J534" s="34"/>
      <c r="K534" s="214"/>
      <c r="L534" s="252" t="str">
        <f>'Programe Budget 2073-74'!Q603</f>
        <v>सु</v>
      </c>
    </row>
    <row r="535" spans="1:12">
      <c r="A535" s="331"/>
      <c r="B535" s="9"/>
      <c r="C535" s="33">
        <f>'Programe Budget 2073-74'!C604</f>
        <v>15</v>
      </c>
      <c r="D535" s="126" t="str">
        <f>'Programe Budget 2073-74'!D604</f>
        <v>जिल्ला कृषि बिकास कार्यालय, बाँके</v>
      </c>
      <c r="E535" s="34">
        <f>'Programe Budget 2073-74'!E604</f>
        <v>2232</v>
      </c>
      <c r="F535" s="34">
        <f t="shared" si="45"/>
        <v>2232</v>
      </c>
      <c r="G535" s="34">
        <f t="shared" si="46"/>
        <v>1.2266229947846541</v>
      </c>
      <c r="H535" s="192">
        <v>100</v>
      </c>
      <c r="I535" s="34">
        <f t="shared" si="47"/>
        <v>1.2266229947846541</v>
      </c>
      <c r="J535" s="34"/>
      <c r="K535" s="214"/>
      <c r="L535" s="252" t="str">
        <f>'Programe Budget 2073-74'!Q604</f>
        <v>सु</v>
      </c>
    </row>
    <row r="536" spans="1:12">
      <c r="A536" s="331"/>
      <c r="B536" s="9"/>
      <c r="C536" s="33">
        <f>'Programe Budget 2073-74'!C605</f>
        <v>16</v>
      </c>
      <c r="D536" s="126" t="str">
        <f>'Programe Budget 2073-74'!D605</f>
        <v>जिल्ला कृषि बिकास कार्यालय, बर्दिया</v>
      </c>
      <c r="E536" s="34">
        <f>'Programe Budget 2073-74'!E605</f>
        <v>2113</v>
      </c>
      <c r="F536" s="34">
        <f t="shared" si="45"/>
        <v>2113</v>
      </c>
      <c r="G536" s="34">
        <f t="shared" si="46"/>
        <v>1.1612250842204184</v>
      </c>
      <c r="H536" s="192">
        <v>100</v>
      </c>
      <c r="I536" s="34">
        <f t="shared" si="47"/>
        <v>1.1612250842204184</v>
      </c>
      <c r="J536" s="34"/>
      <c r="K536" s="214"/>
      <c r="L536" s="252" t="str">
        <f>'Programe Budget 2073-74'!Q605</f>
        <v>सु</v>
      </c>
    </row>
    <row r="537" spans="1:12">
      <c r="A537" s="331"/>
      <c r="B537" s="9"/>
      <c r="C537" s="33">
        <f>'Programe Budget 2073-74'!C606</f>
        <v>17</v>
      </c>
      <c r="D537" s="126" t="str">
        <f>'Programe Budget 2073-74'!D606</f>
        <v>जिल्ला कृषि बिकास कार्यालय, कैलाली</v>
      </c>
      <c r="E537" s="34">
        <f>'Programe Budget 2073-74'!E606</f>
        <v>2604</v>
      </c>
      <c r="F537" s="34">
        <f t="shared" si="45"/>
        <v>2604</v>
      </c>
      <c r="G537" s="34">
        <f t="shared" si="46"/>
        <v>1.4310601605820963</v>
      </c>
      <c r="H537" s="192">
        <v>100</v>
      </c>
      <c r="I537" s="34">
        <f t="shared" si="47"/>
        <v>1.4310601605820963</v>
      </c>
      <c r="J537" s="34"/>
      <c r="K537" s="214"/>
      <c r="L537" s="252" t="str">
        <f>'Programe Budget 2073-74'!Q606</f>
        <v>दि</v>
      </c>
    </row>
    <row r="538" spans="1:12">
      <c r="A538" s="331"/>
      <c r="B538" s="9"/>
      <c r="C538" s="33">
        <f>'Programe Budget 2073-74'!C607</f>
        <v>18</v>
      </c>
      <c r="D538" s="126" t="str">
        <f>'Programe Budget 2073-74'!D607</f>
        <v xml:space="preserve">जिल्ला कृषि बिकास कार्यालय, कन्चनपुर </v>
      </c>
      <c r="E538" s="34">
        <f>'Programe Budget 2073-74'!E607</f>
        <v>5377</v>
      </c>
      <c r="F538" s="34">
        <f t="shared" si="45"/>
        <v>5377</v>
      </c>
      <c r="G538" s="34">
        <f t="shared" si="46"/>
        <v>2.9549963454108803</v>
      </c>
      <c r="H538" s="192">
        <v>100</v>
      </c>
      <c r="I538" s="34">
        <f t="shared" si="47"/>
        <v>2.9549963454108803</v>
      </c>
      <c r="J538" s="34"/>
      <c r="K538" s="214"/>
      <c r="L538" s="252" t="str">
        <f>'Programe Budget 2073-74'!Q607</f>
        <v>दि</v>
      </c>
    </row>
    <row r="539" spans="1:12">
      <c r="A539" s="331"/>
      <c r="B539" s="9"/>
      <c r="C539" s="33">
        <f>'Programe Budget 2073-74'!C608</f>
        <v>19</v>
      </c>
      <c r="D539" s="126" t="str">
        <f>'Programe Budget 2073-74'!D608</f>
        <v>जिल्ला कृषि बिकास कार्यालय, मुस्ताङ्ग</v>
      </c>
      <c r="E539" s="34">
        <f>'Programe Budget 2073-74'!E608</f>
        <v>1178</v>
      </c>
      <c r="F539" s="34">
        <f t="shared" si="45"/>
        <v>1178</v>
      </c>
      <c r="G539" s="34">
        <f t="shared" si="46"/>
        <v>0.64738435835856734</v>
      </c>
      <c r="H539" s="192">
        <v>99</v>
      </c>
      <c r="I539" s="34">
        <f t="shared" si="47"/>
        <v>0.64091051477498173</v>
      </c>
      <c r="J539" s="34"/>
      <c r="K539" s="214"/>
      <c r="L539" s="252" t="str">
        <f>'Programe Budget 2073-74'!Q608</f>
        <v>प</v>
      </c>
    </row>
    <row r="540" spans="1:12">
      <c r="A540" s="331"/>
      <c r="B540" s="9"/>
      <c r="C540" s="33">
        <f>'Programe Budget 2073-74'!C609</f>
        <v>20</v>
      </c>
      <c r="D540" s="126" t="str">
        <f>'Programe Budget 2073-74'!D609</f>
        <v>जिल्ला कृषि बिकास कार्यालय, मनाङ्ग</v>
      </c>
      <c r="E540" s="34">
        <f>'Programe Budget 2073-74'!E609</f>
        <v>1056</v>
      </c>
      <c r="F540" s="34">
        <f t="shared" si="45"/>
        <v>1056</v>
      </c>
      <c r="G540" s="34">
        <f t="shared" si="46"/>
        <v>0.58033776097338474</v>
      </c>
      <c r="H540" s="192">
        <v>100</v>
      </c>
      <c r="I540" s="34">
        <f t="shared" si="47"/>
        <v>0.58033776097338474</v>
      </c>
      <c r="J540" s="34"/>
      <c r="K540" s="214"/>
      <c r="L540" s="252" t="str">
        <f>'Programe Budget 2073-74'!Q609</f>
        <v>प</v>
      </c>
    </row>
    <row r="541" spans="1:12">
      <c r="A541" s="331"/>
      <c r="B541" s="9"/>
      <c r="C541" s="33">
        <f>'Programe Budget 2073-74'!C610</f>
        <v>21</v>
      </c>
      <c r="D541" s="126" t="str">
        <f>'Programe Budget 2073-74'!D610</f>
        <v>जिल्ला कृषि बिकास कार्यालय, हुम्ला</v>
      </c>
      <c r="E541" s="34">
        <f>'Programe Budget 2073-74'!E610</f>
        <v>1135</v>
      </c>
      <c r="F541" s="34">
        <f t="shared" si="45"/>
        <v>1135</v>
      </c>
      <c r="G541" s="34">
        <f t="shared" si="46"/>
        <v>0.62375318059165874</v>
      </c>
      <c r="H541" s="192">
        <v>100</v>
      </c>
      <c r="I541" s="34">
        <f t="shared" si="47"/>
        <v>0.62375318059165874</v>
      </c>
      <c r="J541" s="34"/>
      <c r="K541" s="214"/>
      <c r="L541" s="252" t="str">
        <f>'Programe Budget 2073-74'!Q610</f>
        <v>सु</v>
      </c>
    </row>
    <row r="542" spans="1:12">
      <c r="A542" s="331"/>
      <c r="B542" s="9"/>
      <c r="C542" s="33">
        <f>'Programe Budget 2073-74'!C611</f>
        <v>22</v>
      </c>
      <c r="D542" s="126" t="str">
        <f>'Programe Budget 2073-74'!D611</f>
        <v>जिल्ला कृषि बिकास कार्यालय, कालिकोट</v>
      </c>
      <c r="E542" s="34">
        <f>'Programe Budget 2073-74'!E611</f>
        <v>1237</v>
      </c>
      <c r="F542" s="34">
        <f t="shared" si="45"/>
        <v>1237</v>
      </c>
      <c r="G542" s="34">
        <f t="shared" si="46"/>
        <v>0.67980853250386064</v>
      </c>
      <c r="H542" s="192">
        <v>100</v>
      </c>
      <c r="I542" s="34">
        <f t="shared" si="47"/>
        <v>0.67980853250386064</v>
      </c>
      <c r="J542" s="34"/>
      <c r="K542" s="214"/>
      <c r="L542" s="252" t="str">
        <f>'Programe Budget 2073-74'!Q611</f>
        <v>सु</v>
      </c>
    </row>
    <row r="543" spans="1:12">
      <c r="A543" s="331"/>
      <c r="B543" s="9"/>
      <c r="C543" s="33">
        <f>'Programe Budget 2073-74'!C612</f>
        <v>23</v>
      </c>
      <c r="D543" s="126" t="str">
        <f>'Programe Budget 2073-74'!D612</f>
        <v>जिल्ला कृषि बिकास कार्यालय, जुम्ला</v>
      </c>
      <c r="E543" s="34">
        <f>'Programe Budget 2073-74'!E612</f>
        <v>1030</v>
      </c>
      <c r="F543" s="34">
        <f t="shared" si="45"/>
        <v>1030</v>
      </c>
      <c r="G543" s="34">
        <f t="shared" si="46"/>
        <v>0.56604914185850974</v>
      </c>
      <c r="H543" s="192">
        <v>99</v>
      </c>
      <c r="I543" s="34">
        <f t="shared" si="47"/>
        <v>0.5603886504399247</v>
      </c>
      <c r="J543" s="34"/>
      <c r="K543" s="214"/>
      <c r="L543" s="252" t="str">
        <f>'Programe Budget 2073-74'!Q612</f>
        <v>सु</v>
      </c>
    </row>
    <row r="544" spans="1:12">
      <c r="A544" s="331"/>
      <c r="B544" s="9"/>
      <c r="C544" s="33">
        <f>'Programe Budget 2073-74'!C613</f>
        <v>24</v>
      </c>
      <c r="D544" s="126" t="str">
        <f>'Programe Budget 2073-74'!D613</f>
        <v>जिल्ला कृषि बिकास कार्यालय, मुगु</v>
      </c>
      <c r="E544" s="34">
        <f>'Programe Budget 2073-74'!E613</f>
        <v>1136</v>
      </c>
      <c r="F544" s="34">
        <f t="shared" si="45"/>
        <v>1136</v>
      </c>
      <c r="G544" s="34">
        <f t="shared" si="46"/>
        <v>0.62430274286530774</v>
      </c>
      <c r="H544" s="192">
        <v>100</v>
      </c>
      <c r="I544" s="34">
        <f t="shared" si="47"/>
        <v>0.62430274286530774</v>
      </c>
      <c r="J544" s="34"/>
      <c r="K544" s="214"/>
      <c r="L544" s="252" t="str">
        <f>'Programe Budget 2073-74'!Q613</f>
        <v>सु</v>
      </c>
    </row>
    <row r="545" spans="1:12">
      <c r="A545" s="331"/>
      <c r="B545" s="9"/>
      <c r="C545" s="33">
        <f>'Programe Budget 2073-74'!C614</f>
        <v>25</v>
      </c>
      <c r="D545" s="126" t="str">
        <f>'Programe Budget 2073-74'!D614</f>
        <v xml:space="preserve">जिल्ला कृषि बिकास कार्यालय, डोल्पा </v>
      </c>
      <c r="E545" s="34">
        <f>'Programe Budget 2073-74'!E614</f>
        <v>1107</v>
      </c>
      <c r="F545" s="34">
        <f t="shared" si="45"/>
        <v>1107</v>
      </c>
      <c r="G545" s="34">
        <f t="shared" si="46"/>
        <v>0.60836543692948564</v>
      </c>
      <c r="H545" s="192">
        <v>100</v>
      </c>
      <c r="I545" s="34">
        <f>SUM(G545*H545/100)</f>
        <v>0.60836543692948564</v>
      </c>
      <c r="J545" s="34"/>
      <c r="K545" s="214"/>
      <c r="L545" s="252" t="str">
        <f>'Programe Budget 2073-74'!Q614</f>
        <v>सु</v>
      </c>
    </row>
    <row r="546" spans="1:12">
      <c r="A546" s="331"/>
      <c r="B546" s="9"/>
      <c r="C546" s="33">
        <f>'Programe Budget 2073-74'!C615</f>
        <v>26</v>
      </c>
      <c r="D546" s="126" t="str">
        <f>'Programe Budget 2073-74'!D615</f>
        <v>जिल्ला कृषि बिकास कार्यालय, बझाङ्ग</v>
      </c>
      <c r="E546" s="34">
        <f>'Programe Budget 2073-74'!E615</f>
        <v>1118</v>
      </c>
      <c r="F546" s="34">
        <f t="shared" si="45"/>
        <v>1118</v>
      </c>
      <c r="G546" s="34">
        <f t="shared" si="46"/>
        <v>0.61441062193962515</v>
      </c>
      <c r="H546" s="192">
        <v>97.9</v>
      </c>
      <c r="I546" s="34">
        <f t="shared" si="47"/>
        <v>0.60150799887889306</v>
      </c>
      <c r="J546" s="34"/>
      <c r="K546" s="214"/>
      <c r="L546" s="252" t="str">
        <f>'Programe Budget 2073-74'!Q615</f>
        <v>दि</v>
      </c>
    </row>
    <row r="547" spans="1:12">
      <c r="A547" s="331"/>
      <c r="B547" s="9"/>
      <c r="C547" s="33">
        <f>'Programe Budget 2073-74'!C616</f>
        <v>27</v>
      </c>
      <c r="D547" s="126" t="str">
        <f>'Programe Budget 2073-74'!D616</f>
        <v>जिल्ला कृषि बिकास कार्यालय, डडेलधुरा</v>
      </c>
      <c r="E547" s="34">
        <f>'Programe Budget 2073-74'!E616</f>
        <v>1609</v>
      </c>
      <c r="F547" s="34">
        <f t="shared" si="45"/>
        <v>1609</v>
      </c>
      <c r="G547" s="34">
        <f t="shared" si="46"/>
        <v>0.88424569830130306</v>
      </c>
      <c r="H547" s="192">
        <v>92</v>
      </c>
      <c r="I547" s="34">
        <f t="shared" si="47"/>
        <v>0.81350604243719882</v>
      </c>
      <c r="J547" s="34"/>
      <c r="K547" s="214"/>
      <c r="L547" s="252" t="str">
        <f>'Programe Budget 2073-74'!Q616</f>
        <v>दि</v>
      </c>
    </row>
    <row r="548" spans="1:12">
      <c r="A548" s="331"/>
      <c r="B548" s="9"/>
      <c r="C548" s="33">
        <f>'Programe Budget 2073-74'!C617</f>
        <v>28</v>
      </c>
      <c r="D548" s="126" t="str">
        <f>'Programe Budget 2073-74'!D617</f>
        <v>जिल्ला कृषि बिकास कार्यालय, बैतडी</v>
      </c>
      <c r="E548" s="34">
        <f>'Programe Budget 2073-74'!E617</f>
        <v>1279</v>
      </c>
      <c r="F548" s="34">
        <f t="shared" si="45"/>
        <v>1279</v>
      </c>
      <c r="G548" s="34">
        <f t="shared" si="46"/>
        <v>0.70289014799712035</v>
      </c>
      <c r="H548" s="192">
        <v>100</v>
      </c>
      <c r="I548" s="34">
        <f t="shared" si="47"/>
        <v>0.70289014799712035</v>
      </c>
      <c r="J548" s="34"/>
      <c r="K548" s="214"/>
      <c r="L548" s="252" t="str">
        <f>'Programe Budget 2073-74'!Q617</f>
        <v>दि</v>
      </c>
    </row>
    <row r="549" spans="1:12">
      <c r="A549" s="331"/>
      <c r="B549" s="9"/>
      <c r="C549" s="33">
        <f>'Programe Budget 2073-74'!C618</f>
        <v>29</v>
      </c>
      <c r="D549" s="126" t="str">
        <f>'Programe Budget 2073-74'!D618</f>
        <v>जिल्ला कृषि बिकास कार्यालय, दार्चुला</v>
      </c>
      <c r="E549" s="34">
        <f>'Programe Budget 2073-74'!E618</f>
        <v>1460</v>
      </c>
      <c r="F549" s="34">
        <f t="shared" si="45"/>
        <v>1460</v>
      </c>
      <c r="G549" s="34">
        <f t="shared" si="46"/>
        <v>0.80236091952759625</v>
      </c>
      <c r="H549" s="192">
        <v>100</v>
      </c>
      <c r="I549" s="34">
        <f t="shared" si="47"/>
        <v>0.80236091952759625</v>
      </c>
      <c r="J549" s="34"/>
      <c r="K549" s="214"/>
      <c r="L549" s="252" t="str">
        <f>'Programe Budget 2073-74'!Q618</f>
        <v>दि</v>
      </c>
    </row>
    <row r="550" spans="1:12">
      <c r="A550" s="331"/>
      <c r="B550" s="9"/>
      <c r="C550" s="33">
        <f>'Programe Budget 2073-74'!C619</f>
        <v>30</v>
      </c>
      <c r="D550" s="126" t="str">
        <f>'Programe Budget 2073-74'!D619</f>
        <v>जिल्ला कृषि बिकास कार्यालय, डोटी</v>
      </c>
      <c r="E550" s="34">
        <f>'Programe Budget 2073-74'!E619</f>
        <v>1257</v>
      </c>
      <c r="F550" s="34">
        <f t="shared" si="45"/>
        <v>1257</v>
      </c>
      <c r="G550" s="34">
        <f t="shared" si="46"/>
        <v>0.69079977797684144</v>
      </c>
      <c r="H550" s="192">
        <v>100</v>
      </c>
      <c r="I550" s="34">
        <f t="shared" si="47"/>
        <v>0.69079977797684156</v>
      </c>
      <c r="J550" s="34"/>
      <c r="K550" s="214"/>
      <c r="L550" s="252" t="str">
        <f>'Programe Budget 2073-74'!Q619</f>
        <v>दि</v>
      </c>
    </row>
    <row r="551" spans="1:12">
      <c r="A551" s="331"/>
      <c r="B551" s="9"/>
      <c r="C551" s="33">
        <f>'Programe Budget 2073-74'!C620</f>
        <v>31</v>
      </c>
      <c r="D551" s="126" t="str">
        <f>'Programe Budget 2073-74'!D620</f>
        <v>जिल्ला कृषि बिकास कार्यालय, अछाम</v>
      </c>
      <c r="E551" s="34">
        <f>'Programe Budget 2073-74'!E620</f>
        <v>890</v>
      </c>
      <c r="F551" s="34">
        <f t="shared" si="45"/>
        <v>890</v>
      </c>
      <c r="G551" s="34">
        <f t="shared" si="46"/>
        <v>0.48911042354764434</v>
      </c>
      <c r="H551" s="192">
        <v>98.7</v>
      </c>
      <c r="I551" s="34">
        <f t="shared" si="47"/>
        <v>0.48275198804152497</v>
      </c>
      <c r="J551" s="34"/>
      <c r="K551" s="214"/>
      <c r="L551" s="252" t="str">
        <f>'Programe Budget 2073-74'!Q620</f>
        <v>दि</v>
      </c>
    </row>
    <row r="552" spans="1:12">
      <c r="A552" s="331"/>
      <c r="B552" s="9"/>
      <c r="C552" s="33">
        <f>'Programe Budget 2073-74'!C621</f>
        <v>32</v>
      </c>
      <c r="D552" s="126" t="str">
        <f>'Programe Budget 2073-74'!D621</f>
        <v>जिल्ला कृषि बिकास कार्यालय, बाजुरा</v>
      </c>
      <c r="E552" s="34">
        <f>'Programe Budget 2073-74'!E621</f>
        <v>1122</v>
      </c>
      <c r="F552" s="34">
        <f t="shared" si="45"/>
        <v>1122</v>
      </c>
      <c r="G552" s="34">
        <f t="shared" si="46"/>
        <v>0.61660887103422124</v>
      </c>
      <c r="H552" s="192">
        <v>100</v>
      </c>
      <c r="I552" s="34">
        <f t="shared" si="47"/>
        <v>0.61660887103422124</v>
      </c>
      <c r="J552" s="34"/>
      <c r="K552" s="214"/>
      <c r="L552" s="252" t="str">
        <f>'Programe Budget 2073-74'!Q621</f>
        <v>दि</v>
      </c>
    </row>
    <row r="553" spans="1:12">
      <c r="A553" s="331"/>
      <c r="B553" s="9"/>
      <c r="C553" s="33">
        <f>'Programe Budget 2073-74'!C622</f>
        <v>33</v>
      </c>
      <c r="D553" s="126" t="str">
        <f>'Programe Budget 2073-74'!D622</f>
        <v>जिल्ला कृषि बिकास कार्यालय, सर्ुर्खेत</v>
      </c>
      <c r="E553" s="34">
        <f>'Programe Budget 2073-74'!E622</f>
        <v>2358</v>
      </c>
      <c r="F553" s="34">
        <f t="shared" si="45"/>
        <v>2358</v>
      </c>
      <c r="G553" s="34">
        <f t="shared" si="46"/>
        <v>1.2958678412644329</v>
      </c>
      <c r="H553" s="192">
        <v>100</v>
      </c>
      <c r="I553" s="34">
        <f t="shared" si="47"/>
        <v>1.2958678412644329</v>
      </c>
      <c r="J553" s="34"/>
      <c r="K553" s="214"/>
      <c r="L553" s="252" t="str">
        <f>'Programe Budget 2073-74'!Q622</f>
        <v>सु</v>
      </c>
    </row>
    <row r="554" spans="1:12">
      <c r="A554" s="331"/>
      <c r="B554" s="9"/>
      <c r="C554" s="33">
        <f>'Programe Budget 2073-74'!C623</f>
        <v>34</v>
      </c>
      <c r="D554" s="126" t="str">
        <f>'Programe Budget 2073-74'!D623</f>
        <v>जिल्ला कृषि बिकास कार्यालय, दैलेख</v>
      </c>
      <c r="E554" s="34">
        <f>'Programe Budget 2073-74'!E623</f>
        <v>1359</v>
      </c>
      <c r="F554" s="34">
        <f t="shared" si="45"/>
        <v>1359</v>
      </c>
      <c r="G554" s="34">
        <f t="shared" si="46"/>
        <v>0.74685512988904335</v>
      </c>
      <c r="H554" s="192">
        <v>100</v>
      </c>
      <c r="I554" s="34">
        <f t="shared" si="47"/>
        <v>0.74685512988904335</v>
      </c>
      <c r="J554" s="34"/>
      <c r="K554" s="214"/>
      <c r="L554" s="252" t="str">
        <f>'Programe Budget 2073-74'!Q623</f>
        <v>सु</v>
      </c>
    </row>
    <row r="555" spans="1:12">
      <c r="A555" s="331"/>
      <c r="B555" s="9"/>
      <c r="C555" s="33">
        <f>'Programe Budget 2073-74'!C624</f>
        <v>35</v>
      </c>
      <c r="D555" s="126" t="str">
        <f>'Programe Budget 2073-74'!D624</f>
        <v>जिल्ला कृषि बिकास कार्यालय, जाजरकोट</v>
      </c>
      <c r="E555" s="34">
        <f>'Programe Budget 2073-74'!E624</f>
        <v>1148</v>
      </c>
      <c r="F555" s="34">
        <f t="shared" si="45"/>
        <v>1148</v>
      </c>
      <c r="G555" s="34">
        <f t="shared" si="46"/>
        <v>0.63089749014909624</v>
      </c>
      <c r="H555" s="192">
        <v>100</v>
      </c>
      <c r="I555" s="34">
        <f t="shared" si="47"/>
        <v>0.63089749014909624</v>
      </c>
      <c r="J555" s="34"/>
      <c r="K555" s="214"/>
      <c r="L555" s="252" t="str">
        <f>'Programe Budget 2073-74'!Q624</f>
        <v>सु</v>
      </c>
    </row>
    <row r="556" spans="1:12">
      <c r="A556" s="331"/>
      <c r="B556" s="9"/>
      <c r="C556" s="33">
        <f>'Programe Budget 2073-74'!C625</f>
        <v>36</v>
      </c>
      <c r="D556" s="126" t="str">
        <f>'Programe Budget 2073-74'!D625</f>
        <v>जिल्ला कृषि बिकास कार्यालय, सल्यान</v>
      </c>
      <c r="E556" s="34">
        <f>'Programe Budget 2073-74'!E625</f>
        <v>1774</v>
      </c>
      <c r="F556" s="34">
        <f t="shared" si="45"/>
        <v>1774</v>
      </c>
      <c r="G556" s="34">
        <f t="shared" si="46"/>
        <v>0.97492347345339425</v>
      </c>
      <c r="H556" s="192">
        <v>100</v>
      </c>
      <c r="I556" s="34">
        <f t="shared" si="47"/>
        <v>0.97492347345339425</v>
      </c>
      <c r="J556" s="34"/>
      <c r="K556" s="214"/>
      <c r="L556" s="252" t="str">
        <f>'Programe Budget 2073-74'!Q625</f>
        <v>सु</v>
      </c>
    </row>
    <row r="557" spans="1:12">
      <c r="A557" s="331"/>
      <c r="B557" s="9"/>
      <c r="C557" s="33">
        <f>'Programe Budget 2073-74'!C626</f>
        <v>37</v>
      </c>
      <c r="D557" s="126" t="str">
        <f>'Programe Budget 2073-74'!D626</f>
        <v>जिल्ला कृषि बिकास कार्यालय, प्यूठान</v>
      </c>
      <c r="E557" s="34">
        <f>'Programe Budget 2073-74'!E626</f>
        <v>1446</v>
      </c>
      <c r="F557" s="34">
        <f t="shared" si="45"/>
        <v>1446</v>
      </c>
      <c r="G557" s="34">
        <f t="shared" si="46"/>
        <v>0.79466704769650975</v>
      </c>
      <c r="H557" s="192">
        <v>100</v>
      </c>
      <c r="I557" s="34">
        <f t="shared" si="47"/>
        <v>0.79466704769650975</v>
      </c>
      <c r="J557" s="34"/>
      <c r="K557" s="214"/>
      <c r="L557" s="252" t="str">
        <f>'Programe Budget 2073-74'!Q626</f>
        <v>सु</v>
      </c>
    </row>
    <row r="558" spans="1:12">
      <c r="A558" s="331"/>
      <c r="B558" s="9"/>
      <c r="C558" s="33">
        <f>'Programe Budget 2073-74'!C627</f>
        <v>38</v>
      </c>
      <c r="D558" s="126" t="str">
        <f>'Programe Budget 2073-74'!D627</f>
        <v>जिल्ला कृषि बिकास कार्यालय, रोल्पा</v>
      </c>
      <c r="E558" s="34">
        <f>'Programe Budget 2073-74'!E627</f>
        <v>1178</v>
      </c>
      <c r="F558" s="34">
        <f t="shared" si="45"/>
        <v>1178</v>
      </c>
      <c r="G558" s="34">
        <f t="shared" si="46"/>
        <v>0.64738435835856734</v>
      </c>
      <c r="H558" s="192">
        <v>98.5</v>
      </c>
      <c r="I558" s="34">
        <f>SUM(G558*H558/100)</f>
        <v>0.63767359298318882</v>
      </c>
      <c r="J558" s="34"/>
      <c r="K558" s="214"/>
      <c r="L558" s="252" t="str">
        <f>'Programe Budget 2073-74'!Q627</f>
        <v>सु</v>
      </c>
    </row>
    <row r="559" spans="1:12">
      <c r="A559" s="331"/>
      <c r="B559" s="9"/>
      <c r="C559" s="33">
        <f>'Programe Budget 2073-74'!C628</f>
        <v>39</v>
      </c>
      <c r="D559" s="126" t="str">
        <f>'Programe Budget 2073-74'!D628</f>
        <v>जिल्ला कृषि बिकास कार्यालय, रुकुम</v>
      </c>
      <c r="E559" s="34">
        <f>'Programe Budget 2073-74'!E628</f>
        <v>1244</v>
      </c>
      <c r="F559" s="34">
        <f t="shared" si="45"/>
        <v>1244</v>
      </c>
      <c r="G559" s="34">
        <f t="shared" si="46"/>
        <v>0.68365546841940394</v>
      </c>
      <c r="H559" s="192">
        <v>100</v>
      </c>
      <c r="I559" s="34">
        <f t="shared" si="47"/>
        <v>0.68365546841940406</v>
      </c>
      <c r="J559" s="34"/>
      <c r="K559" s="214"/>
      <c r="L559" s="252" t="str">
        <f>'Programe Budget 2073-74'!Q628</f>
        <v>सु</v>
      </c>
    </row>
    <row r="560" spans="1:12">
      <c r="A560" s="331"/>
      <c r="B560" s="9"/>
      <c r="C560" s="33">
        <f>'Programe Budget 2073-74'!C629</f>
        <v>40</v>
      </c>
      <c r="D560" s="126" t="str">
        <f>'Programe Budget 2073-74'!D629</f>
        <v>जिल्ला कृषि बिकास कार्यालय, पर्वत</v>
      </c>
      <c r="E560" s="34">
        <f>'Programe Budget 2073-74'!E629</f>
        <v>1454</v>
      </c>
      <c r="F560" s="34">
        <f t="shared" si="45"/>
        <v>1454</v>
      </c>
      <c r="G560" s="34">
        <f t="shared" si="46"/>
        <v>0.79906354588570216</v>
      </c>
      <c r="H560" s="192">
        <v>100</v>
      </c>
      <c r="I560" s="34">
        <f t="shared" si="47"/>
        <v>0.79906354588570205</v>
      </c>
      <c r="J560" s="34"/>
      <c r="K560" s="214"/>
      <c r="L560" s="252" t="str">
        <f>'Programe Budget 2073-74'!Q629</f>
        <v>प</v>
      </c>
    </row>
    <row r="561" spans="1:12">
      <c r="A561" s="331"/>
      <c r="B561" s="9"/>
      <c r="C561" s="33">
        <f>'Programe Budget 2073-74'!C630</f>
        <v>41</v>
      </c>
      <c r="D561" s="126" t="str">
        <f>'Programe Budget 2073-74'!D630</f>
        <v>जिल्ला कृषि बिकास कार्यालय, बागलुङ्ग</v>
      </c>
      <c r="E561" s="34">
        <f>'Programe Budget 2073-74'!E630</f>
        <v>1319</v>
      </c>
      <c r="F561" s="34">
        <f t="shared" si="45"/>
        <v>1319</v>
      </c>
      <c r="G561" s="34">
        <f t="shared" si="46"/>
        <v>0.72487263894308174</v>
      </c>
      <c r="H561" s="192">
        <v>100</v>
      </c>
      <c r="I561" s="34">
        <f t="shared" si="47"/>
        <v>0.72487263894308174</v>
      </c>
      <c r="J561" s="34"/>
      <c r="K561" s="214"/>
      <c r="L561" s="252" t="str">
        <f>'Programe Budget 2073-74'!Q630</f>
        <v>प</v>
      </c>
    </row>
    <row r="562" spans="1:12">
      <c r="A562" s="331"/>
      <c r="B562" s="9"/>
      <c r="C562" s="33">
        <f>'Programe Budget 2073-74'!C631</f>
        <v>42</v>
      </c>
      <c r="D562" s="126" t="str">
        <f>'Programe Budget 2073-74'!D631</f>
        <v>जिल्ला कृषि बिकास कार्यालय, म्याग्दी</v>
      </c>
      <c r="E562" s="34">
        <f>'Programe Budget 2073-74'!E631</f>
        <v>1174</v>
      </c>
      <c r="F562" s="34">
        <f t="shared" si="45"/>
        <v>1174</v>
      </c>
      <c r="G562" s="34">
        <f t="shared" si="46"/>
        <v>0.64518610926397124</v>
      </c>
      <c r="H562" s="192">
        <v>100</v>
      </c>
      <c r="I562" s="34">
        <f t="shared" si="47"/>
        <v>0.64518610926397135</v>
      </c>
      <c r="J562" s="34"/>
      <c r="K562" s="214"/>
      <c r="L562" s="252" t="str">
        <f>'Programe Budget 2073-74'!Q631</f>
        <v>प</v>
      </c>
    </row>
    <row r="563" spans="1:12">
      <c r="A563" s="331"/>
      <c r="B563" s="9"/>
      <c r="C563" s="33">
        <f>'Programe Budget 2073-74'!C632</f>
        <v>43</v>
      </c>
      <c r="D563" s="126" t="str">
        <f>'Programe Budget 2073-74'!D632</f>
        <v>जिल्ला कृषि बिकास कार्यालय, अर्रधखाची</v>
      </c>
      <c r="E563" s="34">
        <f>'Programe Budget 2073-74'!E632</f>
        <v>1360</v>
      </c>
      <c r="F563" s="34">
        <f t="shared" si="45"/>
        <v>1360</v>
      </c>
      <c r="G563" s="34">
        <f t="shared" si="46"/>
        <v>0.74740469216269234</v>
      </c>
      <c r="H563" s="192">
        <v>100</v>
      </c>
      <c r="I563" s="34">
        <f t="shared" si="47"/>
        <v>0.74740469216269234</v>
      </c>
      <c r="J563" s="34"/>
      <c r="K563" s="214"/>
      <c r="L563" s="252" t="str">
        <f>'Programe Budget 2073-74'!Q632</f>
        <v>प</v>
      </c>
    </row>
    <row r="564" spans="1:12">
      <c r="A564" s="331"/>
      <c r="B564" s="9"/>
      <c r="C564" s="33">
        <f>'Programe Budget 2073-74'!C633</f>
        <v>44</v>
      </c>
      <c r="D564" s="126" t="str">
        <f>'Programe Budget 2073-74'!D633</f>
        <v>जिल्ला कृषि बिकास कार्यालय, पाल्पा</v>
      </c>
      <c r="E564" s="34">
        <f>'Programe Budget 2073-74'!E633</f>
        <v>2587</v>
      </c>
      <c r="F564" s="34">
        <f t="shared" si="45"/>
        <v>2587</v>
      </c>
      <c r="G564" s="34">
        <f t="shared" si="46"/>
        <v>1.4217176019300626</v>
      </c>
      <c r="H564" s="192">
        <v>100</v>
      </c>
      <c r="I564" s="34">
        <f t="shared" si="47"/>
        <v>1.4217176019300626</v>
      </c>
      <c r="J564" s="34"/>
      <c r="K564" s="214"/>
      <c r="L564" s="252" t="str">
        <f>'Programe Budget 2073-74'!Q633</f>
        <v>प</v>
      </c>
    </row>
    <row r="565" spans="1:12">
      <c r="A565" s="331"/>
      <c r="B565" s="9"/>
      <c r="C565" s="33">
        <f>'Programe Budget 2073-74'!C634</f>
        <v>45</v>
      </c>
      <c r="D565" s="126" t="str">
        <f>'Programe Budget 2073-74'!D634</f>
        <v>जिल्ला कृषि बिकास कार्यालय, गुल्मी</v>
      </c>
      <c r="E565" s="34">
        <f>'Programe Budget 2073-74'!E634</f>
        <v>1592</v>
      </c>
      <c r="F565" s="34">
        <f t="shared" si="45"/>
        <v>1592</v>
      </c>
      <c r="G565" s="34">
        <f t="shared" si="46"/>
        <v>0.87490313964926936</v>
      </c>
      <c r="H565" s="192">
        <v>100</v>
      </c>
      <c r="I565" s="34">
        <f t="shared" si="47"/>
        <v>0.87490313964926936</v>
      </c>
      <c r="J565" s="34"/>
      <c r="K565" s="214"/>
      <c r="L565" s="252" t="str">
        <f>'Programe Budget 2073-74'!Q634</f>
        <v>प</v>
      </c>
    </row>
    <row r="566" spans="1:12">
      <c r="A566" s="331"/>
      <c r="B566" s="9"/>
      <c r="C566" s="33">
        <f>'Programe Budget 2073-74'!C635</f>
        <v>46</v>
      </c>
      <c r="D566" s="126" t="str">
        <f>'Programe Budget 2073-74'!D635</f>
        <v>जिल्ला कृषि बिकास कार्यालय, स्याङ्गजा</v>
      </c>
      <c r="E566" s="34">
        <f>'Programe Budget 2073-74'!E635</f>
        <v>3458</v>
      </c>
      <c r="F566" s="34">
        <f t="shared" si="45"/>
        <v>3458</v>
      </c>
      <c r="G566" s="34">
        <f t="shared" si="46"/>
        <v>1.9003863422783751</v>
      </c>
      <c r="H566" s="192">
        <v>100</v>
      </c>
      <c r="I566" s="34">
        <f t="shared" si="47"/>
        <v>1.9003863422783751</v>
      </c>
      <c r="J566" s="34"/>
      <c r="K566" s="214"/>
      <c r="L566" s="252" t="str">
        <f>'Programe Budget 2073-74'!Q635</f>
        <v>प</v>
      </c>
    </row>
    <row r="567" spans="1:12">
      <c r="A567" s="331"/>
      <c r="B567" s="9"/>
      <c r="C567" s="33">
        <f>'Programe Budget 2073-74'!C636</f>
        <v>47</v>
      </c>
      <c r="D567" s="126" t="str">
        <f>'Programe Budget 2073-74'!D636</f>
        <v>जिल्ला कृषि बिकास कार्यालय, तनहुँ</v>
      </c>
      <c r="E567" s="34">
        <f>'Programe Budget 2073-74'!E636</f>
        <v>1889</v>
      </c>
      <c r="F567" s="34">
        <f t="shared" si="45"/>
        <v>1889</v>
      </c>
      <c r="G567" s="34">
        <f t="shared" si="46"/>
        <v>1.0381231349230338</v>
      </c>
      <c r="H567" s="192">
        <v>100</v>
      </c>
      <c r="I567" s="34">
        <f t="shared" si="47"/>
        <v>1.0381231349230338</v>
      </c>
      <c r="J567" s="34"/>
      <c r="K567" s="214"/>
      <c r="L567" s="252" t="str">
        <f>'Programe Budget 2073-74'!Q636</f>
        <v>प</v>
      </c>
    </row>
    <row r="568" spans="1:12">
      <c r="A568" s="331"/>
      <c r="B568" s="9"/>
      <c r="C568" s="33">
        <f>'Programe Budget 2073-74'!C637</f>
        <v>48</v>
      </c>
      <c r="D568" s="126" t="str">
        <f>'Programe Budget 2073-74'!D637</f>
        <v>जिल्ला कृषि बिकास कार्यालय, कास्की</v>
      </c>
      <c r="E568" s="34">
        <f>'Programe Budget 2073-74'!E637</f>
        <v>1532</v>
      </c>
      <c r="F568" s="34">
        <f t="shared" si="45"/>
        <v>1532</v>
      </c>
      <c r="G568" s="34">
        <f t="shared" si="46"/>
        <v>0.84192940323032706</v>
      </c>
      <c r="H568" s="192">
        <v>98.1</v>
      </c>
      <c r="I568" s="34">
        <f t="shared" si="47"/>
        <v>0.82593274456895072</v>
      </c>
      <c r="J568" s="34"/>
      <c r="K568" s="214"/>
      <c r="L568" s="252" t="str">
        <f>'Programe Budget 2073-74'!Q637</f>
        <v>प</v>
      </c>
    </row>
    <row r="569" spans="1:12">
      <c r="A569" s="25"/>
      <c r="B569" s="9"/>
      <c r="C569" s="33">
        <f>'Programe Budget 2073-74'!C638</f>
        <v>49</v>
      </c>
      <c r="D569" s="126" t="str">
        <f>'Programe Budget 2073-74'!D638</f>
        <v>जिल्ला कृषि बिकास कार्यालय, लमजुङ्ग</v>
      </c>
      <c r="E569" s="34">
        <f>'Programe Budget 2073-74'!E638</f>
        <v>1158</v>
      </c>
      <c r="F569" s="34">
        <f t="shared" si="45"/>
        <v>1158</v>
      </c>
      <c r="G569" s="34">
        <f t="shared" si="46"/>
        <v>0.63639311288558664</v>
      </c>
      <c r="H569" s="192">
        <v>100</v>
      </c>
      <c r="I569" s="34">
        <f t="shared" si="47"/>
        <v>0.63639311288558664</v>
      </c>
      <c r="J569" s="34"/>
      <c r="K569" s="34"/>
      <c r="L569" s="252" t="str">
        <f>'Programe Budget 2073-74'!Q638</f>
        <v>प</v>
      </c>
    </row>
    <row r="570" spans="1:12">
      <c r="A570" s="25"/>
      <c r="B570" s="9"/>
      <c r="C570" s="33">
        <f>'Programe Budget 2073-74'!C639</f>
        <v>50</v>
      </c>
      <c r="D570" s="126" t="str">
        <f>'Programe Budget 2073-74'!D639</f>
        <v>जिल्ला कृषि बिकास कार्यालय, गोरखा</v>
      </c>
      <c r="E570" s="34">
        <f>'Programe Budget 2073-74'!E639</f>
        <v>1513</v>
      </c>
      <c r="F570" s="34">
        <f t="shared" si="45"/>
        <v>1513</v>
      </c>
      <c r="G570" s="34">
        <f t="shared" si="46"/>
        <v>0.83148772003099525</v>
      </c>
      <c r="H570" s="192">
        <v>100</v>
      </c>
      <c r="I570" s="34">
        <f t="shared" si="47"/>
        <v>0.83148772003099525</v>
      </c>
      <c r="J570" s="34"/>
      <c r="K570" s="34"/>
      <c r="L570" s="252" t="str">
        <f>'Programe Budget 2073-74'!Q639</f>
        <v>प</v>
      </c>
    </row>
    <row r="571" spans="1:12">
      <c r="A571" s="25"/>
      <c r="B571" s="25"/>
      <c r="C571" s="56"/>
      <c r="D571" s="117" t="str">
        <f>'Programe Budget 2073-74'!D640</f>
        <v>५० कार्यालयहरूको जम्मf</v>
      </c>
      <c r="E571" s="57">
        <f>SUM(E521:E570)</f>
        <v>181963</v>
      </c>
      <c r="F571" s="57">
        <f>SUM(F521:F570)</f>
        <v>181963</v>
      </c>
      <c r="G571" s="57">
        <f>SUM(G521:G570)</f>
        <v>99.999999999999986</v>
      </c>
      <c r="H571" s="192">
        <v>100</v>
      </c>
      <c r="I571" s="57">
        <f>SUM(I521:I570)</f>
        <v>90.375843715480613</v>
      </c>
      <c r="J571" s="57"/>
      <c r="K571" s="214"/>
      <c r="L571" s="25"/>
    </row>
    <row r="572" spans="1:12">
      <c r="A572" s="25"/>
      <c r="B572" s="25"/>
      <c r="C572" s="33"/>
      <c r="D572" s="274" t="s">
        <v>321</v>
      </c>
      <c r="E572" s="57" t="e">
        <f>E805</f>
        <v>#REF!</v>
      </c>
      <c r="F572" s="57" t="e">
        <f>F805</f>
        <v>#REF!</v>
      </c>
      <c r="G572" s="59" t="e">
        <f>F571/F572*100</f>
        <v>#REF!</v>
      </c>
      <c r="H572" s="192">
        <v>100</v>
      </c>
      <c r="I572" s="57" t="e">
        <f>I571*G572/100</f>
        <v>#REF!</v>
      </c>
      <c r="J572" s="59" t="e">
        <f>I572</f>
        <v>#REF!</v>
      </c>
      <c r="K572" s="214"/>
      <c r="L572" s="25"/>
    </row>
    <row r="573" spans="1:12">
      <c r="A573" s="1" t="e">
        <f>'Programe Budget 2073-74'!#REF!</f>
        <v>#REF!</v>
      </c>
      <c r="B573" s="11" t="e">
        <f>'Programe Budget 2073-74'!#REF!</f>
        <v>#REF!</v>
      </c>
      <c r="C573" s="33"/>
      <c r="D573" s="123" t="e">
        <f>'Programe Budget 2073-74'!#REF!</f>
        <v>#REF!</v>
      </c>
      <c r="E573" s="57"/>
      <c r="F573" s="57"/>
      <c r="G573" s="59"/>
      <c r="H573" s="192"/>
      <c r="I573" s="34"/>
      <c r="J573" s="59"/>
      <c r="K573" s="34"/>
      <c r="L573" s="252" t="e">
        <f>'Programe Budget 2073-74'!#REF!</f>
        <v>#REF!</v>
      </c>
    </row>
    <row r="574" spans="1:12">
      <c r="A574" s="25"/>
      <c r="B574" s="272"/>
      <c r="C574" s="29" t="e">
        <f>'Programe Budget 2073-74'!#REF!</f>
        <v>#REF!</v>
      </c>
      <c r="D574" s="126" t="e">
        <f>'Programe Budget 2073-74'!#REF!</f>
        <v>#REF!</v>
      </c>
      <c r="E574" s="34" t="e">
        <f>'Programe Budget 2073-74'!#REF!</f>
        <v>#REF!</v>
      </c>
      <c r="F574" s="34" t="e">
        <f>E574</f>
        <v>#REF!</v>
      </c>
      <c r="G574" s="34" t="e">
        <f>SUM(F574/$F$579*100)</f>
        <v>#REF!</v>
      </c>
      <c r="H574" s="192">
        <v>100</v>
      </c>
      <c r="I574" s="34" t="e">
        <f>SUM(G574*H574/100)</f>
        <v>#REF!</v>
      </c>
      <c r="J574" s="59"/>
      <c r="K574" s="214"/>
      <c r="L574" s="252" t="e">
        <f>'Programe Budget 2073-74'!#REF!</f>
        <v>#REF!</v>
      </c>
    </row>
    <row r="575" spans="1:12">
      <c r="A575" s="25"/>
      <c r="B575" s="272"/>
      <c r="C575" s="29" t="e">
        <f>'Programe Budget 2073-74'!#REF!</f>
        <v>#REF!</v>
      </c>
      <c r="D575" s="126" t="e">
        <f>'Programe Budget 2073-74'!#REF!</f>
        <v>#REF!</v>
      </c>
      <c r="E575" s="34" t="e">
        <f>'Programe Budget 2073-74'!#REF!</f>
        <v>#REF!</v>
      </c>
      <c r="F575" s="34" t="e">
        <f>E575</f>
        <v>#REF!</v>
      </c>
      <c r="G575" s="34" t="e">
        <f>SUM(F575/$F$579*100)</f>
        <v>#REF!</v>
      </c>
      <c r="H575" s="192">
        <v>98.8</v>
      </c>
      <c r="I575" s="34" t="e">
        <f>SUM(G575*H575/100)</f>
        <v>#REF!</v>
      </c>
      <c r="J575" s="59"/>
      <c r="K575" s="214"/>
      <c r="L575" s="252" t="e">
        <f>'Programe Budget 2073-74'!#REF!</f>
        <v>#REF!</v>
      </c>
    </row>
    <row r="576" spans="1:12">
      <c r="A576" s="25"/>
      <c r="B576" s="272"/>
      <c r="C576" s="29" t="e">
        <f>'Programe Budget 2073-74'!#REF!</f>
        <v>#REF!</v>
      </c>
      <c r="D576" s="126" t="e">
        <f>'Programe Budget 2073-74'!#REF!</f>
        <v>#REF!</v>
      </c>
      <c r="E576" s="34" t="e">
        <f>'Programe Budget 2073-74'!#REF!</f>
        <v>#REF!</v>
      </c>
      <c r="F576" s="34" t="e">
        <f>E576</f>
        <v>#REF!</v>
      </c>
      <c r="G576" s="34" t="e">
        <f>SUM(F576/$F$579*100)</f>
        <v>#REF!</v>
      </c>
      <c r="H576" s="192">
        <v>98.5</v>
      </c>
      <c r="I576" s="34" t="e">
        <f>SUM(G576*H576/100)</f>
        <v>#REF!</v>
      </c>
      <c r="J576" s="59"/>
      <c r="K576" s="214"/>
      <c r="L576" s="252" t="s">
        <v>334</v>
      </c>
    </row>
    <row r="577" spans="1:12">
      <c r="A577" s="25"/>
      <c r="B577" s="272"/>
      <c r="C577" s="29" t="e">
        <f>'Programe Budget 2073-74'!#REF!</f>
        <v>#REF!</v>
      </c>
      <c r="D577" s="126" t="e">
        <f>'Programe Budget 2073-74'!#REF!</f>
        <v>#REF!</v>
      </c>
      <c r="E577" s="34" t="e">
        <f>'Programe Budget 2073-74'!#REF!</f>
        <v>#REF!</v>
      </c>
      <c r="F577" s="34" t="e">
        <f>E577</f>
        <v>#REF!</v>
      </c>
      <c r="G577" s="34" t="e">
        <f>SUM(F577/$F$579*100)</f>
        <v>#REF!</v>
      </c>
      <c r="H577" s="192">
        <v>99.9</v>
      </c>
      <c r="I577" s="34" t="e">
        <f>SUM(G577*H577/100)</f>
        <v>#REF!</v>
      </c>
      <c r="J577" s="59"/>
      <c r="K577" s="214"/>
      <c r="L577" s="252" t="e">
        <f>'Programe Budget 2073-74'!#REF!</f>
        <v>#REF!</v>
      </c>
    </row>
    <row r="578" spans="1:12">
      <c r="A578" s="25"/>
      <c r="B578" s="272"/>
      <c r="C578" s="29" t="e">
        <f>'Programe Budget 2073-74'!#REF!</f>
        <v>#REF!</v>
      </c>
      <c r="D578" s="126" t="e">
        <f>'Programe Budget 2073-74'!#REF!</f>
        <v>#REF!</v>
      </c>
      <c r="E578" s="34" t="e">
        <f>'Programe Budget 2073-74'!#REF!</f>
        <v>#REF!</v>
      </c>
      <c r="F578" s="34" t="e">
        <f>E578</f>
        <v>#REF!</v>
      </c>
      <c r="G578" s="34" t="e">
        <f>SUM(F578/$F$579*100)</f>
        <v>#REF!</v>
      </c>
      <c r="H578" s="192">
        <v>100</v>
      </c>
      <c r="I578" s="34" t="e">
        <f>SUM(G578*H578/100)</f>
        <v>#REF!</v>
      </c>
      <c r="J578" s="59"/>
      <c r="K578" s="214"/>
      <c r="L578" s="252" t="e">
        <f>'Programe Budget 2073-74'!#REF!</f>
        <v>#REF!</v>
      </c>
    </row>
    <row r="579" spans="1:12">
      <c r="A579" s="25"/>
      <c r="B579" s="25"/>
      <c r="C579" s="33"/>
      <c r="D579" s="328" t="e">
        <f>'Programe Budget 2073-74'!#REF!</f>
        <v>#REF!</v>
      </c>
      <c r="E579" s="57" t="e">
        <f>SUM(E574:E578)</f>
        <v>#REF!</v>
      </c>
      <c r="F579" s="57" t="e">
        <f>SUM(F574:F578)</f>
        <v>#REF!</v>
      </c>
      <c r="G579" s="57" t="e">
        <f>SUM(G574:G578)</f>
        <v>#REF!</v>
      </c>
      <c r="H579" s="192"/>
      <c r="I579" s="57" t="e">
        <f>SUM(I574:I578)</f>
        <v>#REF!</v>
      </c>
      <c r="J579" s="57"/>
      <c r="K579" s="214"/>
      <c r="L579" s="25"/>
    </row>
    <row r="580" spans="1:12">
      <c r="A580" s="25"/>
      <c r="B580" s="25"/>
      <c r="C580" s="33"/>
      <c r="D580" s="274" t="s">
        <v>321</v>
      </c>
      <c r="E580" s="57" t="e">
        <f>E805</f>
        <v>#REF!</v>
      </c>
      <c r="F580" s="57" t="e">
        <f>F805</f>
        <v>#REF!</v>
      </c>
      <c r="G580" s="59" t="e">
        <f>F579/F580*100</f>
        <v>#REF!</v>
      </c>
      <c r="H580" s="192"/>
      <c r="I580" s="57" t="e">
        <f>I579*G580/100</f>
        <v>#REF!</v>
      </c>
      <c r="J580" s="59" t="e">
        <f>I580</f>
        <v>#REF!</v>
      </c>
      <c r="K580" s="214"/>
      <c r="L580" s="25"/>
    </row>
    <row r="581" spans="1:12">
      <c r="A581" s="1">
        <f>'Programe Budget 2073-74'!A641</f>
        <v>13</v>
      </c>
      <c r="B581" s="11" t="str">
        <f>'Programe Budget 2073-74'!B641</f>
        <v>312156-3/4</v>
      </c>
      <c r="C581" s="33"/>
      <c r="D581" s="123" t="str">
        <f>'Programe Budget 2073-74'!D641</f>
        <v>रानीजमरा कुलरिया सिंचाई आयोजना</v>
      </c>
      <c r="E581" s="57"/>
      <c r="F581" s="57"/>
      <c r="G581" s="57"/>
      <c r="H581" s="192"/>
      <c r="I581" s="57"/>
      <c r="J581" s="57"/>
      <c r="K581" s="214"/>
      <c r="L581" s="252" t="str">
        <f>'Programe Budget 2073-74'!Q641</f>
        <v>ना</v>
      </c>
    </row>
    <row r="582" spans="1:12">
      <c r="A582" s="25"/>
      <c r="B582" s="25"/>
      <c r="C582" s="33">
        <f>'Programe Budget 2073-74'!C642</f>
        <v>1</v>
      </c>
      <c r="D582" s="126" t="str">
        <f>'Programe Budget 2073-74'!D642</f>
        <v>आयोजना कार्यान्वयन इकाई, जिल्ला कृषि विकास कार्यालय, कैलाली</v>
      </c>
      <c r="E582" s="34">
        <f>'Programe Budget 2073-74'!E642</f>
        <v>68691</v>
      </c>
      <c r="F582" s="34">
        <f>E582</f>
        <v>68691</v>
      </c>
      <c r="G582" s="34">
        <f>F582/$F$583*100</f>
        <v>100</v>
      </c>
      <c r="H582" s="192">
        <v>91.5</v>
      </c>
      <c r="I582" s="34">
        <f>H582*G582/100</f>
        <v>91.5</v>
      </c>
      <c r="J582" s="57"/>
      <c r="K582" s="34"/>
      <c r="L582" s="252" t="str">
        <f>'Programe Budget 2073-74'!Q642</f>
        <v>नि</v>
      </c>
    </row>
    <row r="583" spans="1:12">
      <c r="A583" s="25"/>
      <c r="B583" s="25"/>
      <c r="C583" s="33"/>
      <c r="D583" s="328" t="str">
        <f>'Programe Budget 2073-74'!D643</f>
        <v>१ कार्यालयहरूको जम्मा</v>
      </c>
      <c r="E583" s="57">
        <f>SUM(E582:E582)</f>
        <v>68691</v>
      </c>
      <c r="F583" s="57">
        <f>SUM(F582:F582)</f>
        <v>68691</v>
      </c>
      <c r="G583" s="57">
        <f>SUM(G582:G582)</f>
        <v>100</v>
      </c>
      <c r="H583" s="192"/>
      <c r="I583" s="57">
        <f>SUM(I582:I582)</f>
        <v>91.5</v>
      </c>
      <c r="J583" s="57"/>
      <c r="K583" s="214"/>
      <c r="L583" s="25"/>
    </row>
    <row r="584" spans="1:12">
      <c r="A584" s="25"/>
      <c r="B584" s="25"/>
      <c r="C584" s="33"/>
      <c r="D584" s="274" t="s">
        <v>321</v>
      </c>
      <c r="E584" s="57" t="e">
        <f>E805</f>
        <v>#REF!</v>
      </c>
      <c r="F584" s="57" t="e">
        <f>F805</f>
        <v>#REF!</v>
      </c>
      <c r="G584" s="57" t="e">
        <f>F583/F584*100</f>
        <v>#REF!</v>
      </c>
      <c r="H584" s="192"/>
      <c r="I584" s="57" t="e">
        <f>I583*G584/100</f>
        <v>#REF!</v>
      </c>
      <c r="J584" s="57" t="e">
        <f>I584</f>
        <v>#REF!</v>
      </c>
      <c r="K584" s="34"/>
      <c r="L584" s="25"/>
    </row>
    <row r="585" spans="1:12" s="103" customFormat="1" ht="15.6">
      <c r="A585" s="334">
        <f>'Programe Budget 2073-74'!A644</f>
        <v>14</v>
      </c>
      <c r="B585" s="334" t="str">
        <f>'Programe Budget 2073-74'!B644</f>
        <v>312162-3/4</v>
      </c>
      <c r="C585" s="334">
        <f>'Programe Budget 2073-74'!C644</f>
        <v>14</v>
      </c>
      <c r="D585" s="334" t="str">
        <f>'Programe Budget 2073-74'!D644</f>
        <v xml:space="preserve">नेपाल व्यापार एकिकृत रणनिति </v>
      </c>
      <c r="E585" s="202"/>
      <c r="F585" s="202"/>
      <c r="G585" s="202"/>
      <c r="H585" s="192"/>
      <c r="I585" s="202"/>
      <c r="J585" s="202"/>
      <c r="K585" s="358"/>
      <c r="L585" s="335" t="str">
        <f>'Programe Budget 2073-74'!Q644</f>
        <v>ना</v>
      </c>
    </row>
    <row r="586" spans="1:12" ht="15.6">
      <c r="A586" s="25"/>
      <c r="B586" s="11"/>
      <c r="C586" s="29" t="e">
        <f>'Programe Budget 2073-74'!#REF!</f>
        <v>#REF!</v>
      </c>
      <c r="D586" s="334" t="e">
        <f>'Programe Budget 2073-74'!#REF!</f>
        <v>#REF!</v>
      </c>
      <c r="E586" s="34"/>
      <c r="F586" s="34"/>
      <c r="G586" s="34"/>
      <c r="H586" s="192"/>
      <c r="I586" s="34"/>
      <c r="J586" s="57"/>
      <c r="K586" s="214"/>
      <c r="L586" s="335" t="e">
        <f>'Programe Budget 2073-74'!#REF!</f>
        <v>#REF!</v>
      </c>
    </row>
    <row r="587" spans="1:12" ht="15.6">
      <c r="A587" s="25"/>
      <c r="B587" s="25"/>
      <c r="C587" s="29" t="e">
        <f>'Programe Budget 2073-74'!#REF!</f>
        <v>#REF!</v>
      </c>
      <c r="D587" s="336" t="e">
        <f>'Programe Budget 2073-74'!#REF!</f>
        <v>#REF!</v>
      </c>
      <c r="E587" s="34" t="e">
        <f>'Programe Budget 2073-74'!#REF!</f>
        <v>#REF!</v>
      </c>
      <c r="F587" s="34" t="e">
        <f t="shared" ref="F587:F618" si="48">E587</f>
        <v>#REF!</v>
      </c>
      <c r="G587" s="34" t="e">
        <f t="shared" ref="G587:G618" si="49">F587/$F$619*100</f>
        <v>#REF!</v>
      </c>
      <c r="H587" s="192">
        <v>100</v>
      </c>
      <c r="I587" s="34" t="e">
        <f t="shared" ref="I587:I618" si="50">G587*H587/100</f>
        <v>#REF!</v>
      </c>
      <c r="J587" s="57"/>
      <c r="K587" s="34"/>
      <c r="L587" s="335" t="e">
        <f>'Programe Budget 2073-74'!#REF!</f>
        <v>#REF!</v>
      </c>
    </row>
    <row r="588" spans="1:12" ht="15.6">
      <c r="A588" s="25"/>
      <c r="B588" s="25"/>
      <c r="C588" s="29" t="e">
        <f>'Programe Budget 2073-74'!#REF!</f>
        <v>#REF!</v>
      </c>
      <c r="D588" s="336" t="e">
        <f>'Programe Budget 2073-74'!#REF!</f>
        <v>#REF!</v>
      </c>
      <c r="E588" s="34" t="e">
        <f>'Programe Budget 2073-74'!#REF!</f>
        <v>#REF!</v>
      </c>
      <c r="F588" s="34" t="e">
        <f t="shared" si="48"/>
        <v>#REF!</v>
      </c>
      <c r="G588" s="34" t="e">
        <f t="shared" si="49"/>
        <v>#REF!</v>
      </c>
      <c r="H588" s="192">
        <v>0</v>
      </c>
      <c r="I588" s="34" t="e">
        <f t="shared" si="50"/>
        <v>#REF!</v>
      </c>
      <c r="J588" s="57"/>
      <c r="K588" s="214"/>
      <c r="L588" s="335" t="e">
        <f>'Programe Budget 2073-74'!#REF!</f>
        <v>#REF!</v>
      </c>
    </row>
    <row r="589" spans="1:12" ht="15.6">
      <c r="A589" s="25"/>
      <c r="B589" s="25"/>
      <c r="C589" s="29" t="e">
        <f>'Programe Budget 2073-74'!#REF!</f>
        <v>#REF!</v>
      </c>
      <c r="D589" s="336" t="e">
        <f>'Programe Budget 2073-74'!#REF!</f>
        <v>#REF!</v>
      </c>
      <c r="E589" s="34" t="e">
        <f>'Programe Budget 2073-74'!#REF!</f>
        <v>#REF!</v>
      </c>
      <c r="F589" s="34" t="e">
        <f t="shared" si="48"/>
        <v>#REF!</v>
      </c>
      <c r="G589" s="34" t="e">
        <f t="shared" si="49"/>
        <v>#REF!</v>
      </c>
      <c r="H589" s="192">
        <v>0</v>
      </c>
      <c r="I589" s="34" t="e">
        <f t="shared" si="50"/>
        <v>#REF!</v>
      </c>
      <c r="J589" s="57"/>
      <c r="K589" s="34"/>
      <c r="L589" s="335" t="e">
        <f>'Programe Budget 2073-74'!#REF!</f>
        <v>#REF!</v>
      </c>
    </row>
    <row r="590" spans="1:12" ht="15.6">
      <c r="A590" s="25"/>
      <c r="B590" s="25"/>
      <c r="C590" s="29" t="e">
        <f>'Programe Budget 2073-74'!#REF!</f>
        <v>#REF!</v>
      </c>
      <c r="D590" s="336" t="e">
        <f>'Programe Budget 2073-74'!#REF!</f>
        <v>#REF!</v>
      </c>
      <c r="E590" s="34" t="e">
        <f>'Programe Budget 2073-74'!#REF!</f>
        <v>#REF!</v>
      </c>
      <c r="F590" s="34" t="e">
        <f t="shared" si="48"/>
        <v>#REF!</v>
      </c>
      <c r="G590" s="34" t="e">
        <f t="shared" si="49"/>
        <v>#REF!</v>
      </c>
      <c r="H590" s="192">
        <v>77</v>
      </c>
      <c r="I590" s="34" t="e">
        <f t="shared" si="50"/>
        <v>#REF!</v>
      </c>
      <c r="J590" s="57"/>
      <c r="K590" s="34"/>
      <c r="L590" s="335" t="e">
        <f>'Programe Budget 2073-74'!#REF!</f>
        <v>#REF!</v>
      </c>
    </row>
    <row r="591" spans="1:12" ht="15.6">
      <c r="A591" s="25"/>
      <c r="B591" s="25"/>
      <c r="C591" s="29" t="e">
        <f>'Programe Budget 2073-74'!#REF!</f>
        <v>#REF!</v>
      </c>
      <c r="D591" s="336" t="e">
        <f>'Programe Budget 2073-74'!#REF!</f>
        <v>#REF!</v>
      </c>
      <c r="E591" s="34" t="e">
        <f>'Programe Budget 2073-74'!#REF!</f>
        <v>#REF!</v>
      </c>
      <c r="F591" s="34" t="e">
        <f t="shared" si="48"/>
        <v>#REF!</v>
      </c>
      <c r="G591" s="34" t="e">
        <f>F591/$F$619*100</f>
        <v>#REF!</v>
      </c>
      <c r="H591" s="192">
        <v>97</v>
      </c>
      <c r="I591" s="34" t="e">
        <f t="shared" si="50"/>
        <v>#REF!</v>
      </c>
      <c r="J591" s="57"/>
      <c r="K591" s="34"/>
      <c r="L591" s="335" t="e">
        <f>'Programe Budget 2073-74'!#REF!</f>
        <v>#REF!</v>
      </c>
    </row>
    <row r="592" spans="1:12" ht="15.6">
      <c r="A592" s="25"/>
      <c r="B592" s="25"/>
      <c r="C592" s="29" t="e">
        <f>'Programe Budget 2073-74'!#REF!</f>
        <v>#REF!</v>
      </c>
      <c r="D592" s="336" t="e">
        <f>'Programe Budget 2073-74'!#REF!</f>
        <v>#REF!</v>
      </c>
      <c r="E592" s="34" t="e">
        <f>'Programe Budget 2073-74'!#REF!</f>
        <v>#REF!</v>
      </c>
      <c r="F592" s="34" t="e">
        <f t="shared" si="48"/>
        <v>#REF!</v>
      </c>
      <c r="G592" s="34" t="e">
        <f t="shared" si="49"/>
        <v>#REF!</v>
      </c>
      <c r="H592" s="192">
        <v>81.5</v>
      </c>
      <c r="I592" s="34" t="e">
        <f t="shared" si="50"/>
        <v>#REF!</v>
      </c>
      <c r="J592" s="57"/>
      <c r="K592" s="34"/>
      <c r="L592" s="335" t="e">
        <f>'Programe Budget 2073-74'!#REF!</f>
        <v>#REF!</v>
      </c>
    </row>
    <row r="593" spans="1:12" ht="15.6">
      <c r="A593" s="25"/>
      <c r="B593" s="25"/>
      <c r="C593" s="29" t="e">
        <f>'Programe Budget 2073-74'!#REF!</f>
        <v>#REF!</v>
      </c>
      <c r="D593" s="336" t="e">
        <f>'Programe Budget 2073-74'!#REF!</f>
        <v>#REF!</v>
      </c>
      <c r="E593" s="34" t="e">
        <f>'Programe Budget 2073-74'!#REF!</f>
        <v>#REF!</v>
      </c>
      <c r="F593" s="34" t="e">
        <f t="shared" si="48"/>
        <v>#REF!</v>
      </c>
      <c r="G593" s="34" t="e">
        <f t="shared" si="49"/>
        <v>#REF!</v>
      </c>
      <c r="H593" s="192">
        <v>100</v>
      </c>
      <c r="I593" s="34" t="e">
        <f t="shared" si="50"/>
        <v>#REF!</v>
      </c>
      <c r="J593" s="57"/>
      <c r="K593" s="34"/>
      <c r="L593" s="335" t="e">
        <f>'Programe Budget 2073-74'!#REF!</f>
        <v>#REF!</v>
      </c>
    </row>
    <row r="594" spans="1:12" ht="15.6">
      <c r="A594" s="25"/>
      <c r="B594" s="25"/>
      <c r="C594" s="29" t="e">
        <f>'Programe Budget 2073-74'!#REF!</f>
        <v>#REF!</v>
      </c>
      <c r="D594" s="336" t="e">
        <f>'Programe Budget 2073-74'!#REF!</f>
        <v>#REF!</v>
      </c>
      <c r="E594" s="34" t="e">
        <f>'Programe Budget 2073-74'!#REF!</f>
        <v>#REF!</v>
      </c>
      <c r="F594" s="34" t="e">
        <f t="shared" si="48"/>
        <v>#REF!</v>
      </c>
      <c r="G594" s="34" t="e">
        <f t="shared" si="49"/>
        <v>#REF!</v>
      </c>
      <c r="H594" s="192">
        <v>100</v>
      </c>
      <c r="I594" s="34" t="e">
        <f t="shared" si="50"/>
        <v>#REF!</v>
      </c>
      <c r="J594" s="57"/>
      <c r="K594" s="34"/>
      <c r="L594" s="335" t="e">
        <f>'Programe Budget 2073-74'!#REF!</f>
        <v>#REF!</v>
      </c>
    </row>
    <row r="595" spans="1:12" ht="15.6">
      <c r="A595" s="25"/>
      <c r="B595" s="25"/>
      <c r="C595" s="29" t="e">
        <f>'Programe Budget 2073-74'!#REF!</f>
        <v>#REF!</v>
      </c>
      <c r="D595" s="336" t="e">
        <f>'Programe Budget 2073-74'!#REF!</f>
        <v>#REF!</v>
      </c>
      <c r="E595" s="34" t="e">
        <f>'Programe Budget 2073-74'!#REF!</f>
        <v>#REF!</v>
      </c>
      <c r="F595" s="34" t="e">
        <f t="shared" si="48"/>
        <v>#REF!</v>
      </c>
      <c r="G595" s="34" t="e">
        <f t="shared" si="49"/>
        <v>#REF!</v>
      </c>
      <c r="H595" s="192">
        <v>73</v>
      </c>
      <c r="I595" s="34" t="e">
        <f t="shared" si="50"/>
        <v>#REF!</v>
      </c>
      <c r="J595" s="57"/>
      <c r="K595" s="34"/>
      <c r="L595" s="335" t="e">
        <f>'Programe Budget 2073-74'!#REF!</f>
        <v>#REF!</v>
      </c>
    </row>
    <row r="596" spans="1:12" ht="15.6">
      <c r="A596" s="25"/>
      <c r="B596" s="25"/>
      <c r="C596" s="29">
        <f>'Programe Budget 2073-74'!C645</f>
        <v>0</v>
      </c>
      <c r="D596" s="334" t="str">
        <f>'Programe Budget 2073-74'!D645</f>
        <v>नेपाल व्यापार एकिकृत रणनिति (चिया तथा कफि)</v>
      </c>
      <c r="E596" s="34">
        <f>'Programe Budget 2073-74'!E645</f>
        <v>0</v>
      </c>
      <c r="F596" s="34">
        <f t="shared" si="48"/>
        <v>0</v>
      </c>
      <c r="G596" s="34" t="e">
        <f>F596/$F$619*100</f>
        <v>#REF!</v>
      </c>
      <c r="H596" s="192"/>
      <c r="I596" s="34" t="e">
        <f t="shared" si="50"/>
        <v>#REF!</v>
      </c>
      <c r="J596" s="57"/>
      <c r="K596" s="34"/>
      <c r="L596" s="335" t="str">
        <f>'Programe Budget 2073-74'!Q645</f>
        <v>ना</v>
      </c>
    </row>
    <row r="597" spans="1:12" ht="15.6">
      <c r="A597" s="25"/>
      <c r="B597" s="25"/>
      <c r="C597" s="29">
        <f>'Programe Budget 2073-74'!C646</f>
        <v>1</v>
      </c>
      <c r="D597" s="336" t="str">
        <f>'Programe Budget 2073-74'!D646</f>
        <v>कफी तथा चिया विकास शाखा, किर्तिपुर</v>
      </c>
      <c r="E597" s="34">
        <f>'Programe Budget 2073-74'!E646</f>
        <v>734</v>
      </c>
      <c r="F597" s="34">
        <f t="shared" si="48"/>
        <v>734</v>
      </c>
      <c r="G597" s="34" t="e">
        <f t="shared" si="49"/>
        <v>#REF!</v>
      </c>
      <c r="H597" s="192"/>
      <c r="I597" s="34" t="e">
        <f t="shared" si="50"/>
        <v>#REF!</v>
      </c>
      <c r="J597" s="57"/>
      <c r="K597" s="34"/>
      <c r="L597" s="335" t="str">
        <f>'Programe Budget 2073-74'!Q646</f>
        <v>नि</v>
      </c>
    </row>
    <row r="598" spans="1:12" ht="15.6">
      <c r="A598" s="25"/>
      <c r="B598" s="25"/>
      <c r="C598" s="29">
        <f>'Programe Budget 2073-74'!C647</f>
        <v>0</v>
      </c>
      <c r="D598" s="334" t="str">
        <f>'Programe Budget 2073-74'!D647</f>
        <v>नेपाल व्यापार एकिकृत रणनिति (अदुवा)</v>
      </c>
      <c r="E598" s="34">
        <f>'Programe Budget 2073-74'!E647</f>
        <v>0</v>
      </c>
      <c r="F598" s="34">
        <f t="shared" si="48"/>
        <v>0</v>
      </c>
      <c r="G598" s="34" t="e">
        <f t="shared" si="49"/>
        <v>#REF!</v>
      </c>
      <c r="H598" s="192"/>
      <c r="I598" s="34" t="e">
        <f t="shared" si="50"/>
        <v>#REF!</v>
      </c>
      <c r="J598" s="57"/>
      <c r="K598" s="34"/>
      <c r="L598" s="335" t="str">
        <f>'Programe Budget 2073-74'!Q647</f>
        <v>ना</v>
      </c>
    </row>
    <row r="599" spans="1:12" ht="15.6">
      <c r="A599" s="25"/>
      <c r="B599" s="25"/>
      <c r="C599" s="29">
        <f>'Programe Budget 2073-74'!C648</f>
        <v>2</v>
      </c>
      <c r="D599" s="336" t="str">
        <f>'Programe Budget 2073-74'!D648</f>
        <v>राष्ट्रिय मसला वाली विकास कार्यक्रम, खुमलटार</v>
      </c>
      <c r="E599" s="34">
        <f>'Programe Budget 2073-74'!E648</f>
        <v>2661</v>
      </c>
      <c r="F599" s="34">
        <f t="shared" si="48"/>
        <v>2661</v>
      </c>
      <c r="G599" s="34" t="e">
        <f t="shared" si="49"/>
        <v>#REF!</v>
      </c>
      <c r="H599" s="192">
        <v>100</v>
      </c>
      <c r="I599" s="34" t="e">
        <f t="shared" si="50"/>
        <v>#REF!</v>
      </c>
      <c r="J599" s="57"/>
      <c r="K599" s="34"/>
      <c r="L599" s="335" t="str">
        <f>'Programe Budget 2073-74'!Q648</f>
        <v>नि</v>
      </c>
    </row>
    <row r="600" spans="1:12" ht="15.6">
      <c r="A600" s="25"/>
      <c r="B600" s="25"/>
      <c r="C600" s="29">
        <f>'Programe Budget 2073-74'!C649</f>
        <v>3</v>
      </c>
      <c r="D600" s="336" t="str">
        <f>'Programe Budget 2073-74'!D649</f>
        <v>जिल्ला कृषि विकास कार्यालय, पाँचथर</v>
      </c>
      <c r="E600" s="34">
        <f>'Programe Budget 2073-74'!E649</f>
        <v>0</v>
      </c>
      <c r="F600" s="34">
        <f t="shared" si="48"/>
        <v>0</v>
      </c>
      <c r="G600" s="34" t="e">
        <f t="shared" si="49"/>
        <v>#REF!</v>
      </c>
      <c r="H600" s="192">
        <v>100</v>
      </c>
      <c r="I600" s="34" t="e">
        <f t="shared" si="50"/>
        <v>#REF!</v>
      </c>
      <c r="J600" s="57"/>
      <c r="K600" s="34"/>
      <c r="L600" s="335" t="str">
        <f>'Programe Budget 2073-74'!Q649</f>
        <v>वि</v>
      </c>
    </row>
    <row r="601" spans="1:12" ht="15.6">
      <c r="A601" s="25"/>
      <c r="B601" s="25"/>
      <c r="C601" s="29">
        <f>'Programe Budget 2073-74'!C650</f>
        <v>4</v>
      </c>
      <c r="D601" s="336" t="str">
        <f>'Programe Budget 2073-74'!D650</f>
        <v>जिल्ला कृषि विकास कार्यालय, ईलाम</v>
      </c>
      <c r="E601" s="34">
        <f>'Programe Budget 2073-74'!E650</f>
        <v>0</v>
      </c>
      <c r="F601" s="34">
        <f t="shared" si="48"/>
        <v>0</v>
      </c>
      <c r="G601" s="34" t="e">
        <f>F601/$F$619*100</f>
        <v>#REF!</v>
      </c>
      <c r="H601" s="192">
        <v>100</v>
      </c>
      <c r="I601" s="34" t="e">
        <f t="shared" si="50"/>
        <v>#REF!</v>
      </c>
      <c r="J601" s="57"/>
      <c r="K601" s="34"/>
      <c r="L601" s="335" t="str">
        <f>'Programe Budget 2073-74'!Q650</f>
        <v>वि</v>
      </c>
    </row>
    <row r="602" spans="1:12" ht="15.6">
      <c r="A602" s="25"/>
      <c r="B602" s="25"/>
      <c r="C602" s="29">
        <f>'Programe Budget 2073-74'!C651</f>
        <v>5</v>
      </c>
      <c r="D602" s="336" t="str">
        <f>'Programe Budget 2073-74'!D651</f>
        <v>जिल्ला कृषि विकास कार्यालय, झापा</v>
      </c>
      <c r="E602" s="34">
        <f>'Programe Budget 2073-74'!E651</f>
        <v>0</v>
      </c>
      <c r="F602" s="34">
        <f t="shared" si="48"/>
        <v>0</v>
      </c>
      <c r="G602" s="34" t="e">
        <f>F602/$F$619*100</f>
        <v>#REF!</v>
      </c>
      <c r="H602" s="192">
        <v>100</v>
      </c>
      <c r="I602" s="34" t="e">
        <f t="shared" si="50"/>
        <v>#REF!</v>
      </c>
      <c r="J602" s="57"/>
      <c r="K602" s="34"/>
      <c r="L602" s="335" t="str">
        <f>'Programe Budget 2073-74'!Q651</f>
        <v>वि</v>
      </c>
    </row>
    <row r="603" spans="1:12" ht="15.6">
      <c r="A603" s="25"/>
      <c r="B603" s="25"/>
      <c r="C603" s="29">
        <f>'Programe Budget 2073-74'!C652</f>
        <v>6</v>
      </c>
      <c r="D603" s="336" t="str">
        <f>'Programe Budget 2073-74'!D652</f>
        <v>जिल्ला कृषि विकास कार्यालय, मकवानपुर</v>
      </c>
      <c r="E603" s="34">
        <f>'Programe Budget 2073-74'!E652</f>
        <v>0</v>
      </c>
      <c r="F603" s="34">
        <f t="shared" si="48"/>
        <v>0</v>
      </c>
      <c r="G603" s="34" t="e">
        <f>F603/$F$619*100</f>
        <v>#REF!</v>
      </c>
      <c r="H603" s="192">
        <v>100</v>
      </c>
      <c r="I603" s="34" t="e">
        <f t="shared" si="50"/>
        <v>#REF!</v>
      </c>
      <c r="J603" s="57"/>
      <c r="K603" s="34"/>
      <c r="L603" s="335" t="str">
        <f>'Programe Budget 2073-74'!Q652</f>
        <v>का</v>
      </c>
    </row>
    <row r="604" spans="1:12" ht="15.6">
      <c r="A604" s="25"/>
      <c r="B604" s="25"/>
      <c r="C604" s="29">
        <f>'Programe Budget 2073-74'!C653</f>
        <v>7</v>
      </c>
      <c r="D604" s="336" t="str">
        <f>'Programe Budget 2073-74'!D653</f>
        <v>जिल्ला कृषि विकास कार्यालय, नवलपरासी</v>
      </c>
      <c r="E604" s="34">
        <f>'Programe Budget 2073-74'!E653</f>
        <v>0</v>
      </c>
      <c r="F604" s="34">
        <f t="shared" si="48"/>
        <v>0</v>
      </c>
      <c r="G604" s="34" t="e">
        <f t="shared" si="49"/>
        <v>#REF!</v>
      </c>
      <c r="H604" s="192">
        <v>100</v>
      </c>
      <c r="I604" s="34" t="e">
        <f t="shared" si="50"/>
        <v>#REF!</v>
      </c>
      <c r="J604" s="57"/>
      <c r="K604" s="34"/>
      <c r="L604" s="335" t="str">
        <f>'Programe Budget 2073-74'!Q653</f>
        <v>प</v>
      </c>
    </row>
    <row r="605" spans="1:12" ht="15.6">
      <c r="A605" s="25"/>
      <c r="B605" s="25"/>
      <c r="C605" s="29">
        <f>'Programe Budget 2073-74'!C654</f>
        <v>8</v>
      </c>
      <c r="D605" s="336" t="str">
        <f>'Programe Budget 2073-74'!D654</f>
        <v>जिल्ला कृषि विकास कार्यालय, तनहुँ</v>
      </c>
      <c r="E605" s="34">
        <f>'Programe Budget 2073-74'!E654</f>
        <v>0</v>
      </c>
      <c r="F605" s="34">
        <f t="shared" si="48"/>
        <v>0</v>
      </c>
      <c r="G605" s="34" t="e">
        <f t="shared" si="49"/>
        <v>#REF!</v>
      </c>
      <c r="H605" s="192">
        <v>100</v>
      </c>
      <c r="I605" s="34" t="e">
        <f t="shared" si="50"/>
        <v>#REF!</v>
      </c>
      <c r="J605" s="57"/>
      <c r="K605" s="34"/>
      <c r="L605" s="335" t="str">
        <f>'Programe Budget 2073-74'!Q654</f>
        <v>प</v>
      </c>
    </row>
    <row r="606" spans="1:12" ht="15.6">
      <c r="A606" s="25"/>
      <c r="B606" s="25"/>
      <c r="C606" s="29">
        <f>'Programe Budget 2073-74'!C655</f>
        <v>9</v>
      </c>
      <c r="D606" s="336" t="str">
        <f>'Programe Budget 2073-74'!D655</f>
        <v>जिल्ला कृषि विकास कार्यालय पाल्पा</v>
      </c>
      <c r="E606" s="34">
        <f>'Programe Budget 2073-74'!E655</f>
        <v>0</v>
      </c>
      <c r="F606" s="34">
        <f t="shared" si="48"/>
        <v>0</v>
      </c>
      <c r="G606" s="34" t="e">
        <f t="shared" si="49"/>
        <v>#REF!</v>
      </c>
      <c r="H606" s="192">
        <v>78.260000000000005</v>
      </c>
      <c r="I606" s="34" t="e">
        <f t="shared" si="50"/>
        <v>#REF!</v>
      </c>
      <c r="J606" s="57"/>
      <c r="K606" s="34"/>
      <c r="L606" s="335" t="str">
        <f>'Programe Budget 2073-74'!Q655</f>
        <v>प</v>
      </c>
    </row>
    <row r="607" spans="1:12" ht="15.6">
      <c r="A607" s="25"/>
      <c r="B607" s="25"/>
      <c r="C607" s="29">
        <f>'Programe Budget 2073-74'!C656</f>
        <v>10</v>
      </c>
      <c r="D607" s="336" t="str">
        <f>'Programe Budget 2073-74'!D656</f>
        <v>जिल्ला कृषि विकास कार्यालय म्याग्दी</v>
      </c>
      <c r="E607" s="34">
        <f>'Programe Budget 2073-74'!E656</f>
        <v>0</v>
      </c>
      <c r="F607" s="34">
        <f t="shared" si="48"/>
        <v>0</v>
      </c>
      <c r="G607" s="34" t="e">
        <f t="shared" si="49"/>
        <v>#REF!</v>
      </c>
      <c r="H607" s="192">
        <v>100</v>
      </c>
      <c r="I607" s="34" t="e">
        <f t="shared" si="50"/>
        <v>#REF!</v>
      </c>
      <c r="J607" s="57"/>
      <c r="K607" s="34"/>
      <c r="L607" s="335" t="str">
        <f>'Programe Budget 2073-74'!Q656</f>
        <v>प</v>
      </c>
    </row>
    <row r="608" spans="1:12" ht="15.6">
      <c r="A608" s="25"/>
      <c r="B608" s="25"/>
      <c r="C608" s="29">
        <f>'Programe Budget 2073-74'!C657</f>
        <v>11</v>
      </c>
      <c r="D608" s="336" t="str">
        <f>'Programe Budget 2073-74'!D657</f>
        <v>जिल्ला कृषि विकास कार्यालय अर्घाखाँची</v>
      </c>
      <c r="E608" s="34">
        <f>'Programe Budget 2073-74'!E657</f>
        <v>0</v>
      </c>
      <c r="F608" s="34">
        <f t="shared" si="48"/>
        <v>0</v>
      </c>
      <c r="G608" s="34" t="e">
        <f>F608/$F$619*100</f>
        <v>#REF!</v>
      </c>
      <c r="H608" s="192">
        <v>100</v>
      </c>
      <c r="I608" s="34" t="e">
        <f t="shared" si="50"/>
        <v>#REF!</v>
      </c>
      <c r="J608" s="57"/>
      <c r="K608" s="34"/>
      <c r="L608" s="335" t="str">
        <f>'Programe Budget 2073-74'!Q657</f>
        <v>प</v>
      </c>
    </row>
    <row r="609" spans="1:12" ht="15.6">
      <c r="A609" s="25"/>
      <c r="B609" s="25"/>
      <c r="C609" s="29">
        <f>'Programe Budget 2073-74'!C658</f>
        <v>12</v>
      </c>
      <c r="D609" s="336" t="str">
        <f>'Programe Budget 2073-74'!D658</f>
        <v>जिल्ला कृषि विकास कार्यालय, सुर्खेत</v>
      </c>
      <c r="E609" s="34">
        <f>'Programe Budget 2073-74'!E658</f>
        <v>0</v>
      </c>
      <c r="F609" s="34">
        <f t="shared" si="48"/>
        <v>0</v>
      </c>
      <c r="G609" s="34" t="e">
        <f t="shared" si="49"/>
        <v>#REF!</v>
      </c>
      <c r="H609" s="192">
        <v>100</v>
      </c>
      <c r="I609" s="34" t="e">
        <f t="shared" si="50"/>
        <v>#REF!</v>
      </c>
      <c r="J609" s="57"/>
      <c r="K609" s="34"/>
      <c r="L609" s="335" t="str">
        <f>'Programe Budget 2073-74'!Q658</f>
        <v>सु</v>
      </c>
    </row>
    <row r="610" spans="1:12" ht="15.6">
      <c r="A610" s="25"/>
      <c r="B610" s="25"/>
      <c r="C610" s="29">
        <f>'Programe Budget 2073-74'!C659</f>
        <v>13</v>
      </c>
      <c r="D610" s="336" t="str">
        <f>'Programe Budget 2073-74'!D659</f>
        <v>जिल्ला कृषि विकास कार्यालय, सल्यान</v>
      </c>
      <c r="E610" s="34">
        <f>'Programe Budget 2073-74'!E659</f>
        <v>0</v>
      </c>
      <c r="F610" s="34">
        <f t="shared" si="48"/>
        <v>0</v>
      </c>
      <c r="G610" s="34" t="e">
        <f t="shared" si="49"/>
        <v>#REF!</v>
      </c>
      <c r="H610" s="192">
        <v>100</v>
      </c>
      <c r="I610" s="34" t="e">
        <f t="shared" si="50"/>
        <v>#REF!</v>
      </c>
      <c r="J610" s="57"/>
      <c r="K610" s="34"/>
      <c r="L610" s="335" t="str">
        <f>'Programe Budget 2073-74'!Q659</f>
        <v>सु</v>
      </c>
    </row>
    <row r="611" spans="1:12" ht="15.6">
      <c r="A611" s="25"/>
      <c r="B611" s="25"/>
      <c r="C611" s="29">
        <f>'Programe Budget 2073-74'!C660</f>
        <v>14</v>
      </c>
      <c r="D611" s="336" t="str">
        <f>'Programe Budget 2073-74'!D660</f>
        <v>जिल्ला कृषि विकास कार्यालय, दैलेख</v>
      </c>
      <c r="E611" s="34">
        <f>'Programe Budget 2073-74'!E660</f>
        <v>0</v>
      </c>
      <c r="F611" s="34">
        <f t="shared" si="48"/>
        <v>0</v>
      </c>
      <c r="G611" s="34" t="e">
        <f t="shared" si="49"/>
        <v>#REF!</v>
      </c>
      <c r="H611" s="192">
        <v>75</v>
      </c>
      <c r="I611" s="34" t="e">
        <f t="shared" si="50"/>
        <v>#REF!</v>
      </c>
      <c r="J611" s="57"/>
      <c r="K611" s="34"/>
      <c r="L611" s="335" t="str">
        <f>'Programe Budget 2073-74'!Q660</f>
        <v>सु</v>
      </c>
    </row>
    <row r="612" spans="1:12" ht="15.6">
      <c r="A612" s="25"/>
      <c r="B612" s="25"/>
      <c r="C612" s="29">
        <f>'Programe Budget 2073-74'!C661</f>
        <v>15</v>
      </c>
      <c r="D612" s="336" t="str">
        <f>'Programe Budget 2073-74'!D661</f>
        <v>जिल्ला कृषि विकास कार्यालय, कैलाली</v>
      </c>
      <c r="E612" s="34">
        <f>'Programe Budget 2073-74'!E661</f>
        <v>0</v>
      </c>
      <c r="F612" s="34">
        <f t="shared" si="48"/>
        <v>0</v>
      </c>
      <c r="G612" s="34" t="e">
        <f t="shared" si="49"/>
        <v>#REF!</v>
      </c>
      <c r="H612" s="192">
        <v>73.099999999999994</v>
      </c>
      <c r="I612" s="34" t="e">
        <f t="shared" si="50"/>
        <v>#REF!</v>
      </c>
      <c r="J612" s="57"/>
      <c r="K612" s="34"/>
      <c r="L612" s="335" t="str">
        <f>'Programe Budget 2073-74'!Q661</f>
        <v>दि</v>
      </c>
    </row>
    <row r="613" spans="1:12" ht="15.6">
      <c r="A613" s="25"/>
      <c r="B613" s="25"/>
      <c r="C613" s="29">
        <f>'Programe Budget 2073-74'!C662</f>
        <v>16</v>
      </c>
      <c r="D613" s="336" t="str">
        <f>'Programe Budget 2073-74'!D662</f>
        <v>जिल्ला कृषि विकास कार्यालय, डोटी</v>
      </c>
      <c r="E613" s="34">
        <f>'Programe Budget 2073-74'!E662</f>
        <v>0</v>
      </c>
      <c r="F613" s="34">
        <f t="shared" si="48"/>
        <v>0</v>
      </c>
      <c r="G613" s="34" t="e">
        <f>F613/$F$619*100</f>
        <v>#REF!</v>
      </c>
      <c r="H613" s="192">
        <v>100</v>
      </c>
      <c r="I613" s="34" t="e">
        <f t="shared" si="50"/>
        <v>#REF!</v>
      </c>
      <c r="J613" s="57"/>
      <c r="K613" s="34"/>
      <c r="L613" s="335" t="str">
        <f>'Programe Budget 2073-74'!Q662</f>
        <v>दि</v>
      </c>
    </row>
    <row r="614" spans="1:12" ht="15.6">
      <c r="A614" s="25"/>
      <c r="B614" s="25"/>
      <c r="C614" s="29">
        <f>'Programe Budget 2073-74'!C663</f>
        <v>0</v>
      </c>
      <c r="D614" s="334" t="str">
        <f>'Programe Budget 2073-74'!D663</f>
        <v>नेपाल व्यापार एकिकृत रणनिति (अलैंची)</v>
      </c>
      <c r="E614" s="34">
        <f>'Programe Budget 2073-74'!E663</f>
        <v>0</v>
      </c>
      <c r="F614" s="34">
        <f t="shared" si="48"/>
        <v>0</v>
      </c>
      <c r="G614" s="34" t="e">
        <f t="shared" si="49"/>
        <v>#REF!</v>
      </c>
      <c r="H614" s="192"/>
      <c r="I614" s="34" t="e">
        <f t="shared" si="50"/>
        <v>#REF!</v>
      </c>
      <c r="J614" s="57"/>
      <c r="K614" s="34"/>
      <c r="L614" s="335" t="str">
        <f>'Programe Budget 2073-74'!Q663</f>
        <v>ना</v>
      </c>
    </row>
    <row r="615" spans="1:12" ht="15.6">
      <c r="A615" s="25"/>
      <c r="B615" s="25"/>
      <c r="C615" s="29">
        <f>'Programe Budget 2073-74'!C664</f>
        <v>17</v>
      </c>
      <c r="D615" s="336" t="str">
        <f>'Programe Budget 2073-74'!D664</f>
        <v>अलैंची विकास केन्द्र, फिक्कल, ईलाम</v>
      </c>
      <c r="E615" s="34">
        <f>'Programe Budget 2073-74'!E664</f>
        <v>3101</v>
      </c>
      <c r="F615" s="34">
        <f t="shared" si="48"/>
        <v>3101</v>
      </c>
      <c r="G615" s="34" t="e">
        <f>F615/$F$619*100</f>
        <v>#REF!</v>
      </c>
      <c r="H615" s="192">
        <v>100</v>
      </c>
      <c r="I615" s="34" t="e">
        <f t="shared" si="50"/>
        <v>#REF!</v>
      </c>
      <c r="J615" s="57"/>
      <c r="K615" s="34"/>
      <c r="L615" s="335" t="str">
        <f>'Programe Budget 2073-74'!Q664</f>
        <v>नि</v>
      </c>
    </row>
    <row r="616" spans="1:12" ht="15.6">
      <c r="A616" s="25"/>
      <c r="B616" s="25"/>
      <c r="C616" s="29">
        <f>'Programe Budget 2073-74'!C665</f>
        <v>0</v>
      </c>
      <c r="D616" s="334" t="str">
        <f>'Programe Budget 2073-74'!D665</f>
        <v>नेपाल व्यापार एकिकृत रणनिति (मौरी)</v>
      </c>
      <c r="E616" s="34">
        <f>'Programe Budget 2073-74'!E665</f>
        <v>0</v>
      </c>
      <c r="F616" s="34">
        <f t="shared" si="48"/>
        <v>0</v>
      </c>
      <c r="G616" s="34" t="e">
        <f t="shared" si="49"/>
        <v>#REF!</v>
      </c>
      <c r="H616" s="192"/>
      <c r="I616" s="34" t="e">
        <f t="shared" si="50"/>
        <v>#REF!</v>
      </c>
      <c r="J616" s="57"/>
      <c r="K616" s="34"/>
      <c r="L616" s="335" t="str">
        <f>'Programe Budget 2073-74'!Q665</f>
        <v>ना</v>
      </c>
    </row>
    <row r="617" spans="1:12" ht="15.6">
      <c r="A617" s="25"/>
      <c r="B617" s="25"/>
      <c r="C617" s="29">
        <f>'Programe Budget 2073-74'!C666</f>
        <v>18</v>
      </c>
      <c r="D617" s="336" t="str">
        <f>'Programe Budget 2073-74'!D666</f>
        <v>व्यवसायिक किट विकास निर्देशनालय, हरिहरभवन</v>
      </c>
      <c r="E617" s="34">
        <f>'Programe Budget 2073-74'!E666</f>
        <v>4174</v>
      </c>
      <c r="F617" s="34">
        <f t="shared" si="48"/>
        <v>4174</v>
      </c>
      <c r="G617" s="34" t="e">
        <f t="shared" si="49"/>
        <v>#REF!</v>
      </c>
      <c r="H617" s="192">
        <v>100</v>
      </c>
      <c r="I617" s="34" t="e">
        <f t="shared" si="50"/>
        <v>#REF!</v>
      </c>
      <c r="J617" s="57"/>
      <c r="K617" s="34"/>
      <c r="L617" s="335" t="str">
        <f>'Programe Budget 2073-74'!Q666</f>
        <v>नि</v>
      </c>
    </row>
    <row r="618" spans="1:12" ht="15.6">
      <c r="A618" s="25"/>
      <c r="B618" s="25"/>
      <c r="C618" s="29" t="e">
        <f>'Programe Budget 2073-74'!#REF!</f>
        <v>#REF!</v>
      </c>
      <c r="D618" s="336" t="e">
        <f>'Programe Budget 2073-74'!#REF!</f>
        <v>#REF!</v>
      </c>
      <c r="E618" s="34" t="e">
        <f>'Programe Budget 2073-74'!#REF!</f>
        <v>#REF!</v>
      </c>
      <c r="F618" s="34" t="e">
        <f t="shared" si="48"/>
        <v>#REF!</v>
      </c>
      <c r="G618" s="34" t="e">
        <f t="shared" si="49"/>
        <v>#REF!</v>
      </c>
      <c r="H618" s="192">
        <v>61.63</v>
      </c>
      <c r="I618" s="34" t="e">
        <f t="shared" si="50"/>
        <v>#REF!</v>
      </c>
      <c r="J618" s="57"/>
      <c r="K618" s="34"/>
      <c r="L618" s="335" t="e">
        <f>'Programe Budget 2073-74'!#REF!</f>
        <v>#REF!</v>
      </c>
    </row>
    <row r="619" spans="1:12" s="102" customFormat="1" ht="15.6">
      <c r="A619" s="52"/>
      <c r="B619" s="52"/>
      <c r="C619" s="60">
        <f>'Programe Budget 2073-74'!C667</f>
        <v>18</v>
      </c>
      <c r="D619" s="334" t="str">
        <f>'Programe Budget 2073-74'!D667</f>
        <v>एन.टी.आई.एस.कार्यक्रमको जम्मा</v>
      </c>
      <c r="E619" s="57">
        <f>'Programe Budget 2073-74'!E667</f>
        <v>10670</v>
      </c>
      <c r="F619" s="57" t="e">
        <f>SUM(F586:F618)</f>
        <v>#REF!</v>
      </c>
      <c r="G619" s="57" t="e">
        <f>SUM(G586:G618)</f>
        <v>#REF!</v>
      </c>
      <c r="H619" s="452"/>
      <c r="I619" s="57" t="e">
        <f>SUM(I586:I618)</f>
        <v>#REF!</v>
      </c>
      <c r="J619" s="57"/>
      <c r="K619" s="361"/>
      <c r="L619" s="453"/>
    </row>
    <row r="620" spans="1:12">
      <c r="A620" s="25"/>
      <c r="B620" s="25"/>
      <c r="C620" s="29"/>
      <c r="D620" s="117" t="s">
        <v>321</v>
      </c>
      <c r="E620" s="57" t="e">
        <f>SUM(E588:E619)</f>
        <v>#REF!</v>
      </c>
      <c r="F620" s="57" t="e">
        <f>F805</f>
        <v>#REF!</v>
      </c>
      <c r="G620" s="57" t="e">
        <f>F619/F620*100</f>
        <v>#REF!</v>
      </c>
      <c r="H620" s="192"/>
      <c r="I620" s="57" t="e">
        <f>I619*G620/100</f>
        <v>#REF!</v>
      </c>
      <c r="J620" s="57" t="e">
        <f>I620</f>
        <v>#REF!</v>
      </c>
      <c r="K620" s="34"/>
      <c r="L620" s="335"/>
    </row>
    <row r="621" spans="1:12">
      <c r="A621" s="9">
        <f>'Programe Budget 2073-74'!A668</f>
        <v>15</v>
      </c>
      <c r="B621" s="9" t="str">
        <f>'Programe Budget 2073-74'!B668</f>
        <v>32912-3/4</v>
      </c>
      <c r="C621" s="29"/>
      <c r="D621" s="229" t="str">
        <f>'Programe Budget 2073-74'!D668</f>
        <v xml:space="preserve">राष्ट्रपति चुरे तर्राई मधेस संरक्षण विकास समिती </v>
      </c>
      <c r="E621" s="57"/>
      <c r="F621" s="57"/>
      <c r="G621" s="57"/>
      <c r="H621" s="192"/>
      <c r="I621" s="57"/>
      <c r="J621" s="57"/>
      <c r="K621" s="34"/>
      <c r="L621" s="252" t="str">
        <f>'Programe Budget 2073-74'!Q668</f>
        <v>ना</v>
      </c>
    </row>
    <row r="622" spans="1:12">
      <c r="A622" s="25"/>
      <c r="B622" s="25"/>
      <c r="C622" s="29">
        <f>'Programe Budget 2073-74'!C675</f>
        <v>7</v>
      </c>
      <c r="D622" s="126" t="str">
        <f>'Programe Budget 2073-74'!D675</f>
        <v>जिल्ला कृषि विकास कार्यालय, डडेलधुरा</v>
      </c>
      <c r="E622" s="34">
        <f>'Programe Budget 2073-74'!E675</f>
        <v>1310</v>
      </c>
      <c r="F622" s="34">
        <f t="shared" ref="F622:F647" si="51">E622</f>
        <v>1310</v>
      </c>
      <c r="G622" s="34" t="e">
        <f>F622/$F$648*100</f>
        <v>#REF!</v>
      </c>
      <c r="H622" s="192">
        <v>100</v>
      </c>
      <c r="I622" s="34" t="e">
        <f>G622*H622/100</f>
        <v>#REF!</v>
      </c>
      <c r="J622" s="57"/>
      <c r="K622" s="34"/>
      <c r="L622" s="252" t="str">
        <f>'Programe Budget 2073-74'!Q675</f>
        <v>दि</v>
      </c>
    </row>
    <row r="623" spans="1:12">
      <c r="A623" s="9"/>
      <c r="B623" s="9"/>
      <c r="C623" s="29">
        <f>'Programe Budget 2073-74'!C676</f>
        <v>8</v>
      </c>
      <c r="D623" s="224" t="str">
        <f>'Programe Budget 2073-74'!D676</f>
        <v>जिल्ला कृषि विकास कार्यालय, कैलाली</v>
      </c>
      <c r="E623" s="34">
        <f>'Programe Budget 2073-74'!E676</f>
        <v>321</v>
      </c>
      <c r="F623" s="34">
        <f t="shared" si="51"/>
        <v>321</v>
      </c>
      <c r="G623" s="34" t="e">
        <f t="shared" ref="G623:G647" si="52">F623/$F$648*100</f>
        <v>#REF!</v>
      </c>
      <c r="H623" s="192">
        <v>92</v>
      </c>
      <c r="I623" s="34" t="e">
        <f t="shared" ref="I623:I647" si="53">G623*H623/100</f>
        <v>#REF!</v>
      </c>
      <c r="J623" s="57"/>
      <c r="K623" s="34"/>
      <c r="L623" s="252" t="str">
        <f>'Programe Budget 2073-74'!Q676</f>
        <v>दि</v>
      </c>
    </row>
    <row r="624" spans="1:12">
      <c r="A624" s="25"/>
      <c r="B624" s="25"/>
      <c r="C624" s="29">
        <f>'Programe Budget 2073-74'!C677</f>
        <v>9</v>
      </c>
      <c r="D624" s="224" t="str">
        <f>'Programe Budget 2073-74'!D677</f>
        <v>जिल्ला कृषि विकास कार्यालय, सर्ुर्खेत</v>
      </c>
      <c r="E624" s="34">
        <f>'Programe Budget 2073-74'!E677</f>
        <v>1380</v>
      </c>
      <c r="F624" s="34">
        <f t="shared" si="51"/>
        <v>1380</v>
      </c>
      <c r="G624" s="34" t="e">
        <f t="shared" si="52"/>
        <v>#REF!</v>
      </c>
      <c r="H624" s="192">
        <v>92</v>
      </c>
      <c r="I624" s="34" t="e">
        <f t="shared" si="53"/>
        <v>#REF!</v>
      </c>
      <c r="J624" s="57"/>
      <c r="K624" s="34"/>
      <c r="L624" s="252" t="str">
        <f>'Programe Budget 2073-74'!Q677</f>
        <v>सु</v>
      </c>
    </row>
    <row r="625" spans="1:12">
      <c r="A625" s="25"/>
      <c r="B625" s="25"/>
      <c r="C625" s="29">
        <f>'Programe Budget 2073-74'!C678</f>
        <v>10</v>
      </c>
      <c r="D625" s="224" t="str">
        <f>'Programe Budget 2073-74'!D678</f>
        <v>जिल्ला कृषि विकास कार्यालय, दाङ</v>
      </c>
      <c r="E625" s="34">
        <f>'Programe Budget 2073-74'!E678</f>
        <v>3250</v>
      </c>
      <c r="F625" s="34">
        <f t="shared" si="51"/>
        <v>3250</v>
      </c>
      <c r="G625" s="34" t="e">
        <f t="shared" si="52"/>
        <v>#REF!</v>
      </c>
      <c r="H625" s="192">
        <v>90</v>
      </c>
      <c r="I625" s="34" t="e">
        <f t="shared" si="53"/>
        <v>#REF!</v>
      </c>
      <c r="J625" s="57"/>
      <c r="K625" s="34"/>
      <c r="L625" s="252" t="str">
        <f>'Programe Budget 2073-74'!Q678</f>
        <v>सु</v>
      </c>
    </row>
    <row r="626" spans="1:12">
      <c r="A626" s="25"/>
      <c r="B626" s="25"/>
      <c r="C626" s="29">
        <f>'Programe Budget 2073-74'!C679</f>
        <v>11</v>
      </c>
      <c r="D626" s="224" t="str">
        <f>'Programe Budget 2073-74'!D679</f>
        <v>जिल्ला कृषि विकास कार्यालय, अर्घर्ााँची</v>
      </c>
      <c r="E626" s="34">
        <f>'Programe Budget 2073-74'!E679</f>
        <v>2060</v>
      </c>
      <c r="F626" s="34">
        <f t="shared" si="51"/>
        <v>2060</v>
      </c>
      <c r="G626" s="34" t="e">
        <f t="shared" si="52"/>
        <v>#REF!</v>
      </c>
      <c r="H626" s="192">
        <v>90</v>
      </c>
      <c r="I626" s="34" t="e">
        <f t="shared" si="53"/>
        <v>#REF!</v>
      </c>
      <c r="J626" s="57"/>
      <c r="K626" s="34"/>
      <c r="L626" s="252" t="str">
        <f>'Programe Budget 2073-74'!Q679</f>
        <v>प</v>
      </c>
    </row>
    <row r="627" spans="1:12" ht="54" customHeight="1">
      <c r="A627" s="25"/>
      <c r="B627" s="25"/>
      <c r="C627" s="29">
        <f>'Programe Budget 2073-74'!C680</f>
        <v>12</v>
      </c>
      <c r="D627" s="224" t="str">
        <f>'Programe Budget 2073-74'!D680</f>
        <v>जिल्ला कृषि विकास कार्यालय, कपिलवस्तु</v>
      </c>
      <c r="E627" s="34">
        <f>'Programe Budget 2073-74'!E680</f>
        <v>2390</v>
      </c>
      <c r="F627" s="34">
        <f t="shared" si="51"/>
        <v>2390</v>
      </c>
      <c r="G627" s="34" t="e">
        <f t="shared" si="52"/>
        <v>#REF!</v>
      </c>
      <c r="H627" s="192"/>
      <c r="I627" s="34" t="e">
        <f t="shared" si="53"/>
        <v>#REF!</v>
      </c>
      <c r="J627" s="57"/>
      <c r="K627" s="34"/>
      <c r="L627" s="252" t="str">
        <f>'Programe Budget 2073-74'!Q680</f>
        <v>प</v>
      </c>
    </row>
    <row r="628" spans="1:12">
      <c r="A628" s="25"/>
      <c r="B628" s="25"/>
      <c r="C628" s="29">
        <f>'Programe Budget 2073-74'!C681</f>
        <v>13</v>
      </c>
      <c r="D628" s="224" t="str">
        <f>'Programe Budget 2073-74'!D681</f>
        <v>जिल्ला कृषि विकास कार्यालय, नवलपरासी</v>
      </c>
      <c r="E628" s="34">
        <f>'Programe Budget 2073-74'!E681</f>
        <v>1675</v>
      </c>
      <c r="F628" s="34">
        <f t="shared" si="51"/>
        <v>1675</v>
      </c>
      <c r="G628" s="34" t="e">
        <f t="shared" si="52"/>
        <v>#REF!</v>
      </c>
      <c r="H628" s="192">
        <v>100</v>
      </c>
      <c r="I628" s="34" t="e">
        <f t="shared" si="53"/>
        <v>#REF!</v>
      </c>
      <c r="J628" s="57"/>
      <c r="K628" s="34"/>
      <c r="L628" s="252" t="str">
        <f>'Programe Budget 2073-74'!Q681</f>
        <v>प</v>
      </c>
    </row>
    <row r="629" spans="1:12">
      <c r="A629" s="25"/>
      <c r="B629" s="25"/>
      <c r="C629" s="29">
        <f>'Programe Budget 2073-74'!C682</f>
        <v>14</v>
      </c>
      <c r="D629" s="224" t="str">
        <f>'Programe Budget 2073-74'!D682</f>
        <v>जिल्ला कृषि विकास कार्यालय मकवानपुर</v>
      </c>
      <c r="E629" s="34">
        <f>'Programe Budget 2073-74'!E682</f>
        <v>5620</v>
      </c>
      <c r="F629" s="34">
        <f t="shared" si="51"/>
        <v>5620</v>
      </c>
      <c r="G629" s="34" t="e">
        <f t="shared" si="52"/>
        <v>#REF!</v>
      </c>
      <c r="H629" s="192">
        <v>100</v>
      </c>
      <c r="I629" s="34" t="e">
        <f t="shared" si="53"/>
        <v>#REF!</v>
      </c>
      <c r="J629" s="57"/>
      <c r="K629" s="34"/>
      <c r="L629" s="252" t="str">
        <f>'Programe Budget 2073-74'!Q682</f>
        <v>का</v>
      </c>
    </row>
    <row r="630" spans="1:12">
      <c r="A630" s="25"/>
      <c r="B630" s="25"/>
      <c r="C630" s="29" t="e">
        <f>'Programe Budget 2073-74'!#REF!</f>
        <v>#REF!</v>
      </c>
      <c r="D630" s="126" t="e">
        <f>'Programe Budget 2073-74'!#REF!</f>
        <v>#REF!</v>
      </c>
      <c r="E630" s="34" t="e">
        <f>'Programe Budget 2073-74'!#REF!</f>
        <v>#REF!</v>
      </c>
      <c r="F630" s="34" t="e">
        <f t="shared" si="51"/>
        <v>#REF!</v>
      </c>
      <c r="G630" s="34" t="e">
        <f t="shared" si="52"/>
        <v>#REF!</v>
      </c>
      <c r="H630" s="192">
        <v>89.7</v>
      </c>
      <c r="I630" s="34" t="e">
        <f t="shared" si="53"/>
        <v>#REF!</v>
      </c>
      <c r="J630" s="57"/>
      <c r="K630" s="34"/>
      <c r="L630" s="252" t="e">
        <f>'Programe Budget 2073-74'!#REF!</f>
        <v>#REF!</v>
      </c>
    </row>
    <row r="631" spans="1:12" s="103" customFormat="1">
      <c r="A631" s="254"/>
      <c r="B631" s="254"/>
      <c r="C631" s="29">
        <f>'Programe Budget 2073-74'!C683</f>
        <v>15</v>
      </c>
      <c r="D631" s="224" t="str">
        <f>'Programe Budget 2073-74'!D683</f>
        <v>जिल्ला कृषि विकास कार्यालय बारा</v>
      </c>
      <c r="E631" s="34">
        <f>'Programe Budget 2073-74'!E683</f>
        <v>5355</v>
      </c>
      <c r="F631" s="34">
        <f t="shared" si="51"/>
        <v>5355</v>
      </c>
      <c r="G631" s="34" t="e">
        <f t="shared" si="52"/>
        <v>#REF!</v>
      </c>
      <c r="H631" s="192">
        <v>100</v>
      </c>
      <c r="I631" s="34" t="e">
        <f t="shared" si="53"/>
        <v>#REF!</v>
      </c>
      <c r="J631" s="202"/>
      <c r="K631" s="201"/>
      <c r="L631" s="252" t="str">
        <f>'Programe Budget 2073-74'!Q683</f>
        <v>का</v>
      </c>
    </row>
    <row r="632" spans="1:12">
      <c r="A632" s="25"/>
      <c r="B632" s="25"/>
      <c r="C632" s="29" t="e">
        <f>'Programe Budget 2073-74'!#REF!</f>
        <v>#REF!</v>
      </c>
      <c r="D632" s="224" t="e">
        <f>'Programe Budget 2073-74'!#REF!</f>
        <v>#REF!</v>
      </c>
      <c r="E632" s="34" t="e">
        <f>'Programe Budget 2073-74'!#REF!</f>
        <v>#REF!</v>
      </c>
      <c r="F632" s="34" t="e">
        <f t="shared" si="51"/>
        <v>#REF!</v>
      </c>
      <c r="G632" s="34" t="e">
        <f t="shared" si="52"/>
        <v>#REF!</v>
      </c>
      <c r="H632" s="192">
        <v>78.3</v>
      </c>
      <c r="I632" s="34" t="e">
        <f t="shared" si="53"/>
        <v>#REF!</v>
      </c>
      <c r="J632" s="57"/>
      <c r="K632" s="34"/>
      <c r="L632" s="252" t="e">
        <f>'Programe Budget 2073-74'!#REF!</f>
        <v>#REF!</v>
      </c>
    </row>
    <row r="633" spans="1:12">
      <c r="A633" s="25"/>
      <c r="B633" s="25"/>
      <c r="C633" s="29">
        <f>'Programe Budget 2073-74'!C684</f>
        <v>16</v>
      </c>
      <c r="D633" s="224" t="str">
        <f>'Programe Budget 2073-74'!D684</f>
        <v>जिल्ला कृषि विकास कार्यालय रौतहट</v>
      </c>
      <c r="E633" s="34">
        <f>'Programe Budget 2073-74'!E684</f>
        <v>5700</v>
      </c>
      <c r="F633" s="34">
        <f t="shared" si="51"/>
        <v>5700</v>
      </c>
      <c r="G633" s="34" t="e">
        <f t="shared" si="52"/>
        <v>#REF!</v>
      </c>
      <c r="H633" s="192">
        <v>78.3</v>
      </c>
      <c r="I633" s="34" t="e">
        <f t="shared" si="53"/>
        <v>#REF!</v>
      </c>
      <c r="J633" s="57"/>
      <c r="K633" s="34"/>
      <c r="L633" s="252" t="str">
        <f>'Programe Budget 2073-74'!Q684</f>
        <v>का</v>
      </c>
    </row>
    <row r="634" spans="1:12" s="103" customFormat="1">
      <c r="A634" s="254"/>
      <c r="B634" s="254"/>
      <c r="C634" s="29" t="e">
        <f>'Programe Budget 2073-74'!#REF!</f>
        <v>#REF!</v>
      </c>
      <c r="D634" s="224" t="e">
        <f>'Programe Budget 2073-74'!#REF!</f>
        <v>#REF!</v>
      </c>
      <c r="E634" s="34" t="e">
        <f>'Programe Budget 2073-74'!#REF!</f>
        <v>#REF!</v>
      </c>
      <c r="F634" s="34" t="e">
        <f t="shared" si="51"/>
        <v>#REF!</v>
      </c>
      <c r="G634" s="34" t="e">
        <f t="shared" si="52"/>
        <v>#REF!</v>
      </c>
      <c r="H634" s="192">
        <v>78.3</v>
      </c>
      <c r="I634" s="34" t="e">
        <f t="shared" si="53"/>
        <v>#REF!</v>
      </c>
      <c r="J634" s="202"/>
      <c r="K634" s="201"/>
      <c r="L634" s="252" t="e">
        <f>'Programe Budget 2073-74'!#REF!</f>
        <v>#REF!</v>
      </c>
    </row>
    <row r="635" spans="1:12" s="103" customFormat="1">
      <c r="A635" s="254"/>
      <c r="B635" s="254"/>
      <c r="C635" s="29">
        <f>'Programe Budget 2073-74'!C685</f>
        <v>17</v>
      </c>
      <c r="D635" s="224" t="str">
        <f>'Programe Budget 2073-74'!D685</f>
        <v>जिल्ला कृषि विकास कार्यालय, र्सलाही</v>
      </c>
      <c r="E635" s="34">
        <f>'Programe Budget 2073-74'!E685</f>
        <v>3850</v>
      </c>
      <c r="F635" s="34">
        <f t="shared" si="51"/>
        <v>3850</v>
      </c>
      <c r="G635" s="34" t="e">
        <f t="shared" si="52"/>
        <v>#REF!</v>
      </c>
      <c r="H635" s="192">
        <v>100</v>
      </c>
      <c r="I635" s="34" t="e">
        <f t="shared" si="53"/>
        <v>#REF!</v>
      </c>
      <c r="J635" s="202"/>
      <c r="K635" s="201"/>
      <c r="L635" s="252" t="str">
        <f>'Programe Budget 2073-74'!Q685</f>
        <v>का</v>
      </c>
    </row>
    <row r="636" spans="1:12" s="103" customFormat="1">
      <c r="A636" s="254"/>
      <c r="B636" s="254"/>
      <c r="C636" s="29">
        <f>'Programe Budget 2073-74'!C686</f>
        <v>18</v>
      </c>
      <c r="D636" s="224" t="str">
        <f>'Programe Budget 2073-74'!D686</f>
        <v>जिल्ला कृषि विकास कार्यालय, सिन्धुली</v>
      </c>
      <c r="E636" s="34">
        <f>'Programe Budget 2073-74'!E686</f>
        <v>3860</v>
      </c>
      <c r="F636" s="34">
        <f t="shared" si="51"/>
        <v>3860</v>
      </c>
      <c r="G636" s="34" t="e">
        <f t="shared" si="52"/>
        <v>#REF!</v>
      </c>
      <c r="H636" s="192">
        <v>100</v>
      </c>
      <c r="I636" s="34" t="e">
        <f t="shared" si="53"/>
        <v>#REF!</v>
      </c>
      <c r="J636" s="202"/>
      <c r="K636" s="201"/>
      <c r="L636" s="252" t="str">
        <f>'Programe Budget 2073-74'!Q686</f>
        <v>का</v>
      </c>
    </row>
    <row r="637" spans="1:12" s="103" customFormat="1">
      <c r="A637" s="254"/>
      <c r="B637" s="254"/>
      <c r="C637" s="29">
        <f>'Programe Budget 2073-74'!C687</f>
        <v>19</v>
      </c>
      <c r="D637" s="224" t="str">
        <f>'Programe Budget 2073-74'!D687</f>
        <v>जिल्ला कृषि विकास कार्यालय, महोत्तरी</v>
      </c>
      <c r="E637" s="34">
        <f>'Programe Budget 2073-74'!E687</f>
        <v>5640</v>
      </c>
      <c r="F637" s="34">
        <f t="shared" si="51"/>
        <v>5640</v>
      </c>
      <c r="G637" s="34" t="e">
        <f t="shared" si="52"/>
        <v>#REF!</v>
      </c>
      <c r="H637" s="192">
        <v>100</v>
      </c>
      <c r="I637" s="34" t="e">
        <f t="shared" si="53"/>
        <v>#REF!</v>
      </c>
      <c r="J637" s="202"/>
      <c r="K637" s="201"/>
      <c r="L637" s="252" t="str">
        <f>'Programe Budget 2073-74'!Q687</f>
        <v>का</v>
      </c>
    </row>
    <row r="638" spans="1:12" s="103" customFormat="1">
      <c r="A638" s="254"/>
      <c r="B638" s="254"/>
      <c r="C638" s="29" t="e">
        <f>'Programe Budget 2073-74'!#REF!</f>
        <v>#REF!</v>
      </c>
      <c r="D638" s="224" t="e">
        <f>'Programe Budget 2073-74'!#REF!</f>
        <v>#REF!</v>
      </c>
      <c r="E638" s="34" t="e">
        <f>'Programe Budget 2073-74'!#REF!</f>
        <v>#REF!</v>
      </c>
      <c r="F638" s="34" t="e">
        <f t="shared" si="51"/>
        <v>#REF!</v>
      </c>
      <c r="G638" s="34" t="e">
        <f t="shared" si="52"/>
        <v>#REF!</v>
      </c>
      <c r="H638" s="192">
        <v>100</v>
      </c>
      <c r="I638" s="34" t="e">
        <f t="shared" si="53"/>
        <v>#REF!</v>
      </c>
      <c r="J638" s="202"/>
      <c r="K638" s="201"/>
      <c r="L638" s="252" t="e">
        <f>'Programe Budget 2073-74'!#REF!</f>
        <v>#REF!</v>
      </c>
    </row>
    <row r="639" spans="1:12" s="103" customFormat="1">
      <c r="A639" s="254"/>
      <c r="B639" s="254"/>
      <c r="C639" s="33">
        <f>'Programe Budget 2073-74'!C688</f>
        <v>20</v>
      </c>
      <c r="D639" s="126" t="str">
        <f>'Programe Budget 2073-74'!D688</f>
        <v>जिल्ला कृषि विकास कार्यालय, धनुषा</v>
      </c>
      <c r="E639" s="34">
        <f>'Programe Budget 2073-74'!E688</f>
        <v>5190</v>
      </c>
      <c r="F639" s="34">
        <f t="shared" si="51"/>
        <v>5190</v>
      </c>
      <c r="G639" s="34" t="e">
        <f t="shared" si="52"/>
        <v>#REF!</v>
      </c>
      <c r="H639" s="192">
        <v>100</v>
      </c>
      <c r="I639" s="34" t="e">
        <f t="shared" si="53"/>
        <v>#REF!</v>
      </c>
      <c r="J639" s="202"/>
      <c r="K639" s="201"/>
      <c r="L639" s="252" t="str">
        <f>'Programe Budget 2073-74'!Q688</f>
        <v>का</v>
      </c>
    </row>
    <row r="640" spans="1:12" s="103" customFormat="1">
      <c r="A640" s="254"/>
      <c r="B640" s="254"/>
      <c r="C640" s="33" t="e">
        <f>'Programe Budget 2073-74'!#REF!</f>
        <v>#REF!</v>
      </c>
      <c r="D640" s="126" t="e">
        <f>'Programe Budget 2073-74'!#REF!</f>
        <v>#REF!</v>
      </c>
      <c r="E640" s="34" t="e">
        <f>'Programe Budget 2073-74'!#REF!</f>
        <v>#REF!</v>
      </c>
      <c r="F640" s="34" t="e">
        <f t="shared" si="51"/>
        <v>#REF!</v>
      </c>
      <c r="G640" s="34" t="e">
        <f t="shared" si="52"/>
        <v>#REF!</v>
      </c>
      <c r="H640" s="192">
        <v>100</v>
      </c>
      <c r="I640" s="34" t="e">
        <f t="shared" si="53"/>
        <v>#REF!</v>
      </c>
      <c r="J640" s="202"/>
      <c r="K640" s="201"/>
      <c r="L640" s="252" t="e">
        <f>'Programe Budget 2073-74'!#REF!</f>
        <v>#REF!</v>
      </c>
    </row>
    <row r="641" spans="1:12" s="103" customFormat="1">
      <c r="A641" s="254"/>
      <c r="B641" s="254"/>
      <c r="C641" s="33" t="e">
        <f>'Programe Budget 2073-74'!#REF!</f>
        <v>#REF!</v>
      </c>
      <c r="D641" s="126" t="e">
        <f>'Programe Budget 2073-74'!#REF!</f>
        <v>#REF!</v>
      </c>
      <c r="E641" s="34" t="e">
        <f>'Programe Budget 2073-74'!#REF!</f>
        <v>#REF!</v>
      </c>
      <c r="F641" s="34" t="e">
        <f t="shared" si="51"/>
        <v>#REF!</v>
      </c>
      <c r="G641" s="34" t="e">
        <f t="shared" si="52"/>
        <v>#REF!</v>
      </c>
      <c r="H641" s="192">
        <v>79</v>
      </c>
      <c r="I641" s="34" t="e">
        <f t="shared" si="53"/>
        <v>#REF!</v>
      </c>
      <c r="J641" s="202"/>
      <c r="K641" s="201"/>
      <c r="L641" s="252" t="e">
        <f>'Programe Budget 2073-74'!#REF!</f>
        <v>#REF!</v>
      </c>
    </row>
    <row r="642" spans="1:12" s="103" customFormat="1">
      <c r="A642" s="254"/>
      <c r="B642" s="254"/>
      <c r="C642" s="33">
        <f>'Programe Budget 2073-74'!C689</f>
        <v>21</v>
      </c>
      <c r="D642" s="126" t="str">
        <f>'Programe Budget 2073-74'!D689</f>
        <v>जिल्ला कृषि विकास कार्यालया, उदयपुर</v>
      </c>
      <c r="E642" s="34">
        <f>'Programe Budget 2073-74'!E689</f>
        <v>3062</v>
      </c>
      <c r="F642" s="34">
        <f t="shared" si="51"/>
        <v>3062</v>
      </c>
      <c r="G642" s="34" t="e">
        <f t="shared" si="52"/>
        <v>#REF!</v>
      </c>
      <c r="H642" s="192">
        <v>100</v>
      </c>
      <c r="I642" s="34" t="e">
        <f t="shared" si="53"/>
        <v>#REF!</v>
      </c>
      <c r="J642" s="202"/>
      <c r="K642" s="201"/>
      <c r="L642" s="252" t="str">
        <f>'Programe Budget 2073-74'!Q689</f>
        <v>वि</v>
      </c>
    </row>
    <row r="643" spans="1:12" s="103" customFormat="1">
      <c r="A643" s="254"/>
      <c r="B643" s="254"/>
      <c r="C643" s="33">
        <f>'Programe Budget 2073-74'!C690</f>
        <v>22</v>
      </c>
      <c r="D643" s="126" t="str">
        <f>'Programe Budget 2073-74'!D690</f>
        <v>जिल्ला कृषि विकास कार्यालया, सिराहा</v>
      </c>
      <c r="E643" s="34">
        <f>'Programe Budget 2073-74'!E690</f>
        <v>5388</v>
      </c>
      <c r="F643" s="34">
        <f t="shared" si="51"/>
        <v>5388</v>
      </c>
      <c r="G643" s="34" t="e">
        <f t="shared" si="52"/>
        <v>#REF!</v>
      </c>
      <c r="H643" s="192">
        <v>100</v>
      </c>
      <c r="I643" s="34" t="e">
        <f t="shared" si="53"/>
        <v>#REF!</v>
      </c>
      <c r="J643" s="202"/>
      <c r="K643" s="201"/>
      <c r="L643" s="252" t="str">
        <f>'Programe Budget 2073-74'!Q690</f>
        <v>वि</v>
      </c>
    </row>
    <row r="644" spans="1:12" s="103" customFormat="1">
      <c r="A644" s="254"/>
      <c r="B644" s="254"/>
      <c r="C644" s="33" t="e">
        <f>'Programe Budget 2073-74'!#REF!</f>
        <v>#REF!</v>
      </c>
      <c r="D644" s="126" t="e">
        <f>'Programe Budget 2073-74'!#REF!</f>
        <v>#REF!</v>
      </c>
      <c r="E644" s="34" t="e">
        <f>'Programe Budget 2073-74'!#REF!</f>
        <v>#REF!</v>
      </c>
      <c r="F644" s="34" t="e">
        <f t="shared" si="51"/>
        <v>#REF!</v>
      </c>
      <c r="G644" s="34" t="e">
        <f t="shared" si="52"/>
        <v>#REF!</v>
      </c>
      <c r="H644" s="192">
        <v>58.1</v>
      </c>
      <c r="I644" s="34" t="e">
        <f t="shared" si="53"/>
        <v>#REF!</v>
      </c>
      <c r="J644" s="202"/>
      <c r="K644" s="201"/>
      <c r="L644" s="252" t="e">
        <f>'Programe Budget 2073-74'!#REF!</f>
        <v>#REF!</v>
      </c>
    </row>
    <row r="645" spans="1:12" s="103" customFormat="1">
      <c r="A645" s="254"/>
      <c r="B645" s="254"/>
      <c r="C645" s="33">
        <f>'Programe Budget 2073-74'!C691</f>
        <v>23</v>
      </c>
      <c r="D645" s="126" t="str">
        <f>'Programe Budget 2073-74'!D691</f>
        <v>जिल्ला कृषि विकास कार्यालया, सप्तरी</v>
      </c>
      <c r="E645" s="34">
        <f>'Programe Budget 2073-74'!E691</f>
        <v>8281</v>
      </c>
      <c r="F645" s="34">
        <f t="shared" si="51"/>
        <v>8281</v>
      </c>
      <c r="G645" s="34" t="e">
        <f t="shared" si="52"/>
        <v>#REF!</v>
      </c>
      <c r="H645" s="192">
        <v>100</v>
      </c>
      <c r="I645" s="34" t="e">
        <f t="shared" si="53"/>
        <v>#REF!</v>
      </c>
      <c r="J645" s="202"/>
      <c r="K645" s="201"/>
      <c r="L645" s="252" t="str">
        <f>'Programe Budget 2073-74'!Q691</f>
        <v>वि</v>
      </c>
    </row>
    <row r="646" spans="1:12" s="103" customFormat="1">
      <c r="A646" s="254"/>
      <c r="B646" s="254"/>
      <c r="C646" s="33" t="e">
        <f>'Programe Budget 2073-74'!#REF!</f>
        <v>#REF!</v>
      </c>
      <c r="D646" s="126" t="e">
        <f>'Programe Budget 2073-74'!#REF!</f>
        <v>#REF!</v>
      </c>
      <c r="E646" s="34" t="e">
        <f>'Programe Budget 2073-74'!#REF!</f>
        <v>#REF!</v>
      </c>
      <c r="F646" s="34" t="e">
        <f t="shared" si="51"/>
        <v>#REF!</v>
      </c>
      <c r="G646" s="34" t="e">
        <f t="shared" si="52"/>
        <v>#REF!</v>
      </c>
      <c r="H646" s="192">
        <v>100</v>
      </c>
      <c r="I646" s="34" t="e">
        <f t="shared" si="53"/>
        <v>#REF!</v>
      </c>
      <c r="J646" s="202"/>
      <c r="K646" s="201"/>
      <c r="L646" s="252" t="e">
        <f>'Programe Budget 2073-74'!#REF!</f>
        <v>#REF!</v>
      </c>
    </row>
    <row r="647" spans="1:12" s="103" customFormat="1">
      <c r="A647" s="254"/>
      <c r="B647" s="254"/>
      <c r="C647" s="33" t="e">
        <f>'Programe Budget 2073-74'!#REF!</f>
        <v>#REF!</v>
      </c>
      <c r="D647" s="126" t="e">
        <f>'Programe Budget 2073-74'!#REF!</f>
        <v>#REF!</v>
      </c>
      <c r="E647" s="34" t="e">
        <f>'Programe Budget 2073-74'!#REF!</f>
        <v>#REF!</v>
      </c>
      <c r="F647" s="34" t="e">
        <f t="shared" si="51"/>
        <v>#REF!</v>
      </c>
      <c r="G647" s="34" t="e">
        <f t="shared" si="52"/>
        <v>#REF!</v>
      </c>
      <c r="H647" s="192">
        <v>100</v>
      </c>
      <c r="I647" s="34" t="e">
        <f t="shared" si="53"/>
        <v>#REF!</v>
      </c>
      <c r="J647" s="202"/>
      <c r="K647" s="201"/>
      <c r="L647" s="252" t="e">
        <f>'Programe Budget 2073-74'!#REF!</f>
        <v>#REF!</v>
      </c>
    </row>
    <row r="648" spans="1:12" s="103" customFormat="1">
      <c r="A648" s="254"/>
      <c r="B648" s="254"/>
      <c r="C648" s="255">
        <f>'Programe Budget 2073-74'!C692</f>
        <v>23</v>
      </c>
      <c r="D648" s="200" t="str">
        <f>'Programe Budget 2073-74'!D692</f>
        <v>कार्यक्रमको जम्मा</v>
      </c>
      <c r="E648" s="202" t="e">
        <f>SUM(E622:E647)</f>
        <v>#REF!</v>
      </c>
      <c r="F648" s="202" t="e">
        <f>SUM(F622:F647)</f>
        <v>#REF!</v>
      </c>
      <c r="G648" s="202" t="e">
        <f>SUM(G622:G647)</f>
        <v>#REF!</v>
      </c>
      <c r="H648" s="192"/>
      <c r="I648" s="202" t="e">
        <f>SUM(I622:I647)</f>
        <v>#REF!</v>
      </c>
      <c r="J648" s="202"/>
      <c r="K648" s="201"/>
      <c r="L648" s="254"/>
    </row>
    <row r="649" spans="1:12">
      <c r="A649" s="25"/>
      <c r="B649" s="25"/>
      <c r="C649" s="33"/>
      <c r="D649" s="117" t="s">
        <v>321</v>
      </c>
      <c r="E649" s="57" t="e">
        <f>E805</f>
        <v>#REF!</v>
      </c>
      <c r="F649" s="57" t="e">
        <f>F805</f>
        <v>#REF!</v>
      </c>
      <c r="G649" s="57" t="e">
        <f>F648/F649*100</f>
        <v>#REF!</v>
      </c>
      <c r="H649" s="192"/>
      <c r="I649" s="57" t="e">
        <f>I648*G649/100</f>
        <v>#REF!</v>
      </c>
      <c r="J649" s="57" t="e">
        <f>I649</f>
        <v>#REF!</v>
      </c>
      <c r="K649" s="34"/>
      <c r="L649" s="25"/>
    </row>
    <row r="650" spans="1:12" ht="15.6">
      <c r="A650" s="33">
        <f>'Programe Budget 2073-74'!A693</f>
        <v>16</v>
      </c>
      <c r="B650" s="33" t="str">
        <f>'Programe Budget 2073-74'!B693</f>
        <v>312805-3/4</v>
      </c>
      <c r="C650" s="33">
        <f>'Programe Budget 2073-74'!C693</f>
        <v>17</v>
      </c>
      <c r="D650" s="337" t="str">
        <f>'Programe Budget 2073-74'!D693</f>
        <v>घर बंगैचा कार्यक्रम</v>
      </c>
      <c r="E650" s="57"/>
      <c r="F650" s="57"/>
      <c r="G650" s="57"/>
      <c r="H650" s="192"/>
      <c r="I650" s="57"/>
      <c r="J650" s="57"/>
      <c r="K650" s="34"/>
      <c r="L650" s="338" t="str">
        <f>'Programe Budget 2073-74'!Q693</f>
        <v>ना</v>
      </c>
    </row>
    <row r="651" spans="1:12" ht="15.6">
      <c r="A651" s="25"/>
      <c r="B651" s="25"/>
      <c r="C651" s="33">
        <f>'Programe Budget 2073-74'!C694</f>
        <v>1</v>
      </c>
      <c r="D651" s="336" t="str">
        <f>'Programe Budget 2073-74'!D694</f>
        <v>तरकारी विकास निर्देशनालय, खुमलटार</v>
      </c>
      <c r="E651" s="34">
        <f>'Programe Budget 2073-74'!E694</f>
        <v>1292</v>
      </c>
      <c r="F651" s="34">
        <f>E651</f>
        <v>1292</v>
      </c>
      <c r="G651" s="34">
        <f t="shared" ref="G651:G670" si="54">F651/$F$671*100</f>
        <v>5.23399014778325</v>
      </c>
      <c r="H651" s="192">
        <v>100</v>
      </c>
      <c r="I651" s="34">
        <f t="shared" ref="I651:I670" si="55">H651*G651/100</f>
        <v>5.2339901477832491</v>
      </c>
      <c r="J651" s="57"/>
      <c r="K651" s="34"/>
      <c r="L651" s="338" t="str">
        <f>'Programe Budget 2073-74'!Q694</f>
        <v>का</v>
      </c>
    </row>
    <row r="652" spans="1:12" ht="15.6">
      <c r="A652" s="25"/>
      <c r="B652" s="25"/>
      <c r="C652" s="33">
        <f>'Programe Budget 2073-74'!C695</f>
        <v>2</v>
      </c>
      <c r="D652" s="336" t="str">
        <f>'Programe Budget 2073-74'!D695</f>
        <v>जि.कृ.वि.का. अछाम</v>
      </c>
      <c r="E652" s="34">
        <f>'Programe Budget 2073-74'!E695</f>
        <v>1231.2</v>
      </c>
      <c r="F652" s="34">
        <f t="shared" ref="F652:F670" si="56">E652</f>
        <v>1231.2</v>
      </c>
      <c r="G652" s="34">
        <f t="shared" si="54"/>
        <v>4.9876847290640383</v>
      </c>
      <c r="H652" s="192">
        <v>100</v>
      </c>
      <c r="I652" s="34">
        <f t="shared" si="55"/>
        <v>4.9876847290640383</v>
      </c>
      <c r="J652" s="57"/>
      <c r="K652" s="34"/>
      <c r="L652" s="338" t="str">
        <f>'Programe Budget 2073-74'!Q695</f>
        <v>वि</v>
      </c>
    </row>
    <row r="653" spans="1:12" ht="15.6">
      <c r="A653" s="25"/>
      <c r="B653" s="25"/>
      <c r="C653" s="33">
        <f>'Programe Budget 2073-74'!C696</f>
        <v>3</v>
      </c>
      <c r="D653" s="336" t="str">
        <f>'Programe Budget 2073-74'!D696</f>
        <v>जि.कृ.वि.का. बैतडी</v>
      </c>
      <c r="E653" s="34">
        <f>'Programe Budget 2073-74'!E696</f>
        <v>1231.2</v>
      </c>
      <c r="F653" s="34">
        <f t="shared" si="56"/>
        <v>1231.2</v>
      </c>
      <c r="G653" s="34">
        <f t="shared" si="54"/>
        <v>4.9876847290640383</v>
      </c>
      <c r="H653" s="192">
        <v>100</v>
      </c>
      <c r="I653" s="34">
        <f t="shared" si="55"/>
        <v>4.9876847290640383</v>
      </c>
      <c r="J653" s="57"/>
      <c r="K653" s="34"/>
      <c r="L653" s="338" t="str">
        <f>'Programe Budget 2073-74'!Q696</f>
        <v>वि</v>
      </c>
    </row>
    <row r="654" spans="1:12" ht="15.6">
      <c r="A654" s="25"/>
      <c r="B654" s="25"/>
      <c r="C654" s="33">
        <f>'Programe Budget 2073-74'!C697</f>
        <v>4</v>
      </c>
      <c r="D654" s="336" t="str">
        <f>'Programe Budget 2073-74'!D697</f>
        <v>जि.कृ.वि.का. डडेलधुरा</v>
      </c>
      <c r="E654" s="34">
        <f>'Programe Budget 2073-74'!E697</f>
        <v>1231.2</v>
      </c>
      <c r="F654" s="34">
        <f t="shared" si="56"/>
        <v>1231.2</v>
      </c>
      <c r="G654" s="34">
        <f t="shared" si="54"/>
        <v>4.9876847290640383</v>
      </c>
      <c r="H654" s="192">
        <v>87.4</v>
      </c>
      <c r="I654" s="34">
        <f t="shared" si="55"/>
        <v>4.3592364532019694</v>
      </c>
      <c r="J654" s="57"/>
      <c r="K654" s="34"/>
      <c r="L654" s="338" t="str">
        <f>'Programe Budget 2073-74'!Q697</f>
        <v>का</v>
      </c>
    </row>
    <row r="655" spans="1:12" ht="15.6">
      <c r="A655" s="25"/>
      <c r="B655" s="25"/>
      <c r="C655" s="33">
        <f>'Programe Budget 2073-74'!C698</f>
        <v>5</v>
      </c>
      <c r="D655" s="336" t="str">
        <f>'Programe Budget 2073-74'!D698</f>
        <v>जि.कृ.वि.का. डोटी</v>
      </c>
      <c r="E655" s="34">
        <f>'Programe Budget 2073-74'!E698</f>
        <v>1231.2</v>
      </c>
      <c r="F655" s="34">
        <f t="shared" si="56"/>
        <v>1231.2</v>
      </c>
      <c r="G655" s="34">
        <f t="shared" si="54"/>
        <v>4.9876847290640383</v>
      </c>
      <c r="H655" s="192">
        <v>100</v>
      </c>
      <c r="I655" s="34">
        <f t="shared" si="55"/>
        <v>4.9876847290640383</v>
      </c>
      <c r="J655" s="57"/>
      <c r="K655" s="34"/>
      <c r="L655" s="338" t="str">
        <f>'Programe Budget 2073-74'!Q698</f>
        <v>का</v>
      </c>
    </row>
    <row r="656" spans="1:12" ht="15.6">
      <c r="A656" s="25"/>
      <c r="B656" s="25"/>
      <c r="C656" s="33">
        <f>'Programe Budget 2073-74'!C699</f>
        <v>6</v>
      </c>
      <c r="D656" s="336" t="str">
        <f>'Programe Budget 2073-74'!D699</f>
        <v>जि.कृ.वि.का. कैलाली</v>
      </c>
      <c r="E656" s="34">
        <f>'Programe Budget 2073-74'!E699</f>
        <v>1231.2</v>
      </c>
      <c r="F656" s="34">
        <f t="shared" si="56"/>
        <v>1231.2</v>
      </c>
      <c r="G656" s="34">
        <f t="shared" si="54"/>
        <v>4.9876847290640383</v>
      </c>
      <c r="H656" s="192">
        <v>100</v>
      </c>
      <c r="I656" s="34">
        <f t="shared" si="55"/>
        <v>4.9876847290640383</v>
      </c>
      <c r="J656" s="57"/>
      <c r="K656" s="34"/>
      <c r="L656" s="338" t="str">
        <f>'Programe Budget 2073-74'!Q699</f>
        <v>का</v>
      </c>
    </row>
    <row r="657" spans="1:12" ht="15.6">
      <c r="A657" s="25"/>
      <c r="B657" s="25"/>
      <c r="C657" s="33">
        <f>'Programe Budget 2073-74'!C700</f>
        <v>7</v>
      </c>
      <c r="D657" s="336" t="str">
        <f>'Programe Budget 2073-74'!D700</f>
        <v>जि.कृ.वि.का. दैलेख</v>
      </c>
      <c r="E657" s="34">
        <f>'Programe Budget 2073-74'!E700</f>
        <v>1231.2</v>
      </c>
      <c r="F657" s="34">
        <f t="shared" si="56"/>
        <v>1231.2</v>
      </c>
      <c r="G657" s="34">
        <f t="shared" si="54"/>
        <v>4.9876847290640383</v>
      </c>
      <c r="H657" s="192">
        <v>100</v>
      </c>
      <c r="I657" s="34">
        <f t="shared" si="55"/>
        <v>4.9876847290640383</v>
      </c>
      <c r="J657" s="57"/>
      <c r="K657" s="34"/>
      <c r="L657" s="338" t="str">
        <f>'Programe Budget 2073-74'!Q700</f>
        <v>वि</v>
      </c>
    </row>
    <row r="658" spans="1:12" ht="15.6">
      <c r="A658" s="25"/>
      <c r="B658" s="25"/>
      <c r="C658" s="33">
        <f>'Programe Budget 2073-74'!C701</f>
        <v>8</v>
      </c>
      <c r="D658" s="336" t="str">
        <f>'Programe Budget 2073-74'!D701</f>
        <v>जि.कृ.वि.का. जाजरकोट</v>
      </c>
      <c r="E658" s="34">
        <f>'Programe Budget 2073-74'!E701</f>
        <v>1231.2</v>
      </c>
      <c r="F658" s="34">
        <f t="shared" si="56"/>
        <v>1231.2</v>
      </c>
      <c r="G658" s="34">
        <f t="shared" si="54"/>
        <v>4.9876847290640383</v>
      </c>
      <c r="H658" s="192">
        <v>88.6</v>
      </c>
      <c r="I658" s="34">
        <f t="shared" si="55"/>
        <v>4.4190886699507379</v>
      </c>
      <c r="J658" s="57"/>
      <c r="K658" s="34"/>
      <c r="L658" s="338" t="str">
        <f>'Programe Budget 2073-74'!Q701</f>
        <v>सु</v>
      </c>
    </row>
    <row r="659" spans="1:12" ht="15.6">
      <c r="A659" s="25"/>
      <c r="B659" s="25"/>
      <c r="C659" s="33">
        <f>'Programe Budget 2073-74'!C702</f>
        <v>9</v>
      </c>
      <c r="D659" s="336" t="str">
        <f>'Programe Budget 2073-74'!D702</f>
        <v>जि.कृ.वि.का. कालिकोट</v>
      </c>
      <c r="E659" s="34">
        <f>'Programe Budget 2073-74'!E702</f>
        <v>1231.2</v>
      </c>
      <c r="F659" s="34">
        <f t="shared" si="56"/>
        <v>1231.2</v>
      </c>
      <c r="G659" s="34">
        <f t="shared" si="54"/>
        <v>4.9876847290640383</v>
      </c>
      <c r="H659" s="192">
        <v>100</v>
      </c>
      <c r="I659" s="34">
        <f t="shared" si="55"/>
        <v>4.9876847290640383</v>
      </c>
      <c r="J659" s="57"/>
      <c r="K659" s="34"/>
      <c r="L659" s="338" t="str">
        <f>'Programe Budget 2073-74'!Q702</f>
        <v>सु</v>
      </c>
    </row>
    <row r="660" spans="1:12" ht="15.6">
      <c r="A660" s="25"/>
      <c r="B660" s="25"/>
      <c r="C660" s="33">
        <f>'Programe Budget 2073-74'!C703</f>
        <v>10</v>
      </c>
      <c r="D660" s="336" t="str">
        <f>'Programe Budget 2073-74'!D703</f>
        <v>जि.कृ.वि.का. जुम्ला</v>
      </c>
      <c r="E660" s="34">
        <f>'Programe Budget 2073-74'!E703</f>
        <v>1231.2</v>
      </c>
      <c r="F660" s="34">
        <f t="shared" si="56"/>
        <v>1231.2</v>
      </c>
      <c r="G660" s="34">
        <f t="shared" si="54"/>
        <v>4.9876847290640383</v>
      </c>
      <c r="H660" s="192">
        <v>100</v>
      </c>
      <c r="I660" s="34">
        <f t="shared" si="55"/>
        <v>4.9876847290640383</v>
      </c>
      <c r="J660" s="57"/>
      <c r="K660" s="34"/>
      <c r="L660" s="338" t="str">
        <f>'Programe Budget 2073-74'!Q703</f>
        <v>सु</v>
      </c>
    </row>
    <row r="661" spans="1:12" ht="15.6">
      <c r="A661" s="25"/>
      <c r="B661" s="25"/>
      <c r="C661" s="33">
        <f>'Programe Budget 2073-74'!C704</f>
        <v>11</v>
      </c>
      <c r="D661" s="336" t="str">
        <f>'Programe Budget 2073-74'!D704</f>
        <v>जि.कृ.वि.का. बर्दिया</v>
      </c>
      <c r="E661" s="34">
        <f>'Programe Budget 2073-74'!E704</f>
        <v>1231.2</v>
      </c>
      <c r="F661" s="34">
        <f t="shared" si="56"/>
        <v>1231.2</v>
      </c>
      <c r="G661" s="34">
        <f t="shared" si="54"/>
        <v>4.9876847290640383</v>
      </c>
      <c r="H661" s="192">
        <v>100</v>
      </c>
      <c r="I661" s="34">
        <f t="shared" si="55"/>
        <v>4.9876847290640383</v>
      </c>
      <c r="J661" s="57"/>
      <c r="K661" s="34"/>
      <c r="L661" s="338" t="str">
        <f>'Programe Budget 2073-74'!Q704</f>
        <v>सु</v>
      </c>
    </row>
    <row r="662" spans="1:12" ht="15.6">
      <c r="A662" s="25"/>
      <c r="B662" s="25"/>
      <c r="C662" s="33">
        <f>'Programe Budget 2073-74'!C705</f>
        <v>12</v>
      </c>
      <c r="D662" s="336" t="str">
        <f>'Programe Budget 2073-74'!D705</f>
        <v>जि.कृ.वि.का. दाङ्ग</v>
      </c>
      <c r="E662" s="34">
        <f>'Programe Budget 2073-74'!E705</f>
        <v>1231.2</v>
      </c>
      <c r="F662" s="34">
        <f t="shared" si="56"/>
        <v>1231.2</v>
      </c>
      <c r="G662" s="34">
        <f t="shared" si="54"/>
        <v>4.9876847290640383</v>
      </c>
      <c r="H662" s="192">
        <v>96.6</v>
      </c>
      <c r="I662" s="34">
        <f t="shared" si="55"/>
        <v>4.8181034482758607</v>
      </c>
      <c r="J662" s="57"/>
      <c r="K662" s="34"/>
      <c r="L662" s="338" t="str">
        <f>'Programe Budget 2073-74'!Q705</f>
        <v>सु</v>
      </c>
    </row>
    <row r="663" spans="1:12" ht="15.6">
      <c r="A663" s="25"/>
      <c r="B663" s="25"/>
      <c r="C663" s="33">
        <f>'Programe Budget 2073-74'!C706</f>
        <v>13</v>
      </c>
      <c r="D663" s="336" t="str">
        <f>'Programe Budget 2073-74'!D706</f>
        <v>जि.कृ.वि.का. सल्यान</v>
      </c>
      <c r="E663" s="34">
        <f>'Programe Budget 2073-74'!E706</f>
        <v>1231.2</v>
      </c>
      <c r="F663" s="34">
        <f t="shared" si="56"/>
        <v>1231.2</v>
      </c>
      <c r="G663" s="34">
        <f t="shared" si="54"/>
        <v>4.9876847290640383</v>
      </c>
      <c r="H663" s="192">
        <v>99</v>
      </c>
      <c r="I663" s="34">
        <f t="shared" si="55"/>
        <v>4.9378078817733977</v>
      </c>
      <c r="J663" s="57"/>
      <c r="K663" s="34"/>
      <c r="L663" s="338" t="str">
        <f>'Programe Budget 2073-74'!Q706</f>
        <v>सु</v>
      </c>
    </row>
    <row r="664" spans="1:12" ht="15.6">
      <c r="A664" s="25"/>
      <c r="B664" s="25"/>
      <c r="C664" s="33">
        <f>'Programe Budget 2073-74'!C707</f>
        <v>14</v>
      </c>
      <c r="D664" s="336" t="str">
        <f>'Programe Budget 2073-74'!D707</f>
        <v>जि.कृ.वि.का. रोल्पा</v>
      </c>
      <c r="E664" s="34">
        <f>'Programe Budget 2073-74'!E707</f>
        <v>1231.2</v>
      </c>
      <c r="F664" s="34">
        <f t="shared" si="56"/>
        <v>1231.2</v>
      </c>
      <c r="G664" s="34">
        <f t="shared" si="54"/>
        <v>4.9876847290640383</v>
      </c>
      <c r="H664" s="192">
        <v>100</v>
      </c>
      <c r="I664" s="34">
        <f t="shared" si="55"/>
        <v>4.9876847290640383</v>
      </c>
      <c r="J664" s="57"/>
      <c r="K664" s="34"/>
      <c r="L664" s="338" t="str">
        <f>'Programe Budget 2073-74'!Q707</f>
        <v>सु</v>
      </c>
    </row>
    <row r="665" spans="1:12" ht="15.6">
      <c r="A665" s="25"/>
      <c r="B665" s="25"/>
      <c r="C665" s="33">
        <f>'Programe Budget 2073-74'!C708</f>
        <v>15</v>
      </c>
      <c r="D665" s="336" t="str">
        <f>'Programe Budget 2073-74'!D708</f>
        <v>जि.कृ.वि.का.महोतरी</v>
      </c>
      <c r="E665" s="34">
        <f>'Programe Budget 2073-74'!E708</f>
        <v>1231.2</v>
      </c>
      <c r="F665" s="34">
        <f t="shared" si="56"/>
        <v>1231.2</v>
      </c>
      <c r="G665" s="34">
        <f t="shared" si="54"/>
        <v>4.9876847290640383</v>
      </c>
      <c r="H665" s="192">
        <v>100</v>
      </c>
      <c r="I665" s="34">
        <f t="shared" si="55"/>
        <v>4.9876847290640383</v>
      </c>
      <c r="J665" s="57"/>
      <c r="K665" s="34"/>
      <c r="L665" s="338" t="str">
        <f>'Programe Budget 2073-74'!Q708</f>
        <v>सु</v>
      </c>
    </row>
    <row r="666" spans="1:12" ht="15.6">
      <c r="A666" s="25"/>
      <c r="B666" s="25"/>
      <c r="C666" s="33">
        <f>'Programe Budget 2073-74'!C709</f>
        <v>16</v>
      </c>
      <c r="D666" s="336" t="str">
        <f>'Programe Budget 2073-74'!D709</f>
        <v>जि.कृ.वि.का.धनुषा</v>
      </c>
      <c r="E666" s="34">
        <f>'Programe Budget 2073-74'!E709</f>
        <v>1231.2</v>
      </c>
      <c r="F666" s="34">
        <f t="shared" si="56"/>
        <v>1231.2</v>
      </c>
      <c r="G666" s="34">
        <f t="shared" si="54"/>
        <v>4.9876847290640383</v>
      </c>
      <c r="H666" s="192">
        <v>51</v>
      </c>
      <c r="I666" s="34">
        <f t="shared" si="55"/>
        <v>2.5437192118226597</v>
      </c>
      <c r="J666" s="57"/>
      <c r="K666" s="34"/>
      <c r="L666" s="338" t="str">
        <f>'Programe Budget 2073-74'!Q709</f>
        <v>दि</v>
      </c>
    </row>
    <row r="667" spans="1:12" ht="15.6">
      <c r="A667" s="25"/>
      <c r="B667" s="25"/>
      <c r="C667" s="33">
        <f>'Programe Budget 2073-74'!C710</f>
        <v>17</v>
      </c>
      <c r="D667" s="336" t="str">
        <f>'Programe Budget 2073-74'!D710</f>
        <v>जि.कृ.वि.का.सिराहा</v>
      </c>
      <c r="E667" s="34">
        <f>'Programe Budget 2073-74'!E710</f>
        <v>1231.2</v>
      </c>
      <c r="F667" s="34">
        <f t="shared" si="56"/>
        <v>1231.2</v>
      </c>
      <c r="G667" s="34">
        <f t="shared" si="54"/>
        <v>4.9876847290640383</v>
      </c>
      <c r="H667" s="192">
        <v>100</v>
      </c>
      <c r="I667" s="34">
        <f t="shared" si="55"/>
        <v>4.9876847290640383</v>
      </c>
      <c r="J667" s="57"/>
      <c r="K667" s="34"/>
      <c r="L667" s="338" t="str">
        <f>'Programe Budget 2073-74'!Q710</f>
        <v>दि</v>
      </c>
    </row>
    <row r="668" spans="1:12" ht="15.6">
      <c r="A668" s="25"/>
      <c r="B668" s="25"/>
      <c r="C668" s="33">
        <f>'Programe Budget 2073-74'!C711</f>
        <v>18</v>
      </c>
      <c r="D668" s="336" t="str">
        <f>'Programe Budget 2073-74'!D711</f>
        <v>जि.कृ.वि.का.सिन्धुली</v>
      </c>
      <c r="E668" s="34">
        <f>'Programe Budget 2073-74'!E711</f>
        <v>1231.2</v>
      </c>
      <c r="F668" s="34">
        <f t="shared" si="56"/>
        <v>1231.2</v>
      </c>
      <c r="G668" s="34">
        <f t="shared" si="54"/>
        <v>4.9876847290640383</v>
      </c>
      <c r="H668" s="192">
        <v>100</v>
      </c>
      <c r="I668" s="34">
        <f t="shared" si="55"/>
        <v>4.9876847290640383</v>
      </c>
      <c r="J668" s="57"/>
      <c r="K668" s="34"/>
      <c r="L668" s="338" t="str">
        <f>'Programe Budget 2073-74'!Q711</f>
        <v>दि</v>
      </c>
    </row>
    <row r="669" spans="1:12" ht="15.6">
      <c r="A669" s="25"/>
      <c r="B669" s="25"/>
      <c r="C669" s="33">
        <f>'Programe Budget 2073-74'!C712</f>
        <v>19</v>
      </c>
      <c r="D669" s="336" t="str">
        <f>'Programe Budget 2073-74'!D712</f>
        <v>जि.कृ.वि.का.ओखलढुङ्गा</v>
      </c>
      <c r="E669" s="34">
        <f>'Programe Budget 2073-74'!E712</f>
        <v>1231.2</v>
      </c>
      <c r="F669" s="34">
        <f t="shared" si="56"/>
        <v>1231.2</v>
      </c>
      <c r="G669" s="34">
        <f t="shared" si="54"/>
        <v>4.9876847290640383</v>
      </c>
      <c r="H669" s="192">
        <v>100</v>
      </c>
      <c r="I669" s="34">
        <f>H669*G669/100</f>
        <v>4.9876847290640383</v>
      </c>
      <c r="J669" s="57"/>
      <c r="K669" s="34"/>
      <c r="L669" s="338" t="str">
        <f>'Programe Budget 2073-74'!Q712</f>
        <v>दि</v>
      </c>
    </row>
    <row r="670" spans="1:12" ht="15.6">
      <c r="A670" s="25"/>
      <c r="B670" s="25"/>
      <c r="C670" s="33">
        <f>'Programe Budget 2073-74'!C714</f>
        <v>21</v>
      </c>
      <c r="D670" s="336" t="str">
        <f>'Programe Budget 2073-74'!D714</f>
        <v>जि.कृ.वि.का.खोटाङ्ग</v>
      </c>
      <c r="E670" s="34">
        <f>'Programe Budget 2073-74'!E714</f>
        <v>1231.2</v>
      </c>
      <c r="F670" s="34">
        <f t="shared" si="56"/>
        <v>1231.2</v>
      </c>
      <c r="G670" s="34">
        <f t="shared" si="54"/>
        <v>4.9876847290640383</v>
      </c>
      <c r="H670" s="192">
        <v>100</v>
      </c>
      <c r="I670" s="34">
        <f t="shared" si="55"/>
        <v>4.9876847290640383</v>
      </c>
      <c r="J670" s="57"/>
      <c r="K670" s="34"/>
      <c r="L670" s="338" t="str">
        <f>'Programe Budget 2073-74'!Q714</f>
        <v>दि</v>
      </c>
    </row>
    <row r="671" spans="1:12" ht="15.6">
      <c r="A671" s="25"/>
      <c r="B671" s="25"/>
      <c r="C671" s="33">
        <f>'Programe Budget 2073-74'!C715</f>
        <v>21</v>
      </c>
      <c r="D671" s="334" t="str">
        <f>'Programe Budget 2073-74'!D715</f>
        <v>घर बंगैचा कार्यक्रमको जम्मा</v>
      </c>
      <c r="E671" s="57">
        <f>SUM(E651:E670)</f>
        <v>24684.800000000007</v>
      </c>
      <c r="F671" s="57">
        <f>SUM(F651:F670)</f>
        <v>24684.800000000007</v>
      </c>
      <c r="G671" s="57">
        <f>SUM(G651:G670)</f>
        <v>100</v>
      </c>
      <c r="H671" s="192"/>
      <c r="I671" s="57">
        <f>SUM(I651:I670)</f>
        <v>96.139532019704433</v>
      </c>
      <c r="J671" s="57"/>
      <c r="K671" s="34"/>
      <c r="L671" s="338">
        <f>'Programe Budget 2073-74'!Q715</f>
        <v>0</v>
      </c>
    </row>
    <row r="672" spans="1:12">
      <c r="A672" s="25"/>
      <c r="B672" s="25"/>
      <c r="C672" s="33">
        <f>'Programe Budget 2073-74'!C716</f>
        <v>0</v>
      </c>
      <c r="D672" s="117" t="s">
        <v>451</v>
      </c>
      <c r="E672" s="57" t="e">
        <f>E805</f>
        <v>#REF!</v>
      </c>
      <c r="F672" s="57" t="e">
        <f>F805</f>
        <v>#REF!</v>
      </c>
      <c r="G672" s="57" t="e">
        <f>F671/F672*100</f>
        <v>#REF!</v>
      </c>
      <c r="H672" s="192"/>
      <c r="I672" s="57" t="e">
        <f>I671*G672/100</f>
        <v>#REF!</v>
      </c>
      <c r="J672" s="57" t="e">
        <f>I672</f>
        <v>#REF!</v>
      </c>
      <c r="K672" s="34"/>
      <c r="L672" s="25"/>
    </row>
    <row r="673" spans="1:12" ht="15.6">
      <c r="A673" s="25">
        <f>'Programe Budget 2073-74'!A716</f>
        <v>17</v>
      </c>
      <c r="B673" s="25" t="str">
        <f>'Programe Budget 2073-74'!B716</f>
        <v>602801-3/4</v>
      </c>
      <c r="C673" s="52">
        <f>'Programe Budget 2073-74'!C716</f>
        <v>0</v>
      </c>
      <c r="D673" s="52" t="str">
        <f>'Programe Budget 2073-74'!D716</f>
        <v>राष्ट्रिय पुननिर्माण कोष भुकम्प प्रभावित जिल्लाका लागि राहत कार्यक्रम) -कृषि विभाग) -३१)</v>
      </c>
      <c r="E673" s="57"/>
      <c r="F673" s="57"/>
      <c r="G673" s="57"/>
      <c r="H673" s="192"/>
      <c r="I673" s="57"/>
      <c r="J673" s="57"/>
      <c r="K673" s="34"/>
      <c r="L673" s="252" t="str">
        <f>'Programe Budget 2073-74'!Q716</f>
        <v>ना</v>
      </c>
    </row>
    <row r="674" spans="1:12" ht="15.6">
      <c r="A674" s="25"/>
      <c r="B674" s="25"/>
      <c r="C674" s="25">
        <f>'Programe Budget 2073-74'!C717</f>
        <v>1</v>
      </c>
      <c r="D674" s="25" t="str">
        <f>'Programe Budget 2073-74'!D717</f>
        <v>जिल्ला कृषि विकास कार्यालय, संखुवासभा</v>
      </c>
      <c r="E674" s="34">
        <f>'Programe Budget 2073-74'!E717</f>
        <v>3720</v>
      </c>
      <c r="F674" s="34">
        <f>E674</f>
        <v>3720</v>
      </c>
      <c r="G674" s="34">
        <f>F674/$F$705*100</f>
        <v>0.74407440744074416</v>
      </c>
      <c r="H674" s="192">
        <v>100</v>
      </c>
      <c r="I674" s="34">
        <f>H674*G674/100</f>
        <v>0.74407440744074416</v>
      </c>
      <c r="J674" s="57"/>
      <c r="K674" s="34"/>
      <c r="L674" s="252" t="str">
        <f>'Programe Budget 2073-74'!Q717</f>
        <v>वि</v>
      </c>
    </row>
    <row r="675" spans="1:12" ht="15.6">
      <c r="A675" s="25"/>
      <c r="B675" s="25"/>
      <c r="C675" s="25">
        <f>'Programe Budget 2073-74'!C718</f>
        <v>2</v>
      </c>
      <c r="D675" s="25" t="str">
        <f>'Programe Budget 2073-74'!D718</f>
        <v>जिल्ला कृषि विकास कार्यालय, धनकुटा</v>
      </c>
      <c r="E675" s="34">
        <f>'Programe Budget 2073-74'!E718</f>
        <v>3850</v>
      </c>
      <c r="F675" s="34">
        <f t="shared" ref="F675:F704" si="57">E675</f>
        <v>3850</v>
      </c>
      <c r="G675" s="34">
        <f t="shared" ref="G675:G704" si="58">F675/$F$705*100</f>
        <v>0.77007700770077003</v>
      </c>
      <c r="H675" s="192">
        <v>100</v>
      </c>
      <c r="I675" s="34">
        <f t="shared" ref="I675:I704" si="59">H675*G675/100</f>
        <v>0.77007700770077003</v>
      </c>
      <c r="J675" s="57"/>
      <c r="K675" s="34"/>
      <c r="L675" s="252" t="str">
        <f>'Programe Budget 2073-74'!Q718</f>
        <v>वि</v>
      </c>
    </row>
    <row r="676" spans="1:12" ht="15.6">
      <c r="A676" s="25"/>
      <c r="B676" s="25"/>
      <c r="C676" s="25">
        <f>'Programe Budget 2073-74'!C719</f>
        <v>3</v>
      </c>
      <c r="D676" s="25" t="str">
        <f>'Programe Budget 2073-74'!D719</f>
        <v>जिल्ला कृषि विकास कार्यालय, भोजपुर</v>
      </c>
      <c r="E676" s="34">
        <f>'Programe Budget 2073-74'!E719</f>
        <v>3240</v>
      </c>
      <c r="F676" s="34">
        <f t="shared" si="57"/>
        <v>3240</v>
      </c>
      <c r="G676" s="34">
        <f t="shared" si="58"/>
        <v>0.64806480648064813</v>
      </c>
      <c r="H676" s="192">
        <v>100</v>
      </c>
      <c r="I676" s="34">
        <f t="shared" si="59"/>
        <v>0.64806480648064801</v>
      </c>
      <c r="J676" s="57"/>
      <c r="K676" s="34"/>
      <c r="L676" s="252" t="str">
        <f>'Programe Budget 2073-74'!Q719</f>
        <v>वि</v>
      </c>
    </row>
    <row r="677" spans="1:12" ht="15.6">
      <c r="A677" s="25"/>
      <c r="B677" s="25"/>
      <c r="C677" s="25">
        <f>'Programe Budget 2073-74'!C720</f>
        <v>4</v>
      </c>
      <c r="D677" s="25" t="str">
        <f>'Programe Budget 2073-74'!D720</f>
        <v>जिल्ला कृषि विकास कार्यालय, सोलुखुम्बु</v>
      </c>
      <c r="E677" s="34">
        <f>'Programe Budget 2073-74'!E720</f>
        <v>14946</v>
      </c>
      <c r="F677" s="34">
        <f t="shared" si="57"/>
        <v>14946</v>
      </c>
      <c r="G677" s="34">
        <f t="shared" si="58"/>
        <v>2.9894989498949895</v>
      </c>
      <c r="H677" s="192">
        <v>100</v>
      </c>
      <c r="I677" s="34">
        <f t="shared" si="59"/>
        <v>2.9894989498949895</v>
      </c>
      <c r="J677" s="57"/>
      <c r="K677" s="34"/>
      <c r="L677" s="252" t="str">
        <f>'Programe Budget 2073-74'!Q720</f>
        <v>वि</v>
      </c>
    </row>
    <row r="678" spans="1:12" ht="15.6">
      <c r="A678" s="25"/>
      <c r="B678" s="25"/>
      <c r="C678" s="25">
        <f>'Programe Budget 2073-74'!C721</f>
        <v>5</v>
      </c>
      <c r="D678" s="25" t="str">
        <f>'Programe Budget 2073-74'!D721</f>
        <v>जिल्ला कृषि विकास कार्यालय, ओखलढुङ्गा</v>
      </c>
      <c r="E678" s="34">
        <f>'Programe Budget 2073-74'!E721</f>
        <v>21000</v>
      </c>
      <c r="F678" s="34">
        <f t="shared" si="57"/>
        <v>21000</v>
      </c>
      <c r="G678" s="34">
        <f t="shared" si="58"/>
        <v>4.2004200420042004</v>
      </c>
      <c r="H678" s="192">
        <v>100</v>
      </c>
      <c r="I678" s="34">
        <f t="shared" si="59"/>
        <v>4.2004200420042004</v>
      </c>
      <c r="J678" s="57"/>
      <c r="K678" s="34"/>
      <c r="L678" s="252" t="str">
        <f>'Programe Budget 2073-74'!Q721</f>
        <v>वि</v>
      </c>
    </row>
    <row r="679" spans="1:12" ht="15.6">
      <c r="A679" s="25"/>
      <c r="B679" s="25"/>
      <c r="C679" s="25">
        <f>'Programe Budget 2073-74'!C722</f>
        <v>6</v>
      </c>
      <c r="D679" s="25" t="str">
        <f>'Programe Budget 2073-74'!D722</f>
        <v>जिल्ला कृषि विकास कार्यालय, खोटाङ्ग</v>
      </c>
      <c r="E679" s="34">
        <f>'Programe Budget 2073-74'!E722</f>
        <v>14946</v>
      </c>
      <c r="F679" s="34">
        <f t="shared" si="57"/>
        <v>14946</v>
      </c>
      <c r="G679" s="34">
        <f t="shared" si="58"/>
        <v>2.9894989498949895</v>
      </c>
      <c r="H679" s="192">
        <v>100</v>
      </c>
      <c r="I679" s="34">
        <f t="shared" si="59"/>
        <v>2.9894989498949895</v>
      </c>
      <c r="J679" s="57"/>
      <c r="K679" s="34"/>
      <c r="L679" s="252" t="str">
        <f>'Programe Budget 2073-74'!Q722</f>
        <v>वि</v>
      </c>
    </row>
    <row r="680" spans="1:12" ht="15.6">
      <c r="A680" s="25"/>
      <c r="B680" s="25"/>
      <c r="C680" s="25">
        <f>'Programe Budget 2073-74'!C723</f>
        <v>7</v>
      </c>
      <c r="D680" s="25" t="str">
        <f>'Programe Budget 2073-74'!D723</f>
        <v>जिल्ला कृषि विकास कार्यालय, दोलखा</v>
      </c>
      <c r="E680" s="34">
        <f>'Programe Budget 2073-74'!E723</f>
        <v>27915</v>
      </c>
      <c r="F680" s="34">
        <f t="shared" si="57"/>
        <v>27915</v>
      </c>
      <c r="G680" s="34">
        <f t="shared" si="58"/>
        <v>5.5835583558355832</v>
      </c>
      <c r="H680" s="192">
        <v>100</v>
      </c>
      <c r="I680" s="34">
        <f t="shared" si="59"/>
        <v>5.5835583558355832</v>
      </c>
      <c r="J680" s="57"/>
      <c r="K680" s="34"/>
      <c r="L680" s="252" t="str">
        <f>'Programe Budget 2073-74'!Q723</f>
        <v>का</v>
      </c>
    </row>
    <row r="681" spans="1:12" ht="15.6">
      <c r="A681" s="25"/>
      <c r="B681" s="25"/>
      <c r="C681" s="25">
        <f>'Programe Budget 2073-74'!C724</f>
        <v>8</v>
      </c>
      <c r="D681" s="25" t="str">
        <f>'Programe Budget 2073-74'!D724</f>
        <v>जिल्ला कृषि विकास कार्यालय, रामेछाप</v>
      </c>
      <c r="E681" s="34">
        <f>'Programe Budget 2073-74'!E724</f>
        <v>28110</v>
      </c>
      <c r="F681" s="34">
        <f t="shared" si="57"/>
        <v>28110</v>
      </c>
      <c r="G681" s="34">
        <f t="shared" si="58"/>
        <v>5.6225622562256223</v>
      </c>
      <c r="H681" s="192">
        <v>100</v>
      </c>
      <c r="I681" s="34">
        <f t="shared" si="59"/>
        <v>5.6225622562256232</v>
      </c>
      <c r="J681" s="57"/>
      <c r="K681" s="34"/>
      <c r="L681" s="252" t="str">
        <f>'Programe Budget 2073-74'!Q724</f>
        <v>का</v>
      </c>
    </row>
    <row r="682" spans="1:12" ht="15.6">
      <c r="A682" s="25"/>
      <c r="B682" s="25"/>
      <c r="C682" s="25">
        <f>'Programe Budget 2073-74'!C725</f>
        <v>9</v>
      </c>
      <c r="D682" s="25" t="str">
        <f>'Programe Budget 2073-74'!D725</f>
        <v>जिल्ला कृषि विकास कार्यालय, सिन्धुली</v>
      </c>
      <c r="E682" s="34">
        <f>'Programe Budget 2073-74'!E725</f>
        <v>21080</v>
      </c>
      <c r="F682" s="34">
        <f t="shared" si="57"/>
        <v>21080</v>
      </c>
      <c r="G682" s="34">
        <f t="shared" si="58"/>
        <v>4.2164216421642164</v>
      </c>
      <c r="H682" s="192">
        <v>100</v>
      </c>
      <c r="I682" s="34">
        <f t="shared" si="59"/>
        <v>4.2164216421642164</v>
      </c>
      <c r="J682" s="57"/>
      <c r="K682" s="34"/>
      <c r="L682" s="252" t="str">
        <f>'Programe Budget 2073-74'!Q725</f>
        <v>का</v>
      </c>
    </row>
    <row r="683" spans="1:12" ht="15.6">
      <c r="A683" s="25"/>
      <c r="B683" s="25"/>
      <c r="C683" s="25">
        <f>'Programe Budget 2073-74'!C726</f>
        <v>10</v>
      </c>
      <c r="D683" s="25" t="str">
        <f>'Programe Budget 2073-74'!D726</f>
        <v>जिल्ला कृषि विकास कार्यालय, मकवानपुर</v>
      </c>
      <c r="E683" s="34">
        <f>'Programe Budget 2073-74'!E726</f>
        <v>21950</v>
      </c>
      <c r="F683" s="34">
        <f t="shared" si="57"/>
        <v>21950</v>
      </c>
      <c r="G683" s="34">
        <f t="shared" si="58"/>
        <v>4.390439043904391</v>
      </c>
      <c r="H683" s="192">
        <v>100</v>
      </c>
      <c r="I683" s="34">
        <f t="shared" si="59"/>
        <v>4.390439043904391</v>
      </c>
      <c r="J683" s="57"/>
      <c r="K683" s="34"/>
      <c r="L683" s="252" t="str">
        <f>'Programe Budget 2073-74'!Q726</f>
        <v>का</v>
      </c>
    </row>
    <row r="684" spans="1:12" ht="15.6">
      <c r="A684" s="25"/>
      <c r="B684" s="25"/>
      <c r="C684" s="25">
        <f>'Programe Budget 2073-74'!C727</f>
        <v>11</v>
      </c>
      <c r="D684" s="25" t="str">
        <f>'Programe Budget 2073-74'!D727</f>
        <v>जिल्ला कृषि विकास कार्यालय, चितवन</v>
      </c>
      <c r="E684" s="34">
        <f>'Programe Budget 2073-74'!E727</f>
        <v>14946</v>
      </c>
      <c r="F684" s="34">
        <f t="shared" si="57"/>
        <v>14946</v>
      </c>
      <c r="G684" s="34">
        <f t="shared" si="58"/>
        <v>2.9894989498949895</v>
      </c>
      <c r="H684" s="192">
        <v>100</v>
      </c>
      <c r="I684" s="34">
        <f t="shared" si="59"/>
        <v>2.9894989498949895</v>
      </c>
      <c r="J684" s="57"/>
      <c r="K684" s="34"/>
      <c r="L684" s="252" t="str">
        <f>'Programe Budget 2073-74'!Q727</f>
        <v>का</v>
      </c>
    </row>
    <row r="685" spans="1:12" ht="15.6">
      <c r="A685" s="25"/>
      <c r="B685" s="25"/>
      <c r="C685" s="25">
        <f>'Programe Budget 2073-74'!C728</f>
        <v>12</v>
      </c>
      <c r="D685" s="25" t="str">
        <f>'Programe Budget 2073-74'!D728</f>
        <v>जिल्ला कृषि विकास कार्यालय, रसुवा</v>
      </c>
      <c r="E685" s="34">
        <f>'Programe Budget 2073-74'!E728</f>
        <v>27915</v>
      </c>
      <c r="F685" s="34">
        <f t="shared" si="57"/>
        <v>27915</v>
      </c>
      <c r="G685" s="34">
        <f t="shared" si="58"/>
        <v>5.5835583558355832</v>
      </c>
      <c r="H685" s="192">
        <v>100</v>
      </c>
      <c r="I685" s="34">
        <f t="shared" si="59"/>
        <v>5.5835583558355832</v>
      </c>
      <c r="J685" s="57"/>
      <c r="K685" s="34"/>
      <c r="L685" s="252" t="str">
        <f>'Programe Budget 2073-74'!Q728</f>
        <v>का</v>
      </c>
    </row>
    <row r="686" spans="1:12" ht="15.6">
      <c r="A686" s="25"/>
      <c r="B686" s="25"/>
      <c r="C686" s="25">
        <f>'Programe Budget 2073-74'!C729</f>
        <v>13</v>
      </c>
      <c r="D686" s="25" t="str">
        <f>'Programe Budget 2073-74'!D729</f>
        <v>जिल्ला कृषि विकास कार्यालय, धादिङ्ग</v>
      </c>
      <c r="E686" s="34">
        <f>'Programe Budget 2073-74'!E729</f>
        <v>28040</v>
      </c>
      <c r="F686" s="34">
        <f t="shared" si="57"/>
        <v>28040</v>
      </c>
      <c r="G686" s="34">
        <f t="shared" si="58"/>
        <v>5.6085608560856084</v>
      </c>
      <c r="H686" s="192">
        <v>98.18</v>
      </c>
      <c r="I686" s="34">
        <f t="shared" si="59"/>
        <v>5.5064850485048513</v>
      </c>
      <c r="J686" s="57"/>
      <c r="K686" s="34"/>
      <c r="L686" s="252" t="str">
        <f>'Programe Budget 2073-74'!Q729</f>
        <v>का</v>
      </c>
    </row>
    <row r="687" spans="1:12" ht="15.6">
      <c r="A687" s="25"/>
      <c r="B687" s="25"/>
      <c r="C687" s="25">
        <f>'Programe Budget 2073-74'!C730</f>
        <v>14</v>
      </c>
      <c r="D687" s="25" t="str">
        <f>'Programe Budget 2073-74'!D730</f>
        <v>जिल्ला कृषि विकास कार्यालय, नुवाकोट</v>
      </c>
      <c r="E687" s="34">
        <f>'Programe Budget 2073-74'!E730</f>
        <v>29555</v>
      </c>
      <c r="F687" s="34">
        <f t="shared" si="57"/>
        <v>29555</v>
      </c>
      <c r="G687" s="34">
        <f t="shared" si="58"/>
        <v>5.9115911591159112</v>
      </c>
      <c r="H687" s="192">
        <v>99.5</v>
      </c>
      <c r="I687" s="34">
        <f t="shared" si="59"/>
        <v>5.882033203320332</v>
      </c>
      <c r="J687" s="57"/>
      <c r="K687" s="34"/>
      <c r="L687" s="252" t="str">
        <f>'Programe Budget 2073-74'!Q730</f>
        <v>का</v>
      </c>
    </row>
    <row r="688" spans="1:12" ht="15.6">
      <c r="A688" s="25"/>
      <c r="B688" s="25"/>
      <c r="C688" s="25">
        <f>'Programe Budget 2073-74'!C731</f>
        <v>15</v>
      </c>
      <c r="D688" s="25" t="str">
        <f>'Programe Budget 2073-74'!D731</f>
        <v>जिल्ला कृषि विकास कार्यालय, सिन्धुपाल्चोक</v>
      </c>
      <c r="E688" s="34">
        <f>'Programe Budget 2073-74'!E731</f>
        <v>28700</v>
      </c>
      <c r="F688" s="34">
        <f t="shared" si="57"/>
        <v>28700</v>
      </c>
      <c r="G688" s="34">
        <f t="shared" si="58"/>
        <v>5.7405740574057402</v>
      </c>
      <c r="H688" s="192">
        <v>100</v>
      </c>
      <c r="I688" s="34">
        <f t="shared" si="59"/>
        <v>5.7405740574057402</v>
      </c>
      <c r="J688" s="57"/>
      <c r="K688" s="34"/>
      <c r="L688" s="252" t="str">
        <f>'Programe Budget 2073-74'!Q731</f>
        <v>का</v>
      </c>
    </row>
    <row r="689" spans="1:12" ht="15.6">
      <c r="A689" s="25"/>
      <c r="B689" s="25"/>
      <c r="C689" s="25">
        <f>'Programe Budget 2073-74'!C732</f>
        <v>16</v>
      </c>
      <c r="D689" s="25" t="str">
        <f>'Programe Budget 2073-74'!D732</f>
        <v>जिल्ला कृषि विकास कार्यालय, काभ्रेपलाञ्चोक</v>
      </c>
      <c r="E689" s="34">
        <f>'Programe Budget 2073-74'!E732</f>
        <v>20950</v>
      </c>
      <c r="F689" s="34">
        <f t="shared" si="57"/>
        <v>20950</v>
      </c>
      <c r="G689" s="34">
        <f t="shared" si="58"/>
        <v>4.1904190419041907</v>
      </c>
      <c r="H689" s="192">
        <v>100</v>
      </c>
      <c r="I689" s="34">
        <f t="shared" si="59"/>
        <v>4.1904190419041907</v>
      </c>
      <c r="J689" s="57"/>
      <c r="K689" s="34"/>
      <c r="L689" s="252" t="str">
        <f>'Programe Budget 2073-74'!Q732</f>
        <v>का</v>
      </c>
    </row>
    <row r="690" spans="1:12" ht="15.6">
      <c r="A690" s="25"/>
      <c r="B690" s="25"/>
      <c r="C690" s="25">
        <f>'Programe Budget 2073-74'!C733</f>
        <v>17</v>
      </c>
      <c r="D690" s="25" t="str">
        <f>'Programe Budget 2073-74'!D733</f>
        <v>जिल्ला कृषि विकास कार्यालय, काठमाण्डौं</v>
      </c>
      <c r="E690" s="34">
        <f>'Programe Budget 2073-74'!E733</f>
        <v>20950</v>
      </c>
      <c r="F690" s="34">
        <f t="shared" si="57"/>
        <v>20950</v>
      </c>
      <c r="G690" s="34">
        <f t="shared" si="58"/>
        <v>4.1904190419041907</v>
      </c>
      <c r="H690" s="192">
        <v>100</v>
      </c>
      <c r="I690" s="34">
        <f t="shared" si="59"/>
        <v>4.1904190419041907</v>
      </c>
      <c r="J690" s="57"/>
      <c r="K690" s="34"/>
      <c r="L690" s="252" t="str">
        <f>'Programe Budget 2073-74'!Q733</f>
        <v>का</v>
      </c>
    </row>
    <row r="691" spans="1:12" ht="15.6">
      <c r="A691" s="25"/>
      <c r="B691" s="25"/>
      <c r="C691" s="25">
        <f>'Programe Budget 2073-74'!C734</f>
        <v>18</v>
      </c>
      <c r="D691" s="25" t="str">
        <f>'Programe Budget 2073-74'!D734</f>
        <v>जिल्ला कृषि विकास कार्यालय, ललितपुर</v>
      </c>
      <c r="E691" s="34">
        <f>'Programe Budget 2073-74'!E734</f>
        <v>22100</v>
      </c>
      <c r="F691" s="34">
        <f t="shared" si="57"/>
        <v>22100</v>
      </c>
      <c r="G691" s="34">
        <f t="shared" si="58"/>
        <v>4.4204420442044201</v>
      </c>
      <c r="H691" s="192">
        <v>100</v>
      </c>
      <c r="I691" s="34">
        <f t="shared" si="59"/>
        <v>4.4204420442044201</v>
      </c>
      <c r="J691" s="57"/>
      <c r="K691" s="34"/>
      <c r="L691" s="252" t="str">
        <f>'Programe Budget 2073-74'!Q734</f>
        <v>का</v>
      </c>
    </row>
    <row r="692" spans="1:12" ht="15.6">
      <c r="A692" s="25"/>
      <c r="B692" s="25"/>
      <c r="C692" s="25">
        <f>'Programe Budget 2073-74'!C735</f>
        <v>19</v>
      </c>
      <c r="D692" s="25" t="str">
        <f>'Programe Budget 2073-74'!D735</f>
        <v>जिल्ला कृषि विकास कार्यालय, भक्तपुर</v>
      </c>
      <c r="E692" s="34">
        <f>'Programe Budget 2073-74'!E735</f>
        <v>20950</v>
      </c>
      <c r="F692" s="34">
        <f t="shared" si="57"/>
        <v>20950</v>
      </c>
      <c r="G692" s="34">
        <f t="shared" si="58"/>
        <v>4.1904190419041907</v>
      </c>
      <c r="H692" s="192">
        <v>90</v>
      </c>
      <c r="I692" s="34">
        <f t="shared" si="59"/>
        <v>3.7713771377137717</v>
      </c>
      <c r="J692" s="57"/>
      <c r="K692" s="34"/>
      <c r="L692" s="252" t="str">
        <f>'Programe Budget 2073-74'!Q735</f>
        <v>का</v>
      </c>
    </row>
    <row r="693" spans="1:12" ht="15.6">
      <c r="A693" s="25"/>
      <c r="B693" s="25"/>
      <c r="C693" s="25">
        <f>'Programe Budget 2073-74'!C736</f>
        <v>20</v>
      </c>
      <c r="D693" s="25" t="str">
        <f>'Programe Budget 2073-74'!D736</f>
        <v>जिल्ला कृषि विकास कार्यालय, कास्की</v>
      </c>
      <c r="E693" s="34">
        <f>'Programe Budget 2073-74'!E736</f>
        <v>9935</v>
      </c>
      <c r="F693" s="34">
        <f t="shared" si="57"/>
        <v>9935</v>
      </c>
      <c r="G693" s="34">
        <f t="shared" si="58"/>
        <v>1.9871987198719872</v>
      </c>
      <c r="H693" s="192">
        <v>100</v>
      </c>
      <c r="I693" s="34">
        <f t="shared" si="59"/>
        <v>1.9871987198719869</v>
      </c>
      <c r="J693" s="57"/>
      <c r="K693" s="34"/>
      <c r="L693" s="252" t="str">
        <f>'Programe Budget 2073-74'!Q736</f>
        <v>प</v>
      </c>
    </row>
    <row r="694" spans="1:12" ht="15.6">
      <c r="A694" s="25"/>
      <c r="B694" s="25"/>
      <c r="C694" s="25">
        <f>'Programe Budget 2073-74'!C737</f>
        <v>21</v>
      </c>
      <c r="D694" s="25" t="str">
        <f>'Programe Budget 2073-74'!D737</f>
        <v>जिल्ला कृषि विकास कार्यालय, लमजुङ्ग</v>
      </c>
      <c r="E694" s="34">
        <f>'Programe Budget 2073-74'!E737</f>
        <v>14946</v>
      </c>
      <c r="F694" s="34">
        <f t="shared" si="57"/>
        <v>14946</v>
      </c>
      <c r="G694" s="34">
        <f t="shared" si="58"/>
        <v>2.9894989498949895</v>
      </c>
      <c r="H694" s="192">
        <v>100</v>
      </c>
      <c r="I694" s="34">
        <f t="shared" si="59"/>
        <v>2.9894989498949895</v>
      </c>
      <c r="J694" s="57"/>
      <c r="K694" s="34"/>
      <c r="L694" s="252" t="str">
        <f>'Programe Budget 2073-74'!Q737</f>
        <v>प</v>
      </c>
    </row>
    <row r="695" spans="1:12" ht="15.6">
      <c r="A695" s="25"/>
      <c r="B695" s="25"/>
      <c r="C695" s="25">
        <f>'Programe Budget 2073-74'!C738</f>
        <v>22</v>
      </c>
      <c r="D695" s="25" t="str">
        <f>'Programe Budget 2073-74'!D738</f>
        <v>जिल्ला कृषि विकास कार्यालय, गोरखा</v>
      </c>
      <c r="E695" s="34">
        <f>'Programe Budget 2073-74'!E738</f>
        <v>28540</v>
      </c>
      <c r="F695" s="34">
        <f t="shared" si="57"/>
        <v>28540</v>
      </c>
      <c r="G695" s="34">
        <f t="shared" si="58"/>
        <v>5.7085708570857081</v>
      </c>
      <c r="H695" s="192">
        <v>100</v>
      </c>
      <c r="I695" s="34">
        <f t="shared" si="59"/>
        <v>5.7085708570857081</v>
      </c>
      <c r="J695" s="57"/>
      <c r="K695" s="34"/>
      <c r="L695" s="252" t="str">
        <f>'Programe Budget 2073-74'!Q738</f>
        <v>प</v>
      </c>
    </row>
    <row r="696" spans="1:12" ht="15.6">
      <c r="A696" s="25"/>
      <c r="B696" s="25"/>
      <c r="C696" s="25">
        <f>'Programe Budget 2073-74'!C739</f>
        <v>23</v>
      </c>
      <c r="D696" s="25" t="str">
        <f>'Programe Budget 2073-74'!D739</f>
        <v>जिल्ला कृषि विकास कार्यालय, तनहुँ</v>
      </c>
      <c r="E696" s="34">
        <f>'Programe Budget 2073-74'!E739</f>
        <v>18246</v>
      </c>
      <c r="F696" s="34">
        <f t="shared" si="57"/>
        <v>18246</v>
      </c>
      <c r="G696" s="34">
        <f t="shared" si="58"/>
        <v>3.6495649564956496</v>
      </c>
      <c r="H696" s="192">
        <v>100</v>
      </c>
      <c r="I696" s="34">
        <f t="shared" si="59"/>
        <v>3.6495649564956496</v>
      </c>
      <c r="J696" s="57"/>
      <c r="K696" s="34"/>
      <c r="L696" s="252" t="str">
        <f>'Programe Budget 2073-74'!Q739</f>
        <v>प</v>
      </c>
    </row>
    <row r="697" spans="1:12" ht="15.6">
      <c r="A697" s="25"/>
      <c r="B697" s="25"/>
      <c r="C697" s="25">
        <f>'Programe Budget 2073-74'!C740</f>
        <v>24</v>
      </c>
      <c r="D697" s="25" t="str">
        <f>'Programe Budget 2073-74'!D740</f>
        <v>जिल्ला कृषि विकास कार्यालय, स्याङ्गजा</v>
      </c>
      <c r="E697" s="34">
        <f>'Programe Budget 2073-74'!E740</f>
        <v>9935</v>
      </c>
      <c r="F697" s="34">
        <f t="shared" si="57"/>
        <v>9935</v>
      </c>
      <c r="G697" s="34">
        <f t="shared" si="58"/>
        <v>1.9871987198719872</v>
      </c>
      <c r="H697" s="192">
        <v>100</v>
      </c>
      <c r="I697" s="34">
        <f t="shared" si="59"/>
        <v>1.9871987198719869</v>
      </c>
      <c r="J697" s="57"/>
      <c r="K697" s="34"/>
      <c r="L697" s="252" t="str">
        <f>'Programe Budget 2073-74'!Q740</f>
        <v>प</v>
      </c>
    </row>
    <row r="698" spans="1:12" ht="15.6">
      <c r="A698" s="25"/>
      <c r="B698" s="25"/>
      <c r="C698" s="25">
        <f>'Programe Budget 2073-74'!C741</f>
        <v>25</v>
      </c>
      <c r="D698" s="25" t="str">
        <f>'Programe Budget 2073-74'!D741</f>
        <v>जिल्ला कृषि विकास कार्यालय, गुल्मी</v>
      </c>
      <c r="E698" s="34">
        <f>'Programe Budget 2073-74'!E741</f>
        <v>9935</v>
      </c>
      <c r="F698" s="34">
        <f t="shared" si="57"/>
        <v>9935</v>
      </c>
      <c r="G698" s="34">
        <f t="shared" si="58"/>
        <v>1.9871987198719872</v>
      </c>
      <c r="H698" s="192">
        <v>100</v>
      </c>
      <c r="I698" s="34">
        <f t="shared" si="59"/>
        <v>1.9871987198719869</v>
      </c>
      <c r="J698" s="57"/>
      <c r="K698" s="34"/>
      <c r="L698" s="252" t="str">
        <f>'Programe Budget 2073-74'!Q741</f>
        <v>प</v>
      </c>
    </row>
    <row r="699" spans="1:12" ht="15.6">
      <c r="A699" s="25"/>
      <c r="B699" s="25"/>
      <c r="C699" s="25">
        <f>'Programe Budget 2073-74'!C742</f>
        <v>26</v>
      </c>
      <c r="D699" s="25" t="str">
        <f>'Programe Budget 2073-74'!D742</f>
        <v>जिल्ला कृषि विकास कार्यालय, नवलपरासी</v>
      </c>
      <c r="E699" s="34">
        <f>'Programe Budget 2073-74'!E742</f>
        <v>3240</v>
      </c>
      <c r="F699" s="34">
        <f t="shared" si="57"/>
        <v>3240</v>
      </c>
      <c r="G699" s="34">
        <f t="shared" si="58"/>
        <v>0.64806480648064813</v>
      </c>
      <c r="H699" s="192">
        <v>100</v>
      </c>
      <c r="I699" s="34">
        <f t="shared" si="59"/>
        <v>0.64806480648064801</v>
      </c>
      <c r="J699" s="57"/>
      <c r="K699" s="34"/>
      <c r="L699" s="252" t="str">
        <f>'Programe Budget 2073-74'!Q742</f>
        <v>प</v>
      </c>
    </row>
    <row r="700" spans="1:12" ht="15.6">
      <c r="A700" s="25"/>
      <c r="B700" s="25"/>
      <c r="C700" s="25">
        <f>'Programe Budget 2073-74'!C743</f>
        <v>27</v>
      </c>
      <c r="D700" s="25" t="str">
        <f>'Programe Budget 2073-74'!D743</f>
        <v>जिल्ला कृषि विकास कार्यालय, पाल्पा</v>
      </c>
      <c r="E700" s="34">
        <f>'Programe Budget 2073-74'!E743</f>
        <v>9935</v>
      </c>
      <c r="F700" s="34">
        <f t="shared" si="57"/>
        <v>9935</v>
      </c>
      <c r="G700" s="34">
        <f t="shared" si="58"/>
        <v>1.9871987198719872</v>
      </c>
      <c r="H700" s="192">
        <v>100</v>
      </c>
      <c r="I700" s="34">
        <f t="shared" si="59"/>
        <v>1.9871987198719869</v>
      </c>
      <c r="J700" s="57"/>
      <c r="K700" s="34"/>
      <c r="L700" s="252" t="str">
        <f>'Programe Budget 2073-74'!Q743</f>
        <v>प</v>
      </c>
    </row>
    <row r="701" spans="1:12" ht="15.6">
      <c r="A701" s="25"/>
      <c r="B701" s="25"/>
      <c r="C701" s="25">
        <f>'Programe Budget 2073-74'!C744</f>
        <v>28</v>
      </c>
      <c r="D701" s="25" t="str">
        <f>'Programe Budget 2073-74'!D744</f>
        <v xml:space="preserve">जिल्ला कृषि विकास कार्यालय, अर्घाखाँची </v>
      </c>
      <c r="E701" s="34">
        <f>'Programe Budget 2073-74'!E744</f>
        <v>3810</v>
      </c>
      <c r="F701" s="34">
        <f t="shared" si="57"/>
        <v>3810</v>
      </c>
      <c r="G701" s="34">
        <f t="shared" si="58"/>
        <v>0.76207620762076211</v>
      </c>
      <c r="H701" s="192">
        <v>100</v>
      </c>
      <c r="I701" s="34">
        <f t="shared" si="59"/>
        <v>0.76207620762076222</v>
      </c>
      <c r="J701" s="57"/>
      <c r="K701" s="34"/>
      <c r="L701" s="252" t="str">
        <f>'Programe Budget 2073-74'!Q744</f>
        <v>प</v>
      </c>
    </row>
    <row r="702" spans="1:12" ht="15.6">
      <c r="A702" s="25"/>
      <c r="B702" s="25"/>
      <c r="C702" s="25">
        <f>'Programe Budget 2073-74'!C745</f>
        <v>29</v>
      </c>
      <c r="D702" s="25" t="str">
        <f>'Programe Budget 2073-74'!D745</f>
        <v>जिल्ला कृषि विकास कार्यालय, म्याग्दी</v>
      </c>
      <c r="E702" s="34">
        <f>'Programe Budget 2073-74'!E745</f>
        <v>3290</v>
      </c>
      <c r="F702" s="34">
        <f t="shared" si="57"/>
        <v>3290</v>
      </c>
      <c r="G702" s="34">
        <f t="shared" si="58"/>
        <v>0.65806580658065805</v>
      </c>
      <c r="H702" s="192">
        <v>100</v>
      </c>
      <c r="I702" s="34">
        <f t="shared" si="59"/>
        <v>0.65806580658065816</v>
      </c>
      <c r="J702" s="57"/>
      <c r="K702" s="34"/>
      <c r="L702" s="252" t="str">
        <f>'Programe Budget 2073-74'!Q745</f>
        <v>प</v>
      </c>
    </row>
    <row r="703" spans="1:12" ht="15.6">
      <c r="A703" s="25"/>
      <c r="B703" s="25"/>
      <c r="C703" s="25">
        <f>'Programe Budget 2073-74'!C746</f>
        <v>30</v>
      </c>
      <c r="D703" s="25" t="str">
        <f>'Programe Budget 2073-74'!D746</f>
        <v>जिल्ला कृषि विकास कार्यालय, पर्वत</v>
      </c>
      <c r="E703" s="34">
        <f>'Programe Budget 2073-74'!E746</f>
        <v>3340</v>
      </c>
      <c r="F703" s="34">
        <f t="shared" si="57"/>
        <v>3340</v>
      </c>
      <c r="G703" s="34">
        <f t="shared" si="58"/>
        <v>0.66806680668066809</v>
      </c>
      <c r="H703" s="192">
        <v>100</v>
      </c>
      <c r="I703" s="34">
        <f t="shared" si="59"/>
        <v>0.66806680668066809</v>
      </c>
      <c r="J703" s="57"/>
      <c r="K703" s="34"/>
      <c r="L703" s="252" t="str">
        <f>'Programe Budget 2073-74'!Q746</f>
        <v>प</v>
      </c>
    </row>
    <row r="704" spans="1:12" ht="15.6">
      <c r="A704" s="25"/>
      <c r="B704" s="25"/>
      <c r="C704" s="25">
        <f>'Programe Budget 2073-74'!C747</f>
        <v>31</v>
      </c>
      <c r="D704" s="25" t="str">
        <f>'Programe Budget 2073-74'!D747</f>
        <v>जिल्ला कृषि विकास कार्यालय, बागलुङ्ग</v>
      </c>
      <c r="E704" s="34">
        <f>'Programe Budget 2073-74'!E747</f>
        <v>9935</v>
      </c>
      <c r="F704" s="34">
        <f t="shared" si="57"/>
        <v>9935</v>
      </c>
      <c r="G704" s="34">
        <f t="shared" si="58"/>
        <v>1.9871987198719872</v>
      </c>
      <c r="H704" s="192">
        <v>100</v>
      </c>
      <c r="I704" s="34">
        <f t="shared" si="59"/>
        <v>1.9871987198719869</v>
      </c>
      <c r="J704" s="57"/>
      <c r="K704" s="34"/>
      <c r="L704" s="252" t="str">
        <f>'Programe Budget 2073-74'!Q747</f>
        <v>प</v>
      </c>
    </row>
    <row r="705" spans="1:12" ht="15.6">
      <c r="A705" s="25"/>
      <c r="B705" s="25"/>
      <c r="C705" s="25">
        <f>'Programe Budget 2073-74'!C748</f>
        <v>31</v>
      </c>
      <c r="D705" s="52" t="str">
        <f>'Programe Budget 2073-74'!D748</f>
        <v>जम्मा</v>
      </c>
      <c r="E705" s="57">
        <f>SUM(E674:E704)</f>
        <v>499950</v>
      </c>
      <c r="F705" s="57">
        <f>SUM(F674:F704)</f>
        <v>499950</v>
      </c>
      <c r="G705" s="57">
        <f>SUM(G674:G704)</f>
        <v>99.999999999999986</v>
      </c>
      <c r="H705" s="192"/>
      <c r="I705" s="57">
        <f>SUM(I674:I704)</f>
        <v>99.449324332433221</v>
      </c>
      <c r="J705" s="57"/>
      <c r="K705" s="34"/>
      <c r="L705" s="25"/>
    </row>
    <row r="706" spans="1:12">
      <c r="A706" s="25"/>
      <c r="B706" s="25"/>
      <c r="C706" s="25"/>
      <c r="D706" s="117" t="s">
        <v>572</v>
      </c>
      <c r="E706" s="57" t="e">
        <f>E672</f>
        <v>#REF!</v>
      </c>
      <c r="F706" s="57" t="e">
        <f>F672</f>
        <v>#REF!</v>
      </c>
      <c r="G706" s="57" t="e">
        <f>F705/F706*100</f>
        <v>#REF!</v>
      </c>
      <c r="H706" s="192"/>
      <c r="I706" s="57" t="e">
        <f>I705*G706/100</f>
        <v>#REF!</v>
      </c>
      <c r="J706" s="57" t="e">
        <f>I706</f>
        <v>#REF!</v>
      </c>
      <c r="K706" s="34"/>
      <c r="L706" s="25"/>
    </row>
    <row r="707" spans="1:12" ht="15.6">
      <c r="A707" s="25" t="e">
        <f>'Programe Budget 2073-74'!#REF!</f>
        <v>#REF!</v>
      </c>
      <c r="B707" s="25" t="e">
        <f>'Programe Budget 2073-74'!#REF!</f>
        <v>#REF!</v>
      </c>
      <c r="C707" s="52" t="e">
        <f>'Programe Budget 2073-74'!#REF!</f>
        <v>#REF!</v>
      </c>
      <c r="D707" s="52" t="e">
        <f>'Programe Budget 2073-74'!#REF!</f>
        <v>#REF!</v>
      </c>
      <c r="E707" s="57"/>
      <c r="F707" s="57"/>
      <c r="G707" s="57"/>
      <c r="H707" s="192"/>
      <c r="I707" s="57"/>
      <c r="J707" s="57"/>
      <c r="K707" s="34"/>
      <c r="L707" s="252" t="e">
        <f>'Programe Budget 2073-74'!#REF!</f>
        <v>#REF!</v>
      </c>
    </row>
    <row r="708" spans="1:12" ht="15.6">
      <c r="A708" s="25"/>
      <c r="B708" s="25"/>
      <c r="C708" s="52" t="e">
        <f>'Programe Budget 2073-74'!#REF!</f>
        <v>#REF!</v>
      </c>
      <c r="D708" s="52" t="e">
        <f>'Programe Budget 2073-74'!#REF!</f>
        <v>#REF!</v>
      </c>
      <c r="E708" s="57"/>
      <c r="F708" s="57"/>
      <c r="G708" s="57"/>
      <c r="H708" s="192"/>
      <c r="I708" s="57"/>
      <c r="J708" s="57"/>
      <c r="K708" s="34"/>
      <c r="L708" s="252" t="e">
        <f>'Programe Budget 2073-74'!#REF!</f>
        <v>#REF!</v>
      </c>
    </row>
    <row r="709" spans="1:12" ht="15.6">
      <c r="A709" s="25"/>
      <c r="B709" s="25"/>
      <c r="C709" s="25" t="e">
        <f>'Programe Budget 2073-74'!#REF!</f>
        <v>#REF!</v>
      </c>
      <c r="D709" s="25" t="e">
        <f>'Programe Budget 2073-74'!#REF!</f>
        <v>#REF!</v>
      </c>
      <c r="E709" s="34" t="e">
        <f>'Programe Budget 2073-74'!#REF!</f>
        <v>#REF!</v>
      </c>
      <c r="F709" s="34" t="e">
        <f>E709</f>
        <v>#REF!</v>
      </c>
      <c r="G709" s="34" t="e">
        <f>F709/$F$789*100</f>
        <v>#REF!</v>
      </c>
      <c r="H709" s="192">
        <v>66.7</v>
      </c>
      <c r="I709" s="34" t="e">
        <f t="shared" ref="I709:I772" si="60">H709*G709/100</f>
        <v>#REF!</v>
      </c>
      <c r="J709" s="57"/>
      <c r="K709" s="34"/>
      <c r="L709" s="252" t="e">
        <f>'Programe Budget 2073-74'!#REF!</f>
        <v>#REF!</v>
      </c>
    </row>
    <row r="710" spans="1:12" ht="15.6">
      <c r="A710" s="25"/>
      <c r="B710" s="25"/>
      <c r="C710" s="25" t="e">
        <f>'Programe Budget 2073-74'!#REF!</f>
        <v>#REF!</v>
      </c>
      <c r="D710" s="25" t="e">
        <f>'Programe Budget 2073-74'!#REF!</f>
        <v>#REF!</v>
      </c>
      <c r="E710" s="34" t="e">
        <f>'Programe Budget 2073-74'!#REF!</f>
        <v>#REF!</v>
      </c>
      <c r="F710" s="34" t="e">
        <f t="shared" ref="F710:F763" si="61">E710</f>
        <v>#REF!</v>
      </c>
      <c r="G710" s="34" t="e">
        <f t="shared" ref="G710:G763" si="62">F710/$F$789*100</f>
        <v>#REF!</v>
      </c>
      <c r="H710" s="192">
        <v>100</v>
      </c>
      <c r="I710" s="34" t="e">
        <f t="shared" si="60"/>
        <v>#REF!</v>
      </c>
      <c r="J710" s="57"/>
      <c r="K710" s="34"/>
      <c r="L710" s="252" t="e">
        <f>'Programe Budget 2073-74'!#REF!</f>
        <v>#REF!</v>
      </c>
    </row>
    <row r="711" spans="1:12" ht="15.6">
      <c r="A711" s="25"/>
      <c r="B711" s="25"/>
      <c r="C711" s="25" t="e">
        <f>'Programe Budget 2073-74'!#REF!</f>
        <v>#REF!</v>
      </c>
      <c r="D711" s="25" t="e">
        <f>'Programe Budget 2073-74'!#REF!</f>
        <v>#REF!</v>
      </c>
      <c r="E711" s="34" t="e">
        <f>'Programe Budget 2073-74'!#REF!</f>
        <v>#REF!</v>
      </c>
      <c r="F711" s="34" t="e">
        <f t="shared" si="61"/>
        <v>#REF!</v>
      </c>
      <c r="G711" s="34" t="e">
        <f t="shared" si="62"/>
        <v>#REF!</v>
      </c>
      <c r="H711" s="192">
        <v>100</v>
      </c>
      <c r="I711" s="34" t="e">
        <f t="shared" si="60"/>
        <v>#REF!</v>
      </c>
      <c r="J711" s="57"/>
      <c r="K711" s="34"/>
      <c r="L711" s="252" t="e">
        <f>'Programe Budget 2073-74'!#REF!</f>
        <v>#REF!</v>
      </c>
    </row>
    <row r="712" spans="1:12" ht="15.6">
      <c r="A712" s="25"/>
      <c r="B712" s="25"/>
      <c r="C712" s="25" t="e">
        <f>'Programe Budget 2073-74'!#REF!</f>
        <v>#REF!</v>
      </c>
      <c r="D712" s="25" t="e">
        <f>'Programe Budget 2073-74'!#REF!</f>
        <v>#REF!</v>
      </c>
      <c r="E712" s="34" t="e">
        <f>'Programe Budget 2073-74'!#REF!</f>
        <v>#REF!</v>
      </c>
      <c r="F712" s="34" t="e">
        <f t="shared" si="61"/>
        <v>#REF!</v>
      </c>
      <c r="G712" s="34" t="e">
        <f t="shared" si="62"/>
        <v>#REF!</v>
      </c>
      <c r="H712" s="192">
        <v>100</v>
      </c>
      <c r="I712" s="34" t="e">
        <f t="shared" si="60"/>
        <v>#REF!</v>
      </c>
      <c r="J712" s="57"/>
      <c r="K712" s="34"/>
      <c r="L712" s="252" t="e">
        <f>'Programe Budget 2073-74'!#REF!</f>
        <v>#REF!</v>
      </c>
    </row>
    <row r="713" spans="1:12" ht="15.6">
      <c r="A713" s="25"/>
      <c r="B713" s="25"/>
      <c r="C713" s="25" t="e">
        <f>'Programe Budget 2073-74'!#REF!</f>
        <v>#REF!</v>
      </c>
      <c r="D713" s="25" t="e">
        <f>'Programe Budget 2073-74'!#REF!</f>
        <v>#REF!</v>
      </c>
      <c r="E713" s="34" t="e">
        <f>'Programe Budget 2073-74'!#REF!</f>
        <v>#REF!</v>
      </c>
      <c r="F713" s="34" t="e">
        <f t="shared" si="61"/>
        <v>#REF!</v>
      </c>
      <c r="G713" s="34" t="e">
        <f t="shared" si="62"/>
        <v>#REF!</v>
      </c>
      <c r="H713" s="192">
        <v>100</v>
      </c>
      <c r="I713" s="34" t="e">
        <f t="shared" si="60"/>
        <v>#REF!</v>
      </c>
      <c r="J713" s="57"/>
      <c r="K713" s="34"/>
      <c r="L713" s="252" t="e">
        <f>'Programe Budget 2073-74'!#REF!</f>
        <v>#REF!</v>
      </c>
    </row>
    <row r="714" spans="1:12" ht="15.6">
      <c r="A714" s="25"/>
      <c r="B714" s="25"/>
      <c r="C714" s="25" t="e">
        <f>'Programe Budget 2073-74'!#REF!</f>
        <v>#REF!</v>
      </c>
      <c r="D714" s="25" t="e">
        <f>'Programe Budget 2073-74'!#REF!</f>
        <v>#REF!</v>
      </c>
      <c r="E714" s="34" t="e">
        <f>'Programe Budget 2073-74'!#REF!</f>
        <v>#REF!</v>
      </c>
      <c r="F714" s="34" t="e">
        <f t="shared" si="61"/>
        <v>#REF!</v>
      </c>
      <c r="G714" s="34" t="e">
        <f t="shared" si="62"/>
        <v>#REF!</v>
      </c>
      <c r="H714" s="192">
        <v>25</v>
      </c>
      <c r="I714" s="34" t="e">
        <f t="shared" si="60"/>
        <v>#REF!</v>
      </c>
      <c r="J714" s="57"/>
      <c r="K714" s="34"/>
      <c r="L714" s="252" t="e">
        <f>'Programe Budget 2073-74'!#REF!</f>
        <v>#REF!</v>
      </c>
    </row>
    <row r="715" spans="1:12" ht="15.6">
      <c r="A715" s="25"/>
      <c r="B715" s="25"/>
      <c r="C715" s="25" t="e">
        <f>'Programe Budget 2073-74'!#REF!</f>
        <v>#REF!</v>
      </c>
      <c r="D715" s="25" t="e">
        <f>'Programe Budget 2073-74'!#REF!</f>
        <v>#REF!</v>
      </c>
      <c r="E715" s="34" t="e">
        <f>'Programe Budget 2073-74'!#REF!</f>
        <v>#REF!</v>
      </c>
      <c r="F715" s="34" t="e">
        <f t="shared" si="61"/>
        <v>#REF!</v>
      </c>
      <c r="G715" s="34" t="e">
        <f t="shared" si="62"/>
        <v>#REF!</v>
      </c>
      <c r="H715" s="192">
        <v>29</v>
      </c>
      <c r="I715" s="34" t="e">
        <f t="shared" si="60"/>
        <v>#REF!</v>
      </c>
      <c r="J715" s="57"/>
      <c r="K715" s="34"/>
      <c r="L715" s="252" t="e">
        <f>'Programe Budget 2073-74'!#REF!</f>
        <v>#REF!</v>
      </c>
    </row>
    <row r="716" spans="1:12" ht="15.6">
      <c r="A716" s="25"/>
      <c r="B716" s="25"/>
      <c r="C716" s="25" t="e">
        <f>'Programe Budget 2073-74'!#REF!</f>
        <v>#REF!</v>
      </c>
      <c r="D716" s="25" t="e">
        <f>'Programe Budget 2073-74'!#REF!</f>
        <v>#REF!</v>
      </c>
      <c r="E716" s="34" t="e">
        <f>'Programe Budget 2073-74'!#REF!</f>
        <v>#REF!</v>
      </c>
      <c r="F716" s="34" t="e">
        <f t="shared" si="61"/>
        <v>#REF!</v>
      </c>
      <c r="G716" s="34" t="e">
        <f t="shared" si="62"/>
        <v>#REF!</v>
      </c>
      <c r="H716" s="192">
        <v>50</v>
      </c>
      <c r="I716" s="34" t="e">
        <f t="shared" si="60"/>
        <v>#REF!</v>
      </c>
      <c r="J716" s="57"/>
      <c r="K716" s="34"/>
      <c r="L716" s="252" t="e">
        <f>'Programe Budget 2073-74'!#REF!</f>
        <v>#REF!</v>
      </c>
    </row>
    <row r="717" spans="1:12" ht="15.6">
      <c r="A717" s="25"/>
      <c r="B717" s="25"/>
      <c r="C717" s="25" t="e">
        <f>'Programe Budget 2073-74'!#REF!</f>
        <v>#REF!</v>
      </c>
      <c r="D717" s="25" t="e">
        <f>'Programe Budget 2073-74'!#REF!</f>
        <v>#REF!</v>
      </c>
      <c r="E717" s="34" t="e">
        <f>'Programe Budget 2073-74'!#REF!</f>
        <v>#REF!</v>
      </c>
      <c r="F717" s="34" t="e">
        <f t="shared" si="61"/>
        <v>#REF!</v>
      </c>
      <c r="G717" s="34" t="e">
        <f t="shared" si="62"/>
        <v>#REF!</v>
      </c>
      <c r="H717" s="192">
        <v>100</v>
      </c>
      <c r="I717" s="34" t="e">
        <f t="shared" si="60"/>
        <v>#REF!</v>
      </c>
      <c r="J717" s="57"/>
      <c r="K717" s="34"/>
      <c r="L717" s="252" t="e">
        <f>'Programe Budget 2073-74'!#REF!</f>
        <v>#REF!</v>
      </c>
    </row>
    <row r="718" spans="1:12" ht="15.6">
      <c r="A718" s="25"/>
      <c r="B718" s="25"/>
      <c r="C718" s="25" t="e">
        <f>'Programe Budget 2073-74'!#REF!</f>
        <v>#REF!</v>
      </c>
      <c r="D718" s="25" t="e">
        <f>'Programe Budget 2073-74'!#REF!</f>
        <v>#REF!</v>
      </c>
      <c r="E718" s="34" t="e">
        <f>'Programe Budget 2073-74'!#REF!</f>
        <v>#REF!</v>
      </c>
      <c r="F718" s="34" t="e">
        <f t="shared" si="61"/>
        <v>#REF!</v>
      </c>
      <c r="G718" s="34" t="e">
        <f t="shared" si="62"/>
        <v>#REF!</v>
      </c>
      <c r="H718" s="192">
        <v>70.3</v>
      </c>
      <c r="I718" s="34" t="e">
        <f t="shared" si="60"/>
        <v>#REF!</v>
      </c>
      <c r="J718" s="57"/>
      <c r="K718" s="34"/>
      <c r="L718" s="252" t="e">
        <f>'Programe Budget 2073-74'!#REF!</f>
        <v>#REF!</v>
      </c>
    </row>
    <row r="719" spans="1:12" ht="15.6">
      <c r="A719" s="25"/>
      <c r="B719" s="25"/>
      <c r="C719" s="25" t="e">
        <f>'Programe Budget 2073-74'!#REF!</f>
        <v>#REF!</v>
      </c>
      <c r="D719" s="25" t="e">
        <f>'Programe Budget 2073-74'!#REF!</f>
        <v>#REF!</v>
      </c>
      <c r="E719" s="34" t="e">
        <f>'Programe Budget 2073-74'!#REF!</f>
        <v>#REF!</v>
      </c>
      <c r="F719" s="34" t="e">
        <f t="shared" si="61"/>
        <v>#REF!</v>
      </c>
      <c r="G719" s="34" t="e">
        <f t="shared" si="62"/>
        <v>#REF!</v>
      </c>
      <c r="H719" s="192">
        <v>100</v>
      </c>
      <c r="I719" s="34" t="e">
        <f t="shared" si="60"/>
        <v>#REF!</v>
      </c>
      <c r="J719" s="57"/>
      <c r="K719" s="34"/>
      <c r="L719" s="252" t="e">
        <f>'Programe Budget 2073-74'!#REF!</f>
        <v>#REF!</v>
      </c>
    </row>
    <row r="720" spans="1:12" ht="15.6">
      <c r="A720" s="25"/>
      <c r="B720" s="25"/>
      <c r="C720" s="25" t="e">
        <f>'Programe Budget 2073-74'!#REF!</f>
        <v>#REF!</v>
      </c>
      <c r="D720" s="25" t="e">
        <f>'Programe Budget 2073-74'!#REF!</f>
        <v>#REF!</v>
      </c>
      <c r="E720" s="34" t="e">
        <f>'Programe Budget 2073-74'!#REF!</f>
        <v>#REF!</v>
      </c>
      <c r="F720" s="34" t="e">
        <f t="shared" si="61"/>
        <v>#REF!</v>
      </c>
      <c r="G720" s="34" t="e">
        <f t="shared" si="62"/>
        <v>#REF!</v>
      </c>
      <c r="H720" s="192">
        <v>100</v>
      </c>
      <c r="I720" s="34" t="e">
        <f t="shared" si="60"/>
        <v>#REF!</v>
      </c>
      <c r="J720" s="57"/>
      <c r="K720" s="34"/>
      <c r="L720" s="252" t="e">
        <f>'Programe Budget 2073-74'!#REF!</f>
        <v>#REF!</v>
      </c>
    </row>
    <row r="721" spans="1:12" ht="15.6">
      <c r="A721" s="25"/>
      <c r="B721" s="25"/>
      <c r="C721" s="25" t="e">
        <f>'Programe Budget 2073-74'!#REF!</f>
        <v>#REF!</v>
      </c>
      <c r="D721" s="25" t="e">
        <f>'Programe Budget 2073-74'!#REF!</f>
        <v>#REF!</v>
      </c>
      <c r="E721" s="34" t="e">
        <f>'Programe Budget 2073-74'!#REF!</f>
        <v>#REF!</v>
      </c>
      <c r="F721" s="34" t="e">
        <f t="shared" si="61"/>
        <v>#REF!</v>
      </c>
      <c r="G721" s="34" t="e">
        <f t="shared" si="62"/>
        <v>#REF!</v>
      </c>
      <c r="H721" s="192">
        <v>70.599999999999994</v>
      </c>
      <c r="I721" s="34" t="e">
        <f t="shared" si="60"/>
        <v>#REF!</v>
      </c>
      <c r="J721" s="57"/>
      <c r="K721" s="34"/>
      <c r="L721" s="252" t="e">
        <f>'Programe Budget 2073-74'!#REF!</f>
        <v>#REF!</v>
      </c>
    </row>
    <row r="722" spans="1:12" ht="15.6">
      <c r="A722" s="25"/>
      <c r="B722" s="25"/>
      <c r="C722" s="25" t="e">
        <f>'Programe Budget 2073-74'!#REF!</f>
        <v>#REF!</v>
      </c>
      <c r="D722" s="25" t="e">
        <f>'Programe Budget 2073-74'!#REF!</f>
        <v>#REF!</v>
      </c>
      <c r="E722" s="34" t="e">
        <f>'Programe Budget 2073-74'!#REF!</f>
        <v>#REF!</v>
      </c>
      <c r="F722" s="34" t="e">
        <f t="shared" si="61"/>
        <v>#REF!</v>
      </c>
      <c r="G722" s="34" t="e">
        <f t="shared" si="62"/>
        <v>#REF!</v>
      </c>
      <c r="H722" s="192">
        <v>100</v>
      </c>
      <c r="I722" s="34" t="e">
        <f t="shared" si="60"/>
        <v>#REF!</v>
      </c>
      <c r="J722" s="57"/>
      <c r="K722" s="34"/>
      <c r="L722" s="252" t="e">
        <f>'Programe Budget 2073-74'!#REF!</f>
        <v>#REF!</v>
      </c>
    </row>
    <row r="723" spans="1:12" ht="15.6">
      <c r="A723" s="25"/>
      <c r="B723" s="25"/>
      <c r="C723" s="25" t="e">
        <f>'Programe Budget 2073-74'!#REF!</f>
        <v>#REF!</v>
      </c>
      <c r="D723" s="25" t="e">
        <f>'Programe Budget 2073-74'!#REF!</f>
        <v>#REF!</v>
      </c>
      <c r="E723" s="34" t="e">
        <f>'Programe Budget 2073-74'!#REF!</f>
        <v>#REF!</v>
      </c>
      <c r="F723" s="34" t="e">
        <f t="shared" si="61"/>
        <v>#REF!</v>
      </c>
      <c r="G723" s="34" t="e">
        <f t="shared" si="62"/>
        <v>#REF!</v>
      </c>
      <c r="H723" s="192">
        <v>71.599999999999994</v>
      </c>
      <c r="I723" s="34" t="e">
        <f t="shared" si="60"/>
        <v>#REF!</v>
      </c>
      <c r="J723" s="57"/>
      <c r="K723" s="34"/>
      <c r="L723" s="252" t="e">
        <f>'Programe Budget 2073-74'!#REF!</f>
        <v>#REF!</v>
      </c>
    </row>
    <row r="724" spans="1:12" ht="15.6">
      <c r="A724" s="25"/>
      <c r="B724" s="25"/>
      <c r="C724" s="25" t="e">
        <f>'Programe Budget 2073-74'!#REF!</f>
        <v>#REF!</v>
      </c>
      <c r="D724" s="25" t="e">
        <f>'Programe Budget 2073-74'!#REF!</f>
        <v>#REF!</v>
      </c>
      <c r="E724" s="34" t="e">
        <f>'Programe Budget 2073-74'!#REF!</f>
        <v>#REF!</v>
      </c>
      <c r="F724" s="34" t="e">
        <f t="shared" si="61"/>
        <v>#REF!</v>
      </c>
      <c r="G724" s="34" t="e">
        <f t="shared" si="62"/>
        <v>#REF!</v>
      </c>
      <c r="H724" s="192">
        <v>99.3</v>
      </c>
      <c r="I724" s="34" t="e">
        <f t="shared" si="60"/>
        <v>#REF!</v>
      </c>
      <c r="J724" s="57"/>
      <c r="K724" s="34"/>
      <c r="L724" s="252" t="e">
        <f>'Programe Budget 2073-74'!#REF!</f>
        <v>#REF!</v>
      </c>
    </row>
    <row r="725" spans="1:12" ht="15.6">
      <c r="A725" s="25"/>
      <c r="B725" s="25"/>
      <c r="C725" s="25" t="e">
        <f>'Programe Budget 2073-74'!#REF!</f>
        <v>#REF!</v>
      </c>
      <c r="D725" s="25" t="e">
        <f>'Programe Budget 2073-74'!#REF!</f>
        <v>#REF!</v>
      </c>
      <c r="E725" s="34" t="e">
        <f>'Programe Budget 2073-74'!#REF!</f>
        <v>#REF!</v>
      </c>
      <c r="F725" s="34" t="e">
        <f t="shared" si="61"/>
        <v>#REF!</v>
      </c>
      <c r="G725" s="34" t="e">
        <f t="shared" si="62"/>
        <v>#REF!</v>
      </c>
      <c r="H725" s="192">
        <v>78.23</v>
      </c>
      <c r="I725" s="34" t="e">
        <f t="shared" si="60"/>
        <v>#REF!</v>
      </c>
      <c r="J725" s="57"/>
      <c r="K725" s="34"/>
      <c r="L725" s="252" t="e">
        <f>'Programe Budget 2073-74'!#REF!</f>
        <v>#REF!</v>
      </c>
    </row>
    <row r="726" spans="1:12" ht="15.6">
      <c r="A726" s="25"/>
      <c r="B726" s="25"/>
      <c r="C726" s="25" t="e">
        <f>'Programe Budget 2073-74'!#REF!</f>
        <v>#REF!</v>
      </c>
      <c r="D726" s="25" t="e">
        <f>'Programe Budget 2073-74'!#REF!</f>
        <v>#REF!</v>
      </c>
      <c r="E726" s="34" t="e">
        <f>'Programe Budget 2073-74'!#REF!</f>
        <v>#REF!</v>
      </c>
      <c r="F726" s="34" t="e">
        <f t="shared" si="61"/>
        <v>#REF!</v>
      </c>
      <c r="G726" s="34" t="e">
        <f t="shared" si="62"/>
        <v>#REF!</v>
      </c>
      <c r="H726" s="192">
        <v>93.3</v>
      </c>
      <c r="I726" s="34" t="e">
        <f t="shared" si="60"/>
        <v>#REF!</v>
      </c>
      <c r="J726" s="57"/>
      <c r="K726" s="34"/>
      <c r="L726" s="252" t="e">
        <f>'Programe Budget 2073-74'!#REF!</f>
        <v>#REF!</v>
      </c>
    </row>
    <row r="727" spans="1:12" ht="15.6">
      <c r="A727" s="25"/>
      <c r="B727" s="25"/>
      <c r="C727" s="25" t="e">
        <f>'Programe Budget 2073-74'!#REF!</f>
        <v>#REF!</v>
      </c>
      <c r="D727" s="25" t="e">
        <f>'Programe Budget 2073-74'!#REF!</f>
        <v>#REF!</v>
      </c>
      <c r="E727" s="34" t="e">
        <f>'Programe Budget 2073-74'!#REF!</f>
        <v>#REF!</v>
      </c>
      <c r="F727" s="34" t="e">
        <f t="shared" si="61"/>
        <v>#REF!</v>
      </c>
      <c r="G727" s="34" t="e">
        <f t="shared" si="62"/>
        <v>#REF!</v>
      </c>
      <c r="H727" s="192">
        <v>27.5</v>
      </c>
      <c r="I727" s="34" t="e">
        <f t="shared" si="60"/>
        <v>#REF!</v>
      </c>
      <c r="J727" s="57"/>
      <c r="K727" s="34"/>
      <c r="L727" s="252" t="e">
        <f>'Programe Budget 2073-74'!#REF!</f>
        <v>#REF!</v>
      </c>
    </row>
    <row r="728" spans="1:12" ht="15.6">
      <c r="A728" s="25"/>
      <c r="B728" s="25"/>
      <c r="C728" s="25" t="e">
        <f>'Programe Budget 2073-74'!#REF!</f>
        <v>#REF!</v>
      </c>
      <c r="D728" s="25" t="e">
        <f>'Programe Budget 2073-74'!#REF!</f>
        <v>#REF!</v>
      </c>
      <c r="E728" s="34" t="e">
        <f>'Programe Budget 2073-74'!#REF!</f>
        <v>#REF!</v>
      </c>
      <c r="F728" s="34" t="e">
        <f t="shared" si="61"/>
        <v>#REF!</v>
      </c>
      <c r="G728" s="34" t="e">
        <f t="shared" si="62"/>
        <v>#REF!</v>
      </c>
      <c r="H728" s="192">
        <v>100</v>
      </c>
      <c r="I728" s="34" t="e">
        <f t="shared" si="60"/>
        <v>#REF!</v>
      </c>
      <c r="J728" s="57"/>
      <c r="K728" s="34"/>
      <c r="L728" s="252" t="e">
        <f>'Programe Budget 2073-74'!#REF!</f>
        <v>#REF!</v>
      </c>
    </row>
    <row r="729" spans="1:12" ht="15.6">
      <c r="A729" s="25"/>
      <c r="B729" s="25"/>
      <c r="C729" s="25" t="e">
        <f>'Programe Budget 2073-74'!#REF!</f>
        <v>#REF!</v>
      </c>
      <c r="D729" s="25" t="e">
        <f>'Programe Budget 2073-74'!#REF!</f>
        <v>#REF!</v>
      </c>
      <c r="E729" s="34" t="e">
        <f>'Programe Budget 2073-74'!#REF!</f>
        <v>#REF!</v>
      </c>
      <c r="F729" s="34" t="e">
        <f t="shared" si="61"/>
        <v>#REF!</v>
      </c>
      <c r="G729" s="34" t="e">
        <f t="shared" si="62"/>
        <v>#REF!</v>
      </c>
      <c r="H729" s="192">
        <v>100</v>
      </c>
      <c r="I729" s="34" t="e">
        <f t="shared" si="60"/>
        <v>#REF!</v>
      </c>
      <c r="J729" s="57"/>
      <c r="K729" s="34"/>
      <c r="L729" s="252" t="e">
        <f>'Programe Budget 2073-74'!#REF!</f>
        <v>#REF!</v>
      </c>
    </row>
    <row r="730" spans="1:12" ht="15.6">
      <c r="A730" s="25"/>
      <c r="B730" s="25"/>
      <c r="C730" s="25" t="e">
        <f>'Programe Budget 2073-74'!#REF!</f>
        <v>#REF!</v>
      </c>
      <c r="D730" s="25" t="e">
        <f>'Programe Budget 2073-74'!#REF!</f>
        <v>#REF!</v>
      </c>
      <c r="E730" s="34" t="e">
        <f>'Programe Budget 2073-74'!#REF!</f>
        <v>#REF!</v>
      </c>
      <c r="F730" s="34" t="e">
        <f t="shared" si="61"/>
        <v>#REF!</v>
      </c>
      <c r="G730" s="34" t="e">
        <f t="shared" si="62"/>
        <v>#REF!</v>
      </c>
      <c r="H730" s="192">
        <v>64</v>
      </c>
      <c r="I730" s="34" t="e">
        <f t="shared" si="60"/>
        <v>#REF!</v>
      </c>
      <c r="J730" s="57"/>
      <c r="K730" s="34"/>
      <c r="L730" s="252" t="e">
        <f>'Programe Budget 2073-74'!#REF!</f>
        <v>#REF!</v>
      </c>
    </row>
    <row r="731" spans="1:12" ht="15.6">
      <c r="A731" s="25"/>
      <c r="B731" s="25"/>
      <c r="C731" s="25" t="e">
        <f>'Programe Budget 2073-74'!#REF!</f>
        <v>#REF!</v>
      </c>
      <c r="D731" s="25" t="e">
        <f>'Programe Budget 2073-74'!#REF!</f>
        <v>#REF!</v>
      </c>
      <c r="E731" s="34" t="e">
        <f>'Programe Budget 2073-74'!#REF!</f>
        <v>#REF!</v>
      </c>
      <c r="F731" s="34" t="e">
        <f t="shared" si="61"/>
        <v>#REF!</v>
      </c>
      <c r="G731" s="34" t="e">
        <f t="shared" si="62"/>
        <v>#REF!</v>
      </c>
      <c r="H731" s="192">
        <v>49</v>
      </c>
      <c r="I731" s="34" t="e">
        <f t="shared" si="60"/>
        <v>#REF!</v>
      </c>
      <c r="J731" s="57"/>
      <c r="K731" s="34"/>
      <c r="L731" s="252" t="e">
        <f>'Programe Budget 2073-74'!#REF!</f>
        <v>#REF!</v>
      </c>
    </row>
    <row r="732" spans="1:12" ht="15.6">
      <c r="A732" s="25"/>
      <c r="B732" s="25"/>
      <c r="C732" s="25" t="e">
        <f>'Programe Budget 2073-74'!#REF!</f>
        <v>#REF!</v>
      </c>
      <c r="D732" s="25" t="e">
        <f>'Programe Budget 2073-74'!#REF!</f>
        <v>#REF!</v>
      </c>
      <c r="E732" s="34" t="e">
        <f>'Programe Budget 2073-74'!#REF!</f>
        <v>#REF!</v>
      </c>
      <c r="F732" s="34" t="e">
        <f t="shared" si="61"/>
        <v>#REF!</v>
      </c>
      <c r="G732" s="34" t="e">
        <f t="shared" si="62"/>
        <v>#REF!</v>
      </c>
      <c r="H732" s="192">
        <v>46</v>
      </c>
      <c r="I732" s="34" t="e">
        <f t="shared" si="60"/>
        <v>#REF!</v>
      </c>
      <c r="J732" s="57"/>
      <c r="K732" s="34"/>
      <c r="L732" s="252" t="e">
        <f>'Programe Budget 2073-74'!#REF!</f>
        <v>#REF!</v>
      </c>
    </row>
    <row r="733" spans="1:12" ht="15.6">
      <c r="A733" s="25"/>
      <c r="B733" s="25"/>
      <c r="C733" s="25" t="e">
        <f>'Programe Budget 2073-74'!#REF!</f>
        <v>#REF!</v>
      </c>
      <c r="D733" s="25" t="e">
        <f>'Programe Budget 2073-74'!#REF!</f>
        <v>#REF!</v>
      </c>
      <c r="E733" s="34" t="e">
        <f>'Programe Budget 2073-74'!#REF!</f>
        <v>#REF!</v>
      </c>
      <c r="F733" s="34" t="e">
        <f t="shared" si="61"/>
        <v>#REF!</v>
      </c>
      <c r="G733" s="34" t="e">
        <f t="shared" si="62"/>
        <v>#REF!</v>
      </c>
      <c r="H733" s="192">
        <v>100</v>
      </c>
      <c r="I733" s="34" t="e">
        <f t="shared" si="60"/>
        <v>#REF!</v>
      </c>
      <c r="J733" s="57"/>
      <c r="K733" s="34"/>
      <c r="L733" s="252" t="e">
        <f>'Programe Budget 2073-74'!#REF!</f>
        <v>#REF!</v>
      </c>
    </row>
    <row r="734" spans="1:12" ht="15.6">
      <c r="A734" s="25"/>
      <c r="B734" s="25"/>
      <c r="C734" s="25" t="e">
        <f>'Programe Budget 2073-74'!#REF!</f>
        <v>#REF!</v>
      </c>
      <c r="D734" s="25" t="e">
        <f>'Programe Budget 2073-74'!#REF!</f>
        <v>#REF!</v>
      </c>
      <c r="E734" s="34" t="e">
        <f>'Programe Budget 2073-74'!#REF!</f>
        <v>#REF!</v>
      </c>
      <c r="F734" s="34" t="e">
        <f t="shared" si="61"/>
        <v>#REF!</v>
      </c>
      <c r="G734" s="34" t="e">
        <f t="shared" si="62"/>
        <v>#REF!</v>
      </c>
      <c r="H734" s="192">
        <v>79.599999999999994</v>
      </c>
      <c r="I734" s="34" t="e">
        <f t="shared" si="60"/>
        <v>#REF!</v>
      </c>
      <c r="J734" s="57"/>
      <c r="K734" s="34"/>
      <c r="L734" s="252" t="e">
        <f>'Programe Budget 2073-74'!#REF!</f>
        <v>#REF!</v>
      </c>
    </row>
    <row r="735" spans="1:12" ht="15.6">
      <c r="A735" s="25"/>
      <c r="B735" s="25"/>
      <c r="C735" s="25" t="e">
        <f>'Programe Budget 2073-74'!#REF!</f>
        <v>#REF!</v>
      </c>
      <c r="D735" s="25" t="e">
        <f>'Programe Budget 2073-74'!#REF!</f>
        <v>#REF!</v>
      </c>
      <c r="E735" s="34" t="e">
        <f>'Programe Budget 2073-74'!#REF!</f>
        <v>#REF!</v>
      </c>
      <c r="F735" s="34" t="e">
        <f t="shared" si="61"/>
        <v>#REF!</v>
      </c>
      <c r="G735" s="34" t="e">
        <f t="shared" si="62"/>
        <v>#REF!</v>
      </c>
      <c r="H735" s="192">
        <v>92.86</v>
      </c>
      <c r="I735" s="34" t="e">
        <f t="shared" si="60"/>
        <v>#REF!</v>
      </c>
      <c r="J735" s="57"/>
      <c r="K735" s="34"/>
      <c r="L735" s="252" t="e">
        <f>'Programe Budget 2073-74'!#REF!</f>
        <v>#REF!</v>
      </c>
    </row>
    <row r="736" spans="1:12" ht="15.6">
      <c r="A736" s="25"/>
      <c r="B736" s="25"/>
      <c r="C736" s="25" t="e">
        <f>'Programe Budget 2073-74'!#REF!</f>
        <v>#REF!</v>
      </c>
      <c r="D736" s="25" t="e">
        <f>'Programe Budget 2073-74'!#REF!</f>
        <v>#REF!</v>
      </c>
      <c r="E736" s="34" t="e">
        <f>'Programe Budget 2073-74'!#REF!</f>
        <v>#REF!</v>
      </c>
      <c r="F736" s="34" t="e">
        <f t="shared" si="61"/>
        <v>#REF!</v>
      </c>
      <c r="G736" s="34" t="e">
        <f t="shared" si="62"/>
        <v>#REF!</v>
      </c>
      <c r="H736" s="192">
        <v>100</v>
      </c>
      <c r="I736" s="34" t="e">
        <f t="shared" si="60"/>
        <v>#REF!</v>
      </c>
      <c r="J736" s="57"/>
      <c r="K736" s="34"/>
      <c r="L736" s="252" t="e">
        <f>'Programe Budget 2073-74'!#REF!</f>
        <v>#REF!</v>
      </c>
    </row>
    <row r="737" spans="1:12" ht="15.6">
      <c r="A737" s="25"/>
      <c r="B737" s="25"/>
      <c r="C737" s="25" t="e">
        <f>'Programe Budget 2073-74'!#REF!</f>
        <v>#REF!</v>
      </c>
      <c r="D737" s="25" t="e">
        <f>'Programe Budget 2073-74'!#REF!</f>
        <v>#REF!</v>
      </c>
      <c r="E737" s="34" t="e">
        <f>'Programe Budget 2073-74'!#REF!</f>
        <v>#REF!</v>
      </c>
      <c r="F737" s="34" t="e">
        <f t="shared" si="61"/>
        <v>#REF!</v>
      </c>
      <c r="G737" s="34" t="e">
        <f t="shared" si="62"/>
        <v>#REF!</v>
      </c>
      <c r="H737" s="192">
        <v>100</v>
      </c>
      <c r="I737" s="34" t="e">
        <f t="shared" si="60"/>
        <v>#REF!</v>
      </c>
      <c r="J737" s="57"/>
      <c r="K737" s="34"/>
      <c r="L737" s="252" t="e">
        <f>'Programe Budget 2073-74'!#REF!</f>
        <v>#REF!</v>
      </c>
    </row>
    <row r="738" spans="1:12" ht="15.6">
      <c r="A738" s="25"/>
      <c r="B738" s="25"/>
      <c r="C738" s="25" t="e">
        <f>'Programe Budget 2073-74'!#REF!</f>
        <v>#REF!</v>
      </c>
      <c r="D738" s="25" t="e">
        <f>'Programe Budget 2073-74'!#REF!</f>
        <v>#REF!</v>
      </c>
      <c r="E738" s="34" t="e">
        <f>'Programe Budget 2073-74'!#REF!</f>
        <v>#REF!</v>
      </c>
      <c r="F738" s="34" t="e">
        <f t="shared" si="61"/>
        <v>#REF!</v>
      </c>
      <c r="G738" s="34" t="e">
        <f t="shared" si="62"/>
        <v>#REF!</v>
      </c>
      <c r="H738" s="192">
        <v>100</v>
      </c>
      <c r="I738" s="34" t="e">
        <f t="shared" si="60"/>
        <v>#REF!</v>
      </c>
      <c r="J738" s="57"/>
      <c r="K738" s="34"/>
      <c r="L738" s="252" t="e">
        <f>'Programe Budget 2073-74'!#REF!</f>
        <v>#REF!</v>
      </c>
    </row>
    <row r="739" spans="1:12" ht="15.6">
      <c r="A739" s="25"/>
      <c r="B739" s="25"/>
      <c r="C739" s="25" t="e">
        <f>'Programe Budget 2073-74'!#REF!</f>
        <v>#REF!</v>
      </c>
      <c r="D739" s="25" t="e">
        <f>'Programe Budget 2073-74'!#REF!</f>
        <v>#REF!</v>
      </c>
      <c r="E739" s="34" t="e">
        <f>'Programe Budget 2073-74'!#REF!</f>
        <v>#REF!</v>
      </c>
      <c r="F739" s="34" t="e">
        <f t="shared" si="61"/>
        <v>#REF!</v>
      </c>
      <c r="G739" s="34" t="e">
        <f t="shared" si="62"/>
        <v>#REF!</v>
      </c>
      <c r="H739" s="192">
        <v>100</v>
      </c>
      <c r="I739" s="34" t="e">
        <f t="shared" si="60"/>
        <v>#REF!</v>
      </c>
      <c r="J739" s="57"/>
      <c r="K739" s="34"/>
      <c r="L739" s="252" t="e">
        <f>'Programe Budget 2073-74'!#REF!</f>
        <v>#REF!</v>
      </c>
    </row>
    <row r="740" spans="1:12" ht="15.6">
      <c r="A740" s="25"/>
      <c r="B740" s="25"/>
      <c r="C740" s="25" t="e">
        <f>'Programe Budget 2073-74'!#REF!</f>
        <v>#REF!</v>
      </c>
      <c r="D740" s="25" t="e">
        <f>'Programe Budget 2073-74'!#REF!</f>
        <v>#REF!</v>
      </c>
      <c r="E740" s="34" t="e">
        <f>'Programe Budget 2073-74'!#REF!</f>
        <v>#REF!</v>
      </c>
      <c r="F740" s="34" t="e">
        <f t="shared" si="61"/>
        <v>#REF!</v>
      </c>
      <c r="G740" s="34" t="e">
        <f t="shared" si="62"/>
        <v>#REF!</v>
      </c>
      <c r="H740" s="192">
        <v>100</v>
      </c>
      <c r="I740" s="34" t="e">
        <f t="shared" si="60"/>
        <v>#REF!</v>
      </c>
      <c r="J740" s="57"/>
      <c r="K740" s="34"/>
      <c r="L740" s="252" t="e">
        <f>'Programe Budget 2073-74'!#REF!</f>
        <v>#REF!</v>
      </c>
    </row>
    <row r="741" spans="1:12" ht="15.6">
      <c r="A741" s="25"/>
      <c r="B741" s="25"/>
      <c r="C741" s="25" t="e">
        <f>'Programe Budget 2073-74'!#REF!</f>
        <v>#REF!</v>
      </c>
      <c r="D741" s="25" t="e">
        <f>'Programe Budget 2073-74'!#REF!</f>
        <v>#REF!</v>
      </c>
      <c r="E741" s="34" t="e">
        <f>'Programe Budget 2073-74'!#REF!</f>
        <v>#REF!</v>
      </c>
      <c r="F741" s="34" t="e">
        <f t="shared" si="61"/>
        <v>#REF!</v>
      </c>
      <c r="G741" s="34" t="e">
        <f t="shared" si="62"/>
        <v>#REF!</v>
      </c>
      <c r="H741" s="192">
        <v>100</v>
      </c>
      <c r="I741" s="34" t="e">
        <f t="shared" si="60"/>
        <v>#REF!</v>
      </c>
      <c r="J741" s="57"/>
      <c r="K741" s="34"/>
      <c r="L741" s="252" t="e">
        <f>'Programe Budget 2073-74'!#REF!</f>
        <v>#REF!</v>
      </c>
    </row>
    <row r="742" spans="1:12" ht="15.6">
      <c r="A742" s="25"/>
      <c r="B742" s="25"/>
      <c r="C742" s="25" t="e">
        <f>'Programe Budget 2073-74'!#REF!</f>
        <v>#REF!</v>
      </c>
      <c r="D742" s="25" t="e">
        <f>'Programe Budget 2073-74'!#REF!</f>
        <v>#REF!</v>
      </c>
      <c r="E742" s="34" t="e">
        <f>'Programe Budget 2073-74'!#REF!</f>
        <v>#REF!</v>
      </c>
      <c r="F742" s="34" t="e">
        <f t="shared" si="61"/>
        <v>#REF!</v>
      </c>
      <c r="G742" s="34" t="e">
        <f t="shared" si="62"/>
        <v>#REF!</v>
      </c>
      <c r="H742" s="192">
        <v>66.5</v>
      </c>
      <c r="I742" s="34" t="e">
        <f t="shared" si="60"/>
        <v>#REF!</v>
      </c>
      <c r="J742" s="57"/>
      <c r="K742" s="34"/>
      <c r="L742" s="252" t="e">
        <f>'Programe Budget 2073-74'!#REF!</f>
        <v>#REF!</v>
      </c>
    </row>
    <row r="743" spans="1:12" ht="15.6">
      <c r="A743" s="25"/>
      <c r="B743" s="25"/>
      <c r="C743" s="25" t="e">
        <f>'Programe Budget 2073-74'!#REF!</f>
        <v>#REF!</v>
      </c>
      <c r="D743" s="25" t="e">
        <f>'Programe Budget 2073-74'!#REF!</f>
        <v>#REF!</v>
      </c>
      <c r="E743" s="34" t="e">
        <f>'Programe Budget 2073-74'!#REF!</f>
        <v>#REF!</v>
      </c>
      <c r="F743" s="34" t="e">
        <f t="shared" si="61"/>
        <v>#REF!</v>
      </c>
      <c r="G743" s="34" t="e">
        <f t="shared" si="62"/>
        <v>#REF!</v>
      </c>
      <c r="H743" s="192">
        <v>100</v>
      </c>
      <c r="I743" s="34" t="e">
        <f t="shared" si="60"/>
        <v>#REF!</v>
      </c>
      <c r="J743" s="57"/>
      <c r="K743" s="34"/>
      <c r="L743" s="252" t="e">
        <f>'Programe Budget 2073-74'!#REF!</f>
        <v>#REF!</v>
      </c>
    </row>
    <row r="744" spans="1:12" ht="15.6">
      <c r="A744" s="25"/>
      <c r="B744" s="25"/>
      <c r="C744" s="25" t="e">
        <f>'Programe Budget 2073-74'!#REF!</f>
        <v>#REF!</v>
      </c>
      <c r="D744" s="25" t="e">
        <f>'Programe Budget 2073-74'!#REF!</f>
        <v>#REF!</v>
      </c>
      <c r="E744" s="34" t="e">
        <f>'Programe Budget 2073-74'!#REF!</f>
        <v>#REF!</v>
      </c>
      <c r="F744" s="34" t="e">
        <f t="shared" si="61"/>
        <v>#REF!</v>
      </c>
      <c r="G744" s="34" t="e">
        <f t="shared" si="62"/>
        <v>#REF!</v>
      </c>
      <c r="H744" s="192">
        <v>100</v>
      </c>
      <c r="I744" s="34" t="e">
        <f t="shared" si="60"/>
        <v>#REF!</v>
      </c>
      <c r="J744" s="57"/>
      <c r="K744" s="34"/>
      <c r="L744" s="252" t="e">
        <f>'Programe Budget 2073-74'!#REF!</f>
        <v>#REF!</v>
      </c>
    </row>
    <row r="745" spans="1:12" ht="15.6">
      <c r="A745" s="25"/>
      <c r="B745" s="25"/>
      <c r="C745" s="25" t="e">
        <f>'Programe Budget 2073-74'!#REF!</f>
        <v>#REF!</v>
      </c>
      <c r="D745" s="25" t="e">
        <f>'Programe Budget 2073-74'!#REF!</f>
        <v>#REF!</v>
      </c>
      <c r="E745" s="34" t="e">
        <f>'Programe Budget 2073-74'!#REF!</f>
        <v>#REF!</v>
      </c>
      <c r="F745" s="34" t="e">
        <f t="shared" si="61"/>
        <v>#REF!</v>
      </c>
      <c r="G745" s="34" t="e">
        <f t="shared" si="62"/>
        <v>#REF!</v>
      </c>
      <c r="H745" s="192">
        <v>100</v>
      </c>
      <c r="I745" s="34" t="e">
        <f t="shared" si="60"/>
        <v>#REF!</v>
      </c>
      <c r="J745" s="57"/>
      <c r="K745" s="34"/>
      <c r="L745" s="252" t="e">
        <f>'Programe Budget 2073-74'!#REF!</f>
        <v>#REF!</v>
      </c>
    </row>
    <row r="746" spans="1:12" ht="15.6">
      <c r="A746" s="25"/>
      <c r="B746" s="25"/>
      <c r="C746" s="25" t="e">
        <f>'Programe Budget 2073-74'!#REF!</f>
        <v>#REF!</v>
      </c>
      <c r="D746" s="25" t="e">
        <f>'Programe Budget 2073-74'!#REF!</f>
        <v>#REF!</v>
      </c>
      <c r="E746" s="34" t="e">
        <f>'Programe Budget 2073-74'!#REF!</f>
        <v>#REF!</v>
      </c>
      <c r="F746" s="34" t="e">
        <f t="shared" si="61"/>
        <v>#REF!</v>
      </c>
      <c r="G746" s="34" t="e">
        <f t="shared" si="62"/>
        <v>#REF!</v>
      </c>
      <c r="H746" s="192">
        <v>49.5</v>
      </c>
      <c r="I746" s="34" t="e">
        <f t="shared" si="60"/>
        <v>#REF!</v>
      </c>
      <c r="J746" s="57"/>
      <c r="K746" s="34"/>
      <c r="L746" s="252" t="e">
        <f>'Programe Budget 2073-74'!#REF!</f>
        <v>#REF!</v>
      </c>
    </row>
    <row r="747" spans="1:12" ht="15.6">
      <c r="A747" s="25"/>
      <c r="B747" s="25"/>
      <c r="C747" s="25" t="e">
        <f>'Programe Budget 2073-74'!#REF!</f>
        <v>#REF!</v>
      </c>
      <c r="D747" s="25" t="e">
        <f>'Programe Budget 2073-74'!#REF!</f>
        <v>#REF!</v>
      </c>
      <c r="E747" s="34" t="e">
        <f>'Programe Budget 2073-74'!#REF!</f>
        <v>#REF!</v>
      </c>
      <c r="F747" s="34" t="e">
        <f t="shared" si="61"/>
        <v>#REF!</v>
      </c>
      <c r="G747" s="34" t="e">
        <f t="shared" si="62"/>
        <v>#REF!</v>
      </c>
      <c r="H747" s="192">
        <v>100</v>
      </c>
      <c r="I747" s="34" t="e">
        <f t="shared" si="60"/>
        <v>#REF!</v>
      </c>
      <c r="J747" s="57"/>
      <c r="K747" s="34"/>
      <c r="L747" s="252" t="e">
        <f>'Programe Budget 2073-74'!#REF!</f>
        <v>#REF!</v>
      </c>
    </row>
    <row r="748" spans="1:12" ht="15.6">
      <c r="A748" s="25"/>
      <c r="B748" s="25"/>
      <c r="C748" s="25" t="e">
        <f>'Programe Budget 2073-74'!#REF!</f>
        <v>#REF!</v>
      </c>
      <c r="D748" s="25" t="e">
        <f>'Programe Budget 2073-74'!#REF!</f>
        <v>#REF!</v>
      </c>
      <c r="E748" s="34" t="e">
        <f>'Programe Budget 2073-74'!#REF!</f>
        <v>#REF!</v>
      </c>
      <c r="F748" s="34" t="e">
        <f t="shared" si="61"/>
        <v>#REF!</v>
      </c>
      <c r="G748" s="34" t="e">
        <f t="shared" si="62"/>
        <v>#REF!</v>
      </c>
      <c r="H748" s="192">
        <v>100</v>
      </c>
      <c r="I748" s="34" t="e">
        <f t="shared" si="60"/>
        <v>#REF!</v>
      </c>
      <c r="J748" s="57"/>
      <c r="K748" s="34"/>
      <c r="L748" s="252" t="e">
        <f>'Programe Budget 2073-74'!#REF!</f>
        <v>#REF!</v>
      </c>
    </row>
    <row r="749" spans="1:12" ht="15.6">
      <c r="A749" s="25"/>
      <c r="B749" s="25"/>
      <c r="C749" s="25" t="e">
        <f>'Programe Budget 2073-74'!#REF!</f>
        <v>#REF!</v>
      </c>
      <c r="D749" s="25" t="e">
        <f>'Programe Budget 2073-74'!#REF!</f>
        <v>#REF!</v>
      </c>
      <c r="E749" s="34" t="e">
        <f>'Programe Budget 2073-74'!#REF!</f>
        <v>#REF!</v>
      </c>
      <c r="F749" s="34" t="e">
        <f t="shared" si="61"/>
        <v>#REF!</v>
      </c>
      <c r="G749" s="34" t="e">
        <f t="shared" si="62"/>
        <v>#REF!</v>
      </c>
      <c r="H749" s="192">
        <v>100</v>
      </c>
      <c r="I749" s="34" t="e">
        <f t="shared" si="60"/>
        <v>#REF!</v>
      </c>
      <c r="J749" s="57"/>
      <c r="K749" s="34"/>
      <c r="L749" s="252" t="e">
        <f>'Programe Budget 2073-74'!#REF!</f>
        <v>#REF!</v>
      </c>
    </row>
    <row r="750" spans="1:12" ht="15.6">
      <c r="A750" s="25"/>
      <c r="B750" s="25"/>
      <c r="C750" s="25" t="e">
        <f>'Programe Budget 2073-74'!#REF!</f>
        <v>#REF!</v>
      </c>
      <c r="D750" s="25" t="e">
        <f>'Programe Budget 2073-74'!#REF!</f>
        <v>#REF!</v>
      </c>
      <c r="E750" s="34" t="e">
        <f>'Programe Budget 2073-74'!#REF!</f>
        <v>#REF!</v>
      </c>
      <c r="F750" s="34" t="e">
        <f t="shared" si="61"/>
        <v>#REF!</v>
      </c>
      <c r="G750" s="34" t="e">
        <f t="shared" si="62"/>
        <v>#REF!</v>
      </c>
      <c r="H750" s="192">
        <v>3.8</v>
      </c>
      <c r="I750" s="34" t="e">
        <f t="shared" si="60"/>
        <v>#REF!</v>
      </c>
      <c r="J750" s="57"/>
      <c r="K750" s="34"/>
      <c r="L750" s="252" t="e">
        <f>'Programe Budget 2073-74'!#REF!</f>
        <v>#REF!</v>
      </c>
    </row>
    <row r="751" spans="1:12" ht="15.6">
      <c r="A751" s="25"/>
      <c r="B751" s="25"/>
      <c r="C751" s="25" t="e">
        <f>'Programe Budget 2073-74'!#REF!</f>
        <v>#REF!</v>
      </c>
      <c r="D751" s="25" t="e">
        <f>'Programe Budget 2073-74'!#REF!</f>
        <v>#REF!</v>
      </c>
      <c r="E751" s="34" t="e">
        <f>'Programe Budget 2073-74'!#REF!</f>
        <v>#REF!</v>
      </c>
      <c r="F751" s="34" t="e">
        <f t="shared" si="61"/>
        <v>#REF!</v>
      </c>
      <c r="G751" s="34" t="e">
        <f t="shared" si="62"/>
        <v>#REF!</v>
      </c>
      <c r="H751" s="192">
        <v>93.3</v>
      </c>
      <c r="I751" s="34" t="e">
        <f t="shared" si="60"/>
        <v>#REF!</v>
      </c>
      <c r="J751" s="57"/>
      <c r="K751" s="34"/>
      <c r="L751" s="252" t="e">
        <f>'Programe Budget 2073-74'!#REF!</f>
        <v>#REF!</v>
      </c>
    </row>
    <row r="752" spans="1:12" ht="15.6">
      <c r="A752" s="25"/>
      <c r="B752" s="25"/>
      <c r="C752" s="25" t="e">
        <f>'Programe Budget 2073-74'!#REF!</f>
        <v>#REF!</v>
      </c>
      <c r="D752" s="25" t="e">
        <f>'Programe Budget 2073-74'!#REF!</f>
        <v>#REF!</v>
      </c>
      <c r="E752" s="34" t="e">
        <f>'Programe Budget 2073-74'!#REF!</f>
        <v>#REF!</v>
      </c>
      <c r="F752" s="34" t="e">
        <f t="shared" si="61"/>
        <v>#REF!</v>
      </c>
      <c r="G752" s="34" t="e">
        <f t="shared" si="62"/>
        <v>#REF!</v>
      </c>
      <c r="H752" s="192">
        <v>76</v>
      </c>
      <c r="I752" s="34" t="e">
        <f t="shared" si="60"/>
        <v>#REF!</v>
      </c>
      <c r="J752" s="57"/>
      <c r="K752" s="34"/>
      <c r="L752" s="252" t="e">
        <f>'Programe Budget 2073-74'!#REF!</f>
        <v>#REF!</v>
      </c>
    </row>
    <row r="753" spans="1:12" ht="15.6">
      <c r="A753" s="25"/>
      <c r="B753" s="25"/>
      <c r="C753" s="25" t="e">
        <f>'Programe Budget 2073-74'!#REF!</f>
        <v>#REF!</v>
      </c>
      <c r="D753" s="25" t="e">
        <f>'Programe Budget 2073-74'!#REF!</f>
        <v>#REF!</v>
      </c>
      <c r="E753" s="34" t="e">
        <f>'Programe Budget 2073-74'!#REF!</f>
        <v>#REF!</v>
      </c>
      <c r="F753" s="34" t="e">
        <f t="shared" si="61"/>
        <v>#REF!</v>
      </c>
      <c r="G753" s="34" t="e">
        <f t="shared" si="62"/>
        <v>#REF!</v>
      </c>
      <c r="H753" s="192">
        <v>100</v>
      </c>
      <c r="I753" s="34" t="e">
        <f t="shared" si="60"/>
        <v>#REF!</v>
      </c>
      <c r="J753" s="57"/>
      <c r="K753" s="34"/>
      <c r="L753" s="252" t="e">
        <f>'Programe Budget 2073-74'!#REF!</f>
        <v>#REF!</v>
      </c>
    </row>
    <row r="754" spans="1:12" ht="15.6">
      <c r="A754" s="25"/>
      <c r="B754" s="25"/>
      <c r="C754" s="25" t="e">
        <f>'Programe Budget 2073-74'!#REF!</f>
        <v>#REF!</v>
      </c>
      <c r="D754" s="25" t="e">
        <f>'Programe Budget 2073-74'!#REF!</f>
        <v>#REF!</v>
      </c>
      <c r="E754" s="34" t="e">
        <f>'Programe Budget 2073-74'!#REF!</f>
        <v>#REF!</v>
      </c>
      <c r="F754" s="34" t="e">
        <f t="shared" si="61"/>
        <v>#REF!</v>
      </c>
      <c r="G754" s="34" t="e">
        <f t="shared" si="62"/>
        <v>#REF!</v>
      </c>
      <c r="H754" s="192">
        <v>100</v>
      </c>
      <c r="I754" s="34" t="e">
        <f t="shared" si="60"/>
        <v>#REF!</v>
      </c>
      <c r="J754" s="57"/>
      <c r="K754" s="34"/>
      <c r="L754" s="252" t="e">
        <f>'Programe Budget 2073-74'!#REF!</f>
        <v>#REF!</v>
      </c>
    </row>
    <row r="755" spans="1:12" ht="15.6">
      <c r="A755" s="25"/>
      <c r="B755" s="25"/>
      <c r="C755" s="25" t="e">
        <f>'Programe Budget 2073-74'!#REF!</f>
        <v>#REF!</v>
      </c>
      <c r="D755" s="25" t="e">
        <f>'Programe Budget 2073-74'!#REF!</f>
        <v>#REF!</v>
      </c>
      <c r="E755" s="34" t="e">
        <f>'Programe Budget 2073-74'!#REF!</f>
        <v>#REF!</v>
      </c>
      <c r="F755" s="34" t="e">
        <f t="shared" si="61"/>
        <v>#REF!</v>
      </c>
      <c r="G755" s="34" t="e">
        <f t="shared" si="62"/>
        <v>#REF!</v>
      </c>
      <c r="H755" s="192">
        <v>100</v>
      </c>
      <c r="I755" s="34" t="e">
        <f t="shared" si="60"/>
        <v>#REF!</v>
      </c>
      <c r="J755" s="57"/>
      <c r="K755" s="34"/>
      <c r="L755" s="252" t="e">
        <f>'Programe Budget 2073-74'!#REF!</f>
        <v>#REF!</v>
      </c>
    </row>
    <row r="756" spans="1:12" ht="15.6">
      <c r="A756" s="25"/>
      <c r="B756" s="25"/>
      <c r="C756" s="25" t="e">
        <f>'Programe Budget 2073-74'!#REF!</f>
        <v>#REF!</v>
      </c>
      <c r="D756" s="25" t="e">
        <f>'Programe Budget 2073-74'!#REF!</f>
        <v>#REF!</v>
      </c>
      <c r="E756" s="34" t="e">
        <f>'Programe Budget 2073-74'!#REF!</f>
        <v>#REF!</v>
      </c>
      <c r="F756" s="34" t="e">
        <f t="shared" si="61"/>
        <v>#REF!</v>
      </c>
      <c r="G756" s="34" t="e">
        <f t="shared" si="62"/>
        <v>#REF!</v>
      </c>
      <c r="H756" s="192">
        <v>100</v>
      </c>
      <c r="I756" s="34" t="e">
        <f t="shared" si="60"/>
        <v>#REF!</v>
      </c>
      <c r="J756" s="57"/>
      <c r="K756" s="34"/>
      <c r="L756" s="252" t="e">
        <f>'Programe Budget 2073-74'!#REF!</f>
        <v>#REF!</v>
      </c>
    </row>
    <row r="757" spans="1:12" ht="15.6">
      <c r="A757" s="25"/>
      <c r="B757" s="25"/>
      <c r="C757" s="25" t="e">
        <f>'Programe Budget 2073-74'!#REF!</f>
        <v>#REF!</v>
      </c>
      <c r="D757" s="25" t="e">
        <f>'Programe Budget 2073-74'!#REF!</f>
        <v>#REF!</v>
      </c>
      <c r="E757" s="34" t="e">
        <f>'Programe Budget 2073-74'!#REF!</f>
        <v>#REF!</v>
      </c>
      <c r="F757" s="34" t="e">
        <f t="shared" si="61"/>
        <v>#REF!</v>
      </c>
      <c r="G757" s="34" t="e">
        <f t="shared" si="62"/>
        <v>#REF!</v>
      </c>
      <c r="H757" s="192">
        <v>100</v>
      </c>
      <c r="I757" s="34" t="e">
        <f t="shared" si="60"/>
        <v>#REF!</v>
      </c>
      <c r="J757" s="57"/>
      <c r="K757" s="34"/>
      <c r="L757" s="252" t="e">
        <f>'Programe Budget 2073-74'!#REF!</f>
        <v>#REF!</v>
      </c>
    </row>
    <row r="758" spans="1:12" ht="15.6">
      <c r="A758" s="25"/>
      <c r="B758" s="25"/>
      <c r="C758" s="25" t="e">
        <f>'Programe Budget 2073-74'!#REF!</f>
        <v>#REF!</v>
      </c>
      <c r="D758" s="25" t="e">
        <f>'Programe Budget 2073-74'!#REF!</f>
        <v>#REF!</v>
      </c>
      <c r="E758" s="34" t="e">
        <f>'Programe Budget 2073-74'!#REF!</f>
        <v>#REF!</v>
      </c>
      <c r="F758" s="34" t="e">
        <f t="shared" si="61"/>
        <v>#REF!</v>
      </c>
      <c r="G758" s="34" t="e">
        <f t="shared" si="62"/>
        <v>#REF!</v>
      </c>
      <c r="H758" s="192">
        <v>100</v>
      </c>
      <c r="I758" s="34" t="e">
        <f t="shared" si="60"/>
        <v>#REF!</v>
      </c>
      <c r="J758" s="57"/>
      <c r="K758" s="34"/>
      <c r="L758" s="252" t="e">
        <f>'Programe Budget 2073-74'!#REF!</f>
        <v>#REF!</v>
      </c>
    </row>
    <row r="759" spans="1:12" ht="15.6">
      <c r="A759" s="25"/>
      <c r="B759" s="25"/>
      <c r="C759" s="25" t="e">
        <f>'Programe Budget 2073-74'!#REF!</f>
        <v>#REF!</v>
      </c>
      <c r="D759" s="25" t="e">
        <f>'Programe Budget 2073-74'!#REF!</f>
        <v>#REF!</v>
      </c>
      <c r="E759" s="34" t="e">
        <f>'Programe Budget 2073-74'!#REF!</f>
        <v>#REF!</v>
      </c>
      <c r="F759" s="34" t="e">
        <f t="shared" si="61"/>
        <v>#REF!</v>
      </c>
      <c r="G759" s="34" t="e">
        <f t="shared" si="62"/>
        <v>#REF!</v>
      </c>
      <c r="H759" s="192">
        <v>100</v>
      </c>
      <c r="I759" s="34" t="e">
        <f t="shared" si="60"/>
        <v>#REF!</v>
      </c>
      <c r="J759" s="57"/>
      <c r="K759" s="34"/>
      <c r="L759" s="252" t="e">
        <f>'Programe Budget 2073-74'!#REF!</f>
        <v>#REF!</v>
      </c>
    </row>
    <row r="760" spans="1:12" ht="15.6">
      <c r="A760" s="25"/>
      <c r="B760" s="25"/>
      <c r="C760" s="25" t="e">
        <f>'Programe Budget 2073-74'!#REF!</f>
        <v>#REF!</v>
      </c>
      <c r="D760" s="25" t="e">
        <f>'Programe Budget 2073-74'!#REF!</f>
        <v>#REF!</v>
      </c>
      <c r="E760" s="34" t="e">
        <f>'Programe Budget 2073-74'!#REF!</f>
        <v>#REF!</v>
      </c>
      <c r="F760" s="34" t="e">
        <f t="shared" si="61"/>
        <v>#REF!</v>
      </c>
      <c r="G760" s="34" t="e">
        <f t="shared" si="62"/>
        <v>#REF!</v>
      </c>
      <c r="H760" s="192">
        <v>18</v>
      </c>
      <c r="I760" s="34" t="e">
        <f t="shared" si="60"/>
        <v>#REF!</v>
      </c>
      <c r="J760" s="57"/>
      <c r="K760" s="34"/>
      <c r="L760" s="252" t="e">
        <f>'Programe Budget 2073-74'!#REF!</f>
        <v>#REF!</v>
      </c>
    </row>
    <row r="761" spans="1:12" ht="15.6">
      <c r="A761" s="25"/>
      <c r="B761" s="25"/>
      <c r="C761" s="25" t="e">
        <f>'Programe Budget 2073-74'!#REF!</f>
        <v>#REF!</v>
      </c>
      <c r="D761" s="25" t="e">
        <f>'Programe Budget 2073-74'!#REF!</f>
        <v>#REF!</v>
      </c>
      <c r="E761" s="34" t="e">
        <f>'Programe Budget 2073-74'!#REF!</f>
        <v>#REF!</v>
      </c>
      <c r="F761" s="34" t="e">
        <f t="shared" si="61"/>
        <v>#REF!</v>
      </c>
      <c r="G761" s="34" t="e">
        <f t="shared" si="62"/>
        <v>#REF!</v>
      </c>
      <c r="H761" s="192">
        <v>94</v>
      </c>
      <c r="I761" s="34" t="e">
        <f t="shared" si="60"/>
        <v>#REF!</v>
      </c>
      <c r="J761" s="57"/>
      <c r="K761" s="34"/>
      <c r="L761" s="252" t="e">
        <f>'Programe Budget 2073-74'!#REF!</f>
        <v>#REF!</v>
      </c>
    </row>
    <row r="762" spans="1:12" ht="15.6">
      <c r="A762" s="25"/>
      <c r="B762" s="25"/>
      <c r="C762" s="25" t="e">
        <f>'Programe Budget 2073-74'!#REF!</f>
        <v>#REF!</v>
      </c>
      <c r="D762" s="25" t="e">
        <f>'Programe Budget 2073-74'!#REF!</f>
        <v>#REF!</v>
      </c>
      <c r="E762" s="34" t="e">
        <f>'Programe Budget 2073-74'!#REF!</f>
        <v>#REF!</v>
      </c>
      <c r="F762" s="34" t="e">
        <f t="shared" si="61"/>
        <v>#REF!</v>
      </c>
      <c r="G762" s="34" t="e">
        <f t="shared" si="62"/>
        <v>#REF!</v>
      </c>
      <c r="H762" s="192">
        <v>100</v>
      </c>
      <c r="I762" s="34" t="e">
        <f t="shared" si="60"/>
        <v>#REF!</v>
      </c>
      <c r="J762" s="57"/>
      <c r="K762" s="34"/>
      <c r="L762" s="252" t="e">
        <f>'Programe Budget 2073-74'!#REF!</f>
        <v>#REF!</v>
      </c>
    </row>
    <row r="763" spans="1:12" ht="15.6">
      <c r="A763" s="25"/>
      <c r="B763" s="25"/>
      <c r="C763" s="25" t="e">
        <f>'Programe Budget 2073-74'!#REF!</f>
        <v>#REF!</v>
      </c>
      <c r="D763" s="25" t="e">
        <f>'Programe Budget 2073-74'!#REF!</f>
        <v>#REF!</v>
      </c>
      <c r="E763" s="34" t="e">
        <f>'Programe Budget 2073-74'!#REF!</f>
        <v>#REF!</v>
      </c>
      <c r="F763" s="34" t="e">
        <f t="shared" si="61"/>
        <v>#REF!</v>
      </c>
      <c r="G763" s="34" t="e">
        <f t="shared" si="62"/>
        <v>#REF!</v>
      </c>
      <c r="H763" s="192">
        <v>100</v>
      </c>
      <c r="I763" s="34" t="e">
        <f t="shared" si="60"/>
        <v>#REF!</v>
      </c>
      <c r="J763" s="57"/>
      <c r="K763" s="34"/>
      <c r="L763" s="252" t="e">
        <f>'Programe Budget 2073-74'!#REF!</f>
        <v>#REF!</v>
      </c>
    </row>
    <row r="764" spans="1:12" ht="15.6">
      <c r="A764" s="25"/>
      <c r="B764" s="25"/>
      <c r="C764" s="52" t="e">
        <f>'Programe Budget 2073-74'!#REF!</f>
        <v>#REF!</v>
      </c>
      <c r="D764" s="52" t="e">
        <f>'Programe Budget 2073-74'!#REF!</f>
        <v>#REF!</v>
      </c>
      <c r="E764" s="57" t="e">
        <f>SUM(E709:E763)</f>
        <v>#REF!</v>
      </c>
      <c r="F764" s="57" t="e">
        <f>SUM(F709:F763)</f>
        <v>#REF!</v>
      </c>
      <c r="G764" s="57" t="e">
        <f>SUM(G709:G763)</f>
        <v>#REF!</v>
      </c>
      <c r="H764" s="57"/>
      <c r="I764" s="57" t="e">
        <f>SUM(I709:I763)</f>
        <v>#REF!</v>
      </c>
      <c r="J764" s="57"/>
      <c r="K764" s="34"/>
      <c r="L764" s="252" t="e">
        <f>'Programe Budget 2073-74'!#REF!</f>
        <v>#REF!</v>
      </c>
    </row>
    <row r="765" spans="1:12" ht="15.6">
      <c r="A765" s="25"/>
      <c r="B765" s="25"/>
      <c r="C765" s="52" t="e">
        <f>'Programe Budget 2073-74'!#REF!</f>
        <v>#REF!</v>
      </c>
      <c r="D765" s="52" t="e">
        <f>'Programe Budget 2073-74'!#REF!</f>
        <v>#REF!</v>
      </c>
      <c r="E765" s="57"/>
      <c r="F765" s="57"/>
      <c r="G765" s="57"/>
      <c r="H765" s="192"/>
      <c r="I765" s="34"/>
      <c r="J765" s="57"/>
      <c r="K765" s="34"/>
      <c r="L765" s="252" t="e">
        <f>'Programe Budget 2073-74'!#REF!</f>
        <v>#REF!</v>
      </c>
    </row>
    <row r="766" spans="1:12" ht="15.6">
      <c r="A766" s="25"/>
      <c r="B766" s="25"/>
      <c r="C766" s="25" t="e">
        <f>'Programe Budget 2073-74'!#REF!</f>
        <v>#REF!</v>
      </c>
      <c r="D766" s="25" t="e">
        <f>'Programe Budget 2073-74'!#REF!</f>
        <v>#REF!</v>
      </c>
      <c r="E766" s="34" t="e">
        <f>'Programe Budget 2073-74'!#REF!</f>
        <v>#REF!</v>
      </c>
      <c r="F766" s="34" t="e">
        <f t="shared" ref="F766:F787" si="63">E766</f>
        <v>#REF!</v>
      </c>
      <c r="G766" s="34" t="e">
        <f t="shared" ref="G766:G775" si="64">F766/$F$789*100</f>
        <v>#REF!</v>
      </c>
      <c r="H766" s="192">
        <v>100</v>
      </c>
      <c r="I766" s="34" t="e">
        <f t="shared" si="60"/>
        <v>#REF!</v>
      </c>
      <c r="J766" s="57"/>
      <c r="K766" s="34"/>
      <c r="L766" s="252" t="e">
        <f>'Programe Budget 2073-74'!#REF!</f>
        <v>#REF!</v>
      </c>
    </row>
    <row r="767" spans="1:12" ht="15.6">
      <c r="A767" s="25"/>
      <c r="B767" s="25"/>
      <c r="C767" s="25" t="e">
        <f>'Programe Budget 2073-74'!#REF!</f>
        <v>#REF!</v>
      </c>
      <c r="D767" s="25" t="e">
        <f>'Programe Budget 2073-74'!#REF!</f>
        <v>#REF!</v>
      </c>
      <c r="E767" s="34" t="e">
        <f>'Programe Budget 2073-74'!#REF!</f>
        <v>#REF!</v>
      </c>
      <c r="F767" s="34" t="e">
        <f t="shared" si="63"/>
        <v>#REF!</v>
      </c>
      <c r="G767" s="34" t="e">
        <f t="shared" si="64"/>
        <v>#REF!</v>
      </c>
      <c r="H767" s="479">
        <v>100</v>
      </c>
      <c r="I767" s="34" t="e">
        <f t="shared" si="60"/>
        <v>#REF!</v>
      </c>
      <c r="J767" s="57"/>
      <c r="K767" s="34"/>
      <c r="L767" s="252" t="e">
        <f>'Programe Budget 2073-74'!#REF!</f>
        <v>#REF!</v>
      </c>
    </row>
    <row r="768" spans="1:12" ht="15.6">
      <c r="A768" s="25"/>
      <c r="B768" s="25"/>
      <c r="C768" s="25" t="e">
        <f>'Programe Budget 2073-74'!#REF!</f>
        <v>#REF!</v>
      </c>
      <c r="D768" s="25" t="e">
        <f>'Programe Budget 2073-74'!#REF!</f>
        <v>#REF!</v>
      </c>
      <c r="E768" s="34" t="e">
        <f>'Programe Budget 2073-74'!#REF!</f>
        <v>#REF!</v>
      </c>
      <c r="F768" s="34" t="e">
        <f t="shared" si="63"/>
        <v>#REF!</v>
      </c>
      <c r="G768" s="34" t="e">
        <f t="shared" si="64"/>
        <v>#REF!</v>
      </c>
      <c r="H768" s="192">
        <v>100</v>
      </c>
      <c r="I768" s="34" t="e">
        <f t="shared" si="60"/>
        <v>#REF!</v>
      </c>
      <c r="J768" s="57"/>
      <c r="K768" s="34"/>
      <c r="L768" s="252" t="e">
        <f>'Programe Budget 2073-74'!#REF!</f>
        <v>#REF!</v>
      </c>
    </row>
    <row r="769" spans="1:12" ht="15.6">
      <c r="A769" s="25"/>
      <c r="B769" s="25"/>
      <c r="C769" s="25" t="e">
        <f>'Programe Budget 2073-74'!#REF!</f>
        <v>#REF!</v>
      </c>
      <c r="D769" s="25" t="e">
        <f>'Programe Budget 2073-74'!#REF!</f>
        <v>#REF!</v>
      </c>
      <c r="E769" s="34" t="e">
        <f>'Programe Budget 2073-74'!#REF!</f>
        <v>#REF!</v>
      </c>
      <c r="F769" s="34" t="e">
        <f t="shared" si="63"/>
        <v>#REF!</v>
      </c>
      <c r="G769" s="34" t="e">
        <f t="shared" si="64"/>
        <v>#REF!</v>
      </c>
      <c r="H769" s="192">
        <v>100</v>
      </c>
      <c r="I769" s="34" t="e">
        <f t="shared" si="60"/>
        <v>#REF!</v>
      </c>
      <c r="J769" s="57"/>
      <c r="K769" s="34"/>
      <c r="L769" s="252" t="e">
        <f>'Programe Budget 2073-74'!#REF!</f>
        <v>#REF!</v>
      </c>
    </row>
    <row r="770" spans="1:12" ht="15.6">
      <c r="A770" s="25"/>
      <c r="B770" s="25"/>
      <c r="C770" s="25" t="e">
        <f>'Programe Budget 2073-74'!#REF!</f>
        <v>#REF!</v>
      </c>
      <c r="D770" s="25" t="e">
        <f>'Programe Budget 2073-74'!#REF!</f>
        <v>#REF!</v>
      </c>
      <c r="E770" s="34" t="e">
        <f>'Programe Budget 2073-74'!#REF!</f>
        <v>#REF!</v>
      </c>
      <c r="F770" s="34" t="e">
        <f t="shared" si="63"/>
        <v>#REF!</v>
      </c>
      <c r="G770" s="34" t="e">
        <f t="shared" si="64"/>
        <v>#REF!</v>
      </c>
      <c r="H770" s="192">
        <v>100</v>
      </c>
      <c r="I770" s="34" t="e">
        <f t="shared" si="60"/>
        <v>#REF!</v>
      </c>
      <c r="J770" s="57"/>
      <c r="K770" s="34"/>
      <c r="L770" s="252" t="e">
        <f>'Programe Budget 2073-74'!#REF!</f>
        <v>#REF!</v>
      </c>
    </row>
    <row r="771" spans="1:12" ht="15.6">
      <c r="A771" s="25"/>
      <c r="B771" s="25"/>
      <c r="C771" s="25" t="e">
        <f>'Programe Budget 2073-74'!#REF!</f>
        <v>#REF!</v>
      </c>
      <c r="D771" s="25" t="e">
        <f>'Programe Budget 2073-74'!#REF!</f>
        <v>#REF!</v>
      </c>
      <c r="E771" s="34" t="e">
        <f>'Programe Budget 2073-74'!#REF!</f>
        <v>#REF!</v>
      </c>
      <c r="F771" s="34" t="e">
        <f t="shared" si="63"/>
        <v>#REF!</v>
      </c>
      <c r="G771" s="34" t="e">
        <f t="shared" si="64"/>
        <v>#REF!</v>
      </c>
      <c r="H771" s="192">
        <v>100</v>
      </c>
      <c r="I771" s="34" t="e">
        <f t="shared" si="60"/>
        <v>#REF!</v>
      </c>
      <c r="J771" s="57"/>
      <c r="K771" s="34"/>
      <c r="L771" s="252" t="e">
        <f>'Programe Budget 2073-74'!#REF!</f>
        <v>#REF!</v>
      </c>
    </row>
    <row r="772" spans="1:12" ht="15.6">
      <c r="A772" s="25"/>
      <c r="B772" s="25"/>
      <c r="C772" s="25" t="e">
        <f>'Programe Budget 2073-74'!#REF!</f>
        <v>#REF!</v>
      </c>
      <c r="D772" s="25" t="e">
        <f>'Programe Budget 2073-74'!#REF!</f>
        <v>#REF!</v>
      </c>
      <c r="E772" s="34" t="e">
        <f>'Programe Budget 2073-74'!#REF!</f>
        <v>#REF!</v>
      </c>
      <c r="F772" s="34" t="e">
        <f t="shared" si="63"/>
        <v>#REF!</v>
      </c>
      <c r="G772" s="34" t="e">
        <f t="shared" si="64"/>
        <v>#REF!</v>
      </c>
      <c r="H772" s="479">
        <v>100</v>
      </c>
      <c r="I772" s="34" t="e">
        <f t="shared" si="60"/>
        <v>#REF!</v>
      </c>
      <c r="J772" s="57"/>
      <c r="K772" s="34"/>
      <c r="L772" s="252" t="e">
        <f>'Programe Budget 2073-74'!#REF!</f>
        <v>#REF!</v>
      </c>
    </row>
    <row r="773" spans="1:12" ht="15.6">
      <c r="A773" s="25"/>
      <c r="B773" s="25"/>
      <c r="C773" s="25" t="e">
        <f>'Programe Budget 2073-74'!#REF!</f>
        <v>#REF!</v>
      </c>
      <c r="D773" s="25" t="e">
        <f>'Programe Budget 2073-74'!#REF!</f>
        <v>#REF!</v>
      </c>
      <c r="E773" s="34" t="e">
        <f>'Programe Budget 2073-74'!#REF!</f>
        <v>#REF!</v>
      </c>
      <c r="F773" s="34" t="e">
        <f t="shared" si="63"/>
        <v>#REF!</v>
      </c>
      <c r="G773" s="34" t="e">
        <f t="shared" si="64"/>
        <v>#REF!</v>
      </c>
      <c r="H773" s="192">
        <v>100</v>
      </c>
      <c r="I773" s="34" t="e">
        <f t="shared" ref="I773:I787" si="65">H773*G773/100</f>
        <v>#REF!</v>
      </c>
      <c r="J773" s="57"/>
      <c r="K773" s="34"/>
      <c r="L773" s="252" t="e">
        <f>'Programe Budget 2073-74'!#REF!</f>
        <v>#REF!</v>
      </c>
    </row>
    <row r="774" spans="1:12" ht="15.6">
      <c r="A774" s="25"/>
      <c r="B774" s="25"/>
      <c r="C774" s="25" t="e">
        <f>'Programe Budget 2073-74'!#REF!</f>
        <v>#REF!</v>
      </c>
      <c r="D774" s="25" t="e">
        <f>'Programe Budget 2073-74'!#REF!</f>
        <v>#REF!</v>
      </c>
      <c r="E774" s="34" t="e">
        <f>'Programe Budget 2073-74'!#REF!</f>
        <v>#REF!</v>
      </c>
      <c r="F774" s="34" t="e">
        <f t="shared" si="63"/>
        <v>#REF!</v>
      </c>
      <c r="G774" s="34" t="e">
        <f t="shared" si="64"/>
        <v>#REF!</v>
      </c>
      <c r="H774" s="192">
        <v>100</v>
      </c>
      <c r="I774" s="34" t="e">
        <f t="shared" si="65"/>
        <v>#REF!</v>
      </c>
      <c r="J774" s="57"/>
      <c r="K774" s="34"/>
      <c r="L774" s="252" t="e">
        <f>'Programe Budget 2073-74'!#REF!</f>
        <v>#REF!</v>
      </c>
    </row>
    <row r="775" spans="1:12" ht="15.6">
      <c r="A775" s="25"/>
      <c r="B775" s="25"/>
      <c r="C775" s="25" t="e">
        <f>'Programe Budget 2073-74'!#REF!</f>
        <v>#REF!</v>
      </c>
      <c r="D775" s="25" t="e">
        <f>'Programe Budget 2073-74'!#REF!</f>
        <v>#REF!</v>
      </c>
      <c r="E775" s="34" t="e">
        <f>'Programe Budget 2073-74'!#REF!</f>
        <v>#REF!</v>
      </c>
      <c r="F775" s="34" t="e">
        <f t="shared" si="63"/>
        <v>#REF!</v>
      </c>
      <c r="G775" s="34" t="e">
        <f t="shared" si="64"/>
        <v>#REF!</v>
      </c>
      <c r="H775" s="192">
        <v>100</v>
      </c>
      <c r="I775" s="34" t="e">
        <f t="shared" si="65"/>
        <v>#REF!</v>
      </c>
      <c r="J775" s="57"/>
      <c r="K775" s="34"/>
      <c r="L775" s="252" t="e">
        <f>'Programe Budget 2073-74'!#REF!</f>
        <v>#REF!</v>
      </c>
    </row>
    <row r="776" spans="1:12" ht="15.6">
      <c r="A776" s="25"/>
      <c r="B776" s="25"/>
      <c r="C776" s="52" t="e">
        <f>'Programe Budget 2073-74'!#REF!</f>
        <v>#REF!</v>
      </c>
      <c r="D776" s="52" t="e">
        <f>'Programe Budget 2073-74'!#REF!</f>
        <v>#REF!</v>
      </c>
      <c r="E776" s="57" t="e">
        <f>SUM(E766:E775)</f>
        <v>#REF!</v>
      </c>
      <c r="F776" s="57" t="e">
        <f>SUM(F766:F775)</f>
        <v>#REF!</v>
      </c>
      <c r="G776" s="57" t="e">
        <f>SUM(G766:G775)</f>
        <v>#REF!</v>
      </c>
      <c r="H776" s="192"/>
      <c r="I776" s="57" t="e">
        <f>SUM(I766:I775)</f>
        <v>#REF!</v>
      </c>
      <c r="J776" s="57"/>
      <c r="K776" s="34"/>
      <c r="L776" s="25"/>
    </row>
    <row r="777" spans="1:12" ht="15.6">
      <c r="A777" s="25"/>
      <c r="B777" s="25"/>
      <c r="C777" s="52" t="e">
        <f>'Programe Budget 2073-74'!#REF!</f>
        <v>#REF!</v>
      </c>
      <c r="D777" s="52" t="e">
        <f>'Programe Budget 2073-74'!#REF!</f>
        <v>#REF!</v>
      </c>
      <c r="E777" s="34"/>
      <c r="F777" s="34"/>
      <c r="G777" s="57"/>
      <c r="H777" s="192"/>
      <c r="I777" s="34"/>
      <c r="J777" s="57"/>
      <c r="K777" s="34"/>
      <c r="L777" s="252" t="e">
        <f>'Programe Budget 2073-74'!#REF!</f>
        <v>#REF!</v>
      </c>
    </row>
    <row r="778" spans="1:12" ht="15.6">
      <c r="A778" s="25"/>
      <c r="B778" s="25"/>
      <c r="C778" s="25" t="e">
        <f>'Programe Budget 2073-74'!#REF!</f>
        <v>#REF!</v>
      </c>
      <c r="D778" s="25" t="e">
        <f>'Programe Budget 2073-74'!#REF!</f>
        <v>#REF!</v>
      </c>
      <c r="E778" s="34" t="e">
        <f>'Programe Budget 2073-74'!#REF!</f>
        <v>#REF!</v>
      </c>
      <c r="F778" s="34" t="e">
        <f t="shared" si="63"/>
        <v>#REF!</v>
      </c>
      <c r="G778" s="34" t="e">
        <f t="shared" ref="G778:G787" si="66">F778/$F$789*100</f>
        <v>#REF!</v>
      </c>
      <c r="H778" s="479">
        <v>100</v>
      </c>
      <c r="I778" s="34" t="e">
        <f t="shared" si="65"/>
        <v>#REF!</v>
      </c>
      <c r="J778" s="57"/>
      <c r="K778" s="34"/>
      <c r="L778" s="252" t="e">
        <f>'Programe Budget 2073-74'!#REF!</f>
        <v>#REF!</v>
      </c>
    </row>
    <row r="779" spans="1:12" ht="15.6">
      <c r="A779" s="25"/>
      <c r="B779" s="25"/>
      <c r="C779" s="25" t="e">
        <f>'Programe Budget 2073-74'!#REF!</f>
        <v>#REF!</v>
      </c>
      <c r="D779" s="25" t="e">
        <f>'Programe Budget 2073-74'!#REF!</f>
        <v>#REF!</v>
      </c>
      <c r="E779" s="34" t="e">
        <f>'Programe Budget 2073-74'!#REF!</f>
        <v>#REF!</v>
      </c>
      <c r="F779" s="34" t="e">
        <f t="shared" si="63"/>
        <v>#REF!</v>
      </c>
      <c r="G779" s="34" t="e">
        <f t="shared" si="66"/>
        <v>#REF!</v>
      </c>
      <c r="H779" s="192">
        <v>100</v>
      </c>
      <c r="I779" s="34" t="e">
        <f t="shared" si="65"/>
        <v>#REF!</v>
      </c>
      <c r="J779" s="57"/>
      <c r="K779" s="34"/>
      <c r="L779" s="252" t="e">
        <f>'Programe Budget 2073-74'!#REF!</f>
        <v>#REF!</v>
      </c>
    </row>
    <row r="780" spans="1:12" ht="15.6">
      <c r="A780" s="25"/>
      <c r="B780" s="25"/>
      <c r="C780" s="25" t="e">
        <f>'Programe Budget 2073-74'!#REF!</f>
        <v>#REF!</v>
      </c>
      <c r="D780" s="25" t="e">
        <f>'Programe Budget 2073-74'!#REF!</f>
        <v>#REF!</v>
      </c>
      <c r="E780" s="34" t="e">
        <f>'Programe Budget 2073-74'!#REF!</f>
        <v>#REF!</v>
      </c>
      <c r="F780" s="34" t="e">
        <f t="shared" si="63"/>
        <v>#REF!</v>
      </c>
      <c r="G780" s="34" t="e">
        <f t="shared" si="66"/>
        <v>#REF!</v>
      </c>
      <c r="H780" s="192">
        <v>100</v>
      </c>
      <c r="I780" s="34" t="e">
        <f t="shared" si="65"/>
        <v>#REF!</v>
      </c>
      <c r="J780" s="57"/>
      <c r="K780" s="34"/>
      <c r="L780" s="252" t="e">
        <f>'Programe Budget 2073-74'!#REF!</f>
        <v>#REF!</v>
      </c>
    </row>
    <row r="781" spans="1:12" ht="15.6">
      <c r="A781" s="25"/>
      <c r="B781" s="25"/>
      <c r="C781" s="25" t="e">
        <f>'Programe Budget 2073-74'!#REF!</f>
        <v>#REF!</v>
      </c>
      <c r="D781" s="25" t="e">
        <f>'Programe Budget 2073-74'!#REF!</f>
        <v>#REF!</v>
      </c>
      <c r="E781" s="34" t="e">
        <f>'Programe Budget 2073-74'!#REF!</f>
        <v>#REF!</v>
      </c>
      <c r="F781" s="34" t="e">
        <f t="shared" si="63"/>
        <v>#REF!</v>
      </c>
      <c r="G781" s="34" t="e">
        <f t="shared" si="66"/>
        <v>#REF!</v>
      </c>
      <c r="H781" s="192">
        <v>100</v>
      </c>
      <c r="I781" s="34" t="e">
        <f t="shared" si="65"/>
        <v>#REF!</v>
      </c>
      <c r="J781" s="57"/>
      <c r="K781" s="34"/>
      <c r="L781" s="252" t="e">
        <f>'Programe Budget 2073-74'!#REF!</f>
        <v>#REF!</v>
      </c>
    </row>
    <row r="782" spans="1:12" ht="15.6">
      <c r="A782" s="25"/>
      <c r="B782" s="25"/>
      <c r="C782" s="25" t="e">
        <f>'Programe Budget 2073-74'!#REF!</f>
        <v>#REF!</v>
      </c>
      <c r="D782" s="25" t="e">
        <f>'Programe Budget 2073-74'!#REF!</f>
        <v>#REF!</v>
      </c>
      <c r="E782" s="34" t="e">
        <f>'Programe Budget 2073-74'!#REF!</f>
        <v>#REF!</v>
      </c>
      <c r="F782" s="34" t="e">
        <f t="shared" si="63"/>
        <v>#REF!</v>
      </c>
      <c r="G782" s="34" t="e">
        <f t="shared" si="66"/>
        <v>#REF!</v>
      </c>
      <c r="H782" s="479">
        <v>100</v>
      </c>
      <c r="I782" s="34" t="e">
        <f t="shared" si="65"/>
        <v>#REF!</v>
      </c>
      <c r="J782" s="57"/>
      <c r="K782" s="34"/>
      <c r="L782" s="252" t="e">
        <f>'Programe Budget 2073-74'!#REF!</f>
        <v>#REF!</v>
      </c>
    </row>
    <row r="783" spans="1:12" ht="15.6">
      <c r="A783" s="25"/>
      <c r="B783" s="25"/>
      <c r="C783" s="25" t="e">
        <f>'Programe Budget 2073-74'!#REF!</f>
        <v>#REF!</v>
      </c>
      <c r="D783" s="25" t="e">
        <f>'Programe Budget 2073-74'!#REF!</f>
        <v>#REF!</v>
      </c>
      <c r="E783" s="34" t="e">
        <f>'Programe Budget 2073-74'!#REF!</f>
        <v>#REF!</v>
      </c>
      <c r="F783" s="34" t="e">
        <f t="shared" si="63"/>
        <v>#REF!</v>
      </c>
      <c r="G783" s="34" t="e">
        <f t="shared" si="66"/>
        <v>#REF!</v>
      </c>
      <c r="H783" s="192">
        <v>100</v>
      </c>
      <c r="I783" s="34" t="e">
        <f t="shared" si="65"/>
        <v>#REF!</v>
      </c>
      <c r="J783" s="57"/>
      <c r="K783" s="34"/>
      <c r="L783" s="252" t="e">
        <f>'Programe Budget 2073-74'!#REF!</f>
        <v>#REF!</v>
      </c>
    </row>
    <row r="784" spans="1:12" ht="15.6">
      <c r="A784" s="25"/>
      <c r="B784" s="25"/>
      <c r="C784" s="25" t="e">
        <f>'Programe Budget 2073-74'!#REF!</f>
        <v>#REF!</v>
      </c>
      <c r="D784" s="25" t="e">
        <f>'Programe Budget 2073-74'!#REF!</f>
        <v>#REF!</v>
      </c>
      <c r="E784" s="34" t="e">
        <f>'Programe Budget 2073-74'!#REF!</f>
        <v>#REF!</v>
      </c>
      <c r="F784" s="34" t="e">
        <f t="shared" si="63"/>
        <v>#REF!</v>
      </c>
      <c r="G784" s="34" t="e">
        <f t="shared" si="66"/>
        <v>#REF!</v>
      </c>
      <c r="H784" s="192">
        <v>100</v>
      </c>
      <c r="I784" s="34" t="e">
        <f t="shared" si="65"/>
        <v>#REF!</v>
      </c>
      <c r="J784" s="57"/>
      <c r="K784" s="34"/>
      <c r="L784" s="252" t="e">
        <f>'Programe Budget 2073-74'!#REF!</f>
        <v>#REF!</v>
      </c>
    </row>
    <row r="785" spans="1:12" ht="15.6">
      <c r="A785" s="25"/>
      <c r="B785" s="25"/>
      <c r="C785" s="25" t="e">
        <f>'Programe Budget 2073-74'!#REF!</f>
        <v>#REF!</v>
      </c>
      <c r="D785" s="25" t="e">
        <f>'Programe Budget 2073-74'!#REF!</f>
        <v>#REF!</v>
      </c>
      <c r="E785" s="34" t="e">
        <f>'Programe Budget 2073-74'!#REF!</f>
        <v>#REF!</v>
      </c>
      <c r="F785" s="34" t="e">
        <f t="shared" si="63"/>
        <v>#REF!</v>
      </c>
      <c r="G785" s="34" t="e">
        <f t="shared" si="66"/>
        <v>#REF!</v>
      </c>
      <c r="H785" s="192">
        <v>100</v>
      </c>
      <c r="I785" s="34" t="e">
        <f t="shared" si="65"/>
        <v>#REF!</v>
      </c>
      <c r="J785" s="57"/>
      <c r="K785" s="34"/>
      <c r="L785" s="252" t="e">
        <f>'Programe Budget 2073-74'!#REF!</f>
        <v>#REF!</v>
      </c>
    </row>
    <row r="786" spans="1:12" ht="15.6">
      <c r="A786" s="25"/>
      <c r="B786" s="25"/>
      <c r="C786" s="25" t="e">
        <f>'Programe Budget 2073-74'!#REF!</f>
        <v>#REF!</v>
      </c>
      <c r="D786" s="25" t="e">
        <f>'Programe Budget 2073-74'!#REF!</f>
        <v>#REF!</v>
      </c>
      <c r="E786" s="34" t="e">
        <f>'Programe Budget 2073-74'!#REF!</f>
        <v>#REF!</v>
      </c>
      <c r="F786" s="34" t="e">
        <f t="shared" si="63"/>
        <v>#REF!</v>
      </c>
      <c r="G786" s="34" t="e">
        <f t="shared" si="66"/>
        <v>#REF!</v>
      </c>
      <c r="H786" s="192">
        <v>100</v>
      </c>
      <c r="I786" s="34" t="e">
        <f t="shared" si="65"/>
        <v>#REF!</v>
      </c>
      <c r="J786" s="57"/>
      <c r="K786" s="34"/>
      <c r="L786" s="252" t="e">
        <f>'Programe Budget 2073-74'!#REF!</f>
        <v>#REF!</v>
      </c>
    </row>
    <row r="787" spans="1:12" ht="15.6">
      <c r="A787" s="25"/>
      <c r="B787" s="25"/>
      <c r="C787" s="25" t="e">
        <f>'Programe Budget 2073-74'!#REF!</f>
        <v>#REF!</v>
      </c>
      <c r="D787" s="25" t="e">
        <f>'Programe Budget 2073-74'!#REF!</f>
        <v>#REF!</v>
      </c>
      <c r="E787" s="34" t="e">
        <f>'Programe Budget 2073-74'!#REF!</f>
        <v>#REF!</v>
      </c>
      <c r="F787" s="34" t="e">
        <f t="shared" si="63"/>
        <v>#REF!</v>
      </c>
      <c r="G787" s="34" t="e">
        <f t="shared" si="66"/>
        <v>#REF!</v>
      </c>
      <c r="H787" s="192">
        <v>100</v>
      </c>
      <c r="I787" s="34" t="e">
        <f t="shared" si="65"/>
        <v>#REF!</v>
      </c>
      <c r="J787" s="57"/>
      <c r="K787" s="34"/>
      <c r="L787" s="252" t="e">
        <f>'Programe Budget 2073-74'!#REF!</f>
        <v>#REF!</v>
      </c>
    </row>
    <row r="788" spans="1:12" ht="15.6">
      <c r="A788" s="25"/>
      <c r="B788" s="25"/>
      <c r="C788" s="52" t="e">
        <f>'Programe Budget 2073-74'!#REF!</f>
        <v>#REF!</v>
      </c>
      <c r="D788" s="52" t="e">
        <f>'Programe Budget 2073-74'!#REF!</f>
        <v>#REF!</v>
      </c>
      <c r="E788" s="57" t="e">
        <f>SUM(E778:E787)</f>
        <v>#REF!</v>
      </c>
      <c r="F788" s="57" t="e">
        <f>SUM(F778:F787)</f>
        <v>#REF!</v>
      </c>
      <c r="G788" s="57" t="e">
        <f>SUM(G778:G787)</f>
        <v>#REF!</v>
      </c>
      <c r="H788" s="192"/>
      <c r="I788" s="57" t="e">
        <f>SUM(I778:I787)</f>
        <v>#REF!</v>
      </c>
      <c r="J788" s="57"/>
      <c r="K788" s="34"/>
      <c r="L788" s="25"/>
    </row>
    <row r="789" spans="1:12" ht="15.6">
      <c r="A789" s="25"/>
      <c r="B789" s="25"/>
      <c r="C789" s="52" t="e">
        <f>'Programe Budget 2073-74'!#REF!</f>
        <v>#REF!</v>
      </c>
      <c r="D789" s="52" t="e">
        <f>'Programe Budget 2073-74'!#REF!</f>
        <v>#REF!</v>
      </c>
      <c r="E789" s="57" t="e">
        <f>E788+E776+E764</f>
        <v>#REF!</v>
      </c>
      <c r="F789" s="57" t="e">
        <f>F788+F776+F764</f>
        <v>#REF!</v>
      </c>
      <c r="G789" s="57" t="e">
        <f>G788+G776+G764</f>
        <v>#REF!</v>
      </c>
      <c r="H789" s="192"/>
      <c r="I789" s="57" t="e">
        <f>I788+I776+I764</f>
        <v>#REF!</v>
      </c>
      <c r="J789" s="57"/>
      <c r="K789" s="34"/>
      <c r="L789" s="25"/>
    </row>
    <row r="790" spans="1:12">
      <c r="A790" s="25"/>
      <c r="B790" s="25"/>
      <c r="C790" s="52"/>
      <c r="D790" s="117" t="s">
        <v>321</v>
      </c>
      <c r="E790" s="57" t="e">
        <f>E649</f>
        <v>#REF!</v>
      </c>
      <c r="F790" s="57" t="e">
        <f>F649</f>
        <v>#REF!</v>
      </c>
      <c r="G790" s="57" t="e">
        <f>F789/F790*100</f>
        <v>#REF!</v>
      </c>
      <c r="H790" s="192"/>
      <c r="I790" s="57" t="e">
        <f>I789*G790/100</f>
        <v>#REF!</v>
      </c>
      <c r="J790" s="57" t="e">
        <f>I790</f>
        <v>#REF!</v>
      </c>
      <c r="K790" s="34"/>
      <c r="L790" s="25"/>
    </row>
    <row r="791" spans="1:12" s="102" customFormat="1" ht="15.6">
      <c r="A791" s="52" t="e">
        <f>'Programe Budget 2073-74'!#REF!</f>
        <v>#REF!</v>
      </c>
      <c r="B791" s="52" t="e">
        <f>'Programe Budget 2073-74'!#REF!</f>
        <v>#REF!</v>
      </c>
      <c r="C791" s="52" t="e">
        <f>'Programe Budget 2073-74'!#REF!</f>
        <v>#REF!</v>
      </c>
      <c r="D791" s="52" t="e">
        <f>'Programe Budget 2073-74'!#REF!</f>
        <v>#REF!</v>
      </c>
      <c r="E791" s="57"/>
      <c r="F791" s="57"/>
      <c r="G791" s="57"/>
      <c r="H791" s="452"/>
      <c r="I791" s="57"/>
      <c r="J791" s="57"/>
      <c r="K791" s="57"/>
      <c r="L791" s="252" t="e">
        <f>'Programe Budget 2073-74'!#REF!</f>
        <v>#REF!</v>
      </c>
    </row>
    <row r="792" spans="1:12" ht="15.6">
      <c r="A792" s="25"/>
      <c r="B792" s="25"/>
      <c r="C792" s="25" t="e">
        <f>'Programe Budget 2073-74'!#REF!</f>
        <v>#REF!</v>
      </c>
      <c r="D792" s="25" t="e">
        <f>'Programe Budget 2073-74'!#REF!</f>
        <v>#REF!</v>
      </c>
      <c r="E792" s="34" t="e">
        <f>'Programe Budget 2073-74'!#REF!</f>
        <v>#REF!</v>
      </c>
      <c r="F792" s="34" t="e">
        <f>E792</f>
        <v>#REF!</v>
      </c>
      <c r="G792" s="34" t="e">
        <f>F792/$F$803*100</f>
        <v>#REF!</v>
      </c>
      <c r="H792" s="192">
        <v>100</v>
      </c>
      <c r="I792" s="34" t="e">
        <f t="shared" ref="I792:I802" si="67">H792*G792/100</f>
        <v>#REF!</v>
      </c>
      <c r="J792" s="57"/>
      <c r="K792" s="34"/>
      <c r="L792" s="252" t="e">
        <f>'Programe Budget 2073-74'!#REF!</f>
        <v>#REF!</v>
      </c>
    </row>
    <row r="793" spans="1:12" ht="15.6">
      <c r="A793" s="25"/>
      <c r="B793" s="25"/>
      <c r="C793" s="25" t="e">
        <f>'Programe Budget 2073-74'!#REF!</f>
        <v>#REF!</v>
      </c>
      <c r="D793" s="25" t="e">
        <f>'Programe Budget 2073-74'!#REF!</f>
        <v>#REF!</v>
      </c>
      <c r="E793" s="34" t="e">
        <f>'Programe Budget 2073-74'!#REF!</f>
        <v>#REF!</v>
      </c>
      <c r="F793" s="34" t="e">
        <f t="shared" ref="F793:F802" si="68">E793</f>
        <v>#REF!</v>
      </c>
      <c r="G793" s="34" t="e">
        <f t="shared" ref="G793:G802" si="69">F793/$F$803*100</f>
        <v>#REF!</v>
      </c>
      <c r="H793" s="192">
        <v>100</v>
      </c>
      <c r="I793" s="34" t="e">
        <f t="shared" si="67"/>
        <v>#REF!</v>
      </c>
      <c r="J793" s="57"/>
      <c r="K793" s="34"/>
      <c r="L793" s="252" t="e">
        <f>'Programe Budget 2073-74'!#REF!</f>
        <v>#REF!</v>
      </c>
    </row>
    <row r="794" spans="1:12" ht="15.6">
      <c r="A794" s="25"/>
      <c r="B794" s="25"/>
      <c r="C794" s="25" t="e">
        <f>'Programe Budget 2073-74'!#REF!</f>
        <v>#REF!</v>
      </c>
      <c r="D794" s="25" t="e">
        <f>'Programe Budget 2073-74'!#REF!</f>
        <v>#REF!</v>
      </c>
      <c r="E794" s="34" t="e">
        <f>'Programe Budget 2073-74'!#REF!</f>
        <v>#REF!</v>
      </c>
      <c r="F794" s="34" t="e">
        <f t="shared" si="68"/>
        <v>#REF!</v>
      </c>
      <c r="G794" s="34" t="e">
        <f t="shared" si="69"/>
        <v>#REF!</v>
      </c>
      <c r="H794" s="192">
        <v>100</v>
      </c>
      <c r="I794" s="34" t="e">
        <f t="shared" si="67"/>
        <v>#REF!</v>
      </c>
      <c r="J794" s="57"/>
      <c r="K794" s="34"/>
      <c r="L794" s="252" t="e">
        <f>'Programe Budget 2073-74'!#REF!</f>
        <v>#REF!</v>
      </c>
    </row>
    <row r="795" spans="1:12" ht="15.6">
      <c r="A795" s="25"/>
      <c r="B795" s="25"/>
      <c r="C795" s="25" t="e">
        <f>'Programe Budget 2073-74'!#REF!</f>
        <v>#REF!</v>
      </c>
      <c r="D795" s="25" t="e">
        <f>'Programe Budget 2073-74'!#REF!</f>
        <v>#REF!</v>
      </c>
      <c r="E795" s="34" t="e">
        <f>'Programe Budget 2073-74'!#REF!</f>
        <v>#REF!</v>
      </c>
      <c r="F795" s="34" t="e">
        <f t="shared" si="68"/>
        <v>#REF!</v>
      </c>
      <c r="G795" s="34" t="e">
        <f t="shared" si="69"/>
        <v>#REF!</v>
      </c>
      <c r="H795" s="192">
        <v>100</v>
      </c>
      <c r="I795" s="34" t="e">
        <f t="shared" si="67"/>
        <v>#REF!</v>
      </c>
      <c r="J795" s="57"/>
      <c r="K795" s="34"/>
      <c r="L795" s="252" t="e">
        <f>'Programe Budget 2073-74'!#REF!</f>
        <v>#REF!</v>
      </c>
    </row>
    <row r="796" spans="1:12" ht="15.6">
      <c r="A796" s="25"/>
      <c r="B796" s="25"/>
      <c r="C796" s="25" t="e">
        <f>'Programe Budget 2073-74'!#REF!</f>
        <v>#REF!</v>
      </c>
      <c r="D796" s="25" t="e">
        <f>'Programe Budget 2073-74'!#REF!</f>
        <v>#REF!</v>
      </c>
      <c r="E796" s="34" t="e">
        <f>'Programe Budget 2073-74'!#REF!</f>
        <v>#REF!</v>
      </c>
      <c r="F796" s="34" t="e">
        <f t="shared" si="68"/>
        <v>#REF!</v>
      </c>
      <c r="G796" s="34" t="e">
        <f t="shared" si="69"/>
        <v>#REF!</v>
      </c>
      <c r="H796" s="192">
        <v>96.8</v>
      </c>
      <c r="I796" s="34" t="e">
        <f t="shared" si="67"/>
        <v>#REF!</v>
      </c>
      <c r="J796" s="57"/>
      <c r="K796" s="34"/>
      <c r="L796" s="252" t="e">
        <f>'Programe Budget 2073-74'!#REF!</f>
        <v>#REF!</v>
      </c>
    </row>
    <row r="797" spans="1:12" ht="15.6">
      <c r="A797" s="25"/>
      <c r="B797" s="25"/>
      <c r="C797" s="25" t="e">
        <f>'Programe Budget 2073-74'!#REF!</f>
        <v>#REF!</v>
      </c>
      <c r="D797" s="25" t="e">
        <f>'Programe Budget 2073-74'!#REF!</f>
        <v>#REF!</v>
      </c>
      <c r="E797" s="34" t="e">
        <f>'Programe Budget 2073-74'!#REF!</f>
        <v>#REF!</v>
      </c>
      <c r="F797" s="34" t="e">
        <f t="shared" si="68"/>
        <v>#REF!</v>
      </c>
      <c r="G797" s="34" t="e">
        <f t="shared" si="69"/>
        <v>#REF!</v>
      </c>
      <c r="H797" s="192">
        <v>100</v>
      </c>
      <c r="I797" s="34" t="e">
        <f t="shared" si="67"/>
        <v>#REF!</v>
      </c>
      <c r="J797" s="57"/>
      <c r="K797" s="34"/>
      <c r="L797" s="252" t="e">
        <f>'Programe Budget 2073-74'!#REF!</f>
        <v>#REF!</v>
      </c>
    </row>
    <row r="798" spans="1:12" ht="15.6">
      <c r="A798" s="25"/>
      <c r="B798" s="25"/>
      <c r="C798" s="25" t="e">
        <f>'Programe Budget 2073-74'!#REF!</f>
        <v>#REF!</v>
      </c>
      <c r="D798" s="25" t="e">
        <f>'Programe Budget 2073-74'!#REF!</f>
        <v>#REF!</v>
      </c>
      <c r="E798" s="34" t="e">
        <f>'Programe Budget 2073-74'!#REF!</f>
        <v>#REF!</v>
      </c>
      <c r="F798" s="34" t="e">
        <f t="shared" si="68"/>
        <v>#REF!</v>
      </c>
      <c r="G798" s="34" t="e">
        <f t="shared" si="69"/>
        <v>#REF!</v>
      </c>
      <c r="H798" s="192">
        <v>100</v>
      </c>
      <c r="I798" s="34" t="e">
        <f t="shared" si="67"/>
        <v>#REF!</v>
      </c>
      <c r="J798" s="57"/>
      <c r="K798" s="34"/>
      <c r="L798" s="252" t="e">
        <f>'Programe Budget 2073-74'!#REF!</f>
        <v>#REF!</v>
      </c>
    </row>
    <row r="799" spans="1:12" ht="15.6">
      <c r="A799" s="25"/>
      <c r="B799" s="25"/>
      <c r="C799" s="25" t="e">
        <f>'Programe Budget 2073-74'!#REF!</f>
        <v>#REF!</v>
      </c>
      <c r="D799" s="25" t="e">
        <f>'Programe Budget 2073-74'!#REF!</f>
        <v>#REF!</v>
      </c>
      <c r="E799" s="34" t="e">
        <f>'Programe Budget 2073-74'!#REF!</f>
        <v>#REF!</v>
      </c>
      <c r="F799" s="34" t="e">
        <f t="shared" si="68"/>
        <v>#REF!</v>
      </c>
      <c r="G799" s="34" t="e">
        <f t="shared" si="69"/>
        <v>#REF!</v>
      </c>
      <c r="H799" s="192">
        <v>100</v>
      </c>
      <c r="I799" s="34" t="e">
        <f t="shared" si="67"/>
        <v>#REF!</v>
      </c>
      <c r="J799" s="57"/>
      <c r="K799" s="34"/>
      <c r="L799" s="252" t="e">
        <f>'Programe Budget 2073-74'!#REF!</f>
        <v>#REF!</v>
      </c>
    </row>
    <row r="800" spans="1:12" ht="15.6">
      <c r="A800" s="25"/>
      <c r="B800" s="25"/>
      <c r="C800" s="25" t="e">
        <f>'Programe Budget 2073-74'!#REF!</f>
        <v>#REF!</v>
      </c>
      <c r="D800" s="25" t="e">
        <f>'Programe Budget 2073-74'!#REF!</f>
        <v>#REF!</v>
      </c>
      <c r="E800" s="34" t="e">
        <f>'Programe Budget 2073-74'!#REF!</f>
        <v>#REF!</v>
      </c>
      <c r="F800" s="34" t="e">
        <f t="shared" si="68"/>
        <v>#REF!</v>
      </c>
      <c r="G800" s="34" t="e">
        <f t="shared" si="69"/>
        <v>#REF!</v>
      </c>
      <c r="H800" s="192">
        <v>100</v>
      </c>
      <c r="I800" s="34" t="e">
        <f t="shared" si="67"/>
        <v>#REF!</v>
      </c>
      <c r="J800" s="57"/>
      <c r="K800" s="34"/>
      <c r="L800" s="252" t="e">
        <f>'Programe Budget 2073-74'!#REF!</f>
        <v>#REF!</v>
      </c>
    </row>
    <row r="801" spans="1:12" ht="15.6">
      <c r="A801" s="25"/>
      <c r="B801" s="25"/>
      <c r="C801" s="25" t="e">
        <f>'Programe Budget 2073-74'!#REF!</f>
        <v>#REF!</v>
      </c>
      <c r="D801" s="25" t="e">
        <f>'Programe Budget 2073-74'!#REF!</f>
        <v>#REF!</v>
      </c>
      <c r="E801" s="34" t="e">
        <f>'Programe Budget 2073-74'!#REF!</f>
        <v>#REF!</v>
      </c>
      <c r="F801" s="34" t="e">
        <f t="shared" si="68"/>
        <v>#REF!</v>
      </c>
      <c r="G801" s="34" t="e">
        <f t="shared" si="69"/>
        <v>#REF!</v>
      </c>
      <c r="H801" s="192">
        <v>100</v>
      </c>
      <c r="I801" s="34" t="e">
        <f t="shared" si="67"/>
        <v>#REF!</v>
      </c>
      <c r="J801" s="57"/>
      <c r="K801" s="34"/>
      <c r="L801" s="252" t="e">
        <f>'Programe Budget 2073-74'!#REF!</f>
        <v>#REF!</v>
      </c>
    </row>
    <row r="802" spans="1:12" ht="15.6">
      <c r="A802" s="25"/>
      <c r="B802" s="25"/>
      <c r="C802" s="25" t="e">
        <f>'Programe Budget 2073-74'!#REF!</f>
        <v>#REF!</v>
      </c>
      <c r="D802" s="25" t="e">
        <f>'Programe Budget 2073-74'!#REF!</f>
        <v>#REF!</v>
      </c>
      <c r="E802" s="34" t="e">
        <f>'Programe Budget 2073-74'!#REF!</f>
        <v>#REF!</v>
      </c>
      <c r="F802" s="34" t="e">
        <f t="shared" si="68"/>
        <v>#REF!</v>
      </c>
      <c r="G802" s="34" t="e">
        <f t="shared" si="69"/>
        <v>#REF!</v>
      </c>
      <c r="H802" s="192">
        <v>100</v>
      </c>
      <c r="I802" s="34" t="e">
        <f t="shared" si="67"/>
        <v>#REF!</v>
      </c>
      <c r="J802" s="57"/>
      <c r="K802" s="34"/>
      <c r="L802" s="252" t="e">
        <f>'Programe Budget 2073-74'!#REF!</f>
        <v>#REF!</v>
      </c>
    </row>
    <row r="803" spans="1:12" s="102" customFormat="1" ht="15.6">
      <c r="A803" s="52"/>
      <c r="B803" s="52"/>
      <c r="C803" s="52" t="e">
        <f>'Programe Budget 2073-74'!#REF!</f>
        <v>#REF!</v>
      </c>
      <c r="D803" s="52" t="e">
        <f>'Programe Budget 2073-74'!#REF!</f>
        <v>#REF!</v>
      </c>
      <c r="E803" s="57" t="e">
        <f>SUM(E792:E802)</f>
        <v>#REF!</v>
      </c>
      <c r="F803" s="57" t="e">
        <f>SUM(F792:F802)</f>
        <v>#REF!</v>
      </c>
      <c r="G803" s="57" t="e">
        <f>SUM(G792:G802)</f>
        <v>#REF!</v>
      </c>
      <c r="H803" s="452"/>
      <c r="I803" s="57" t="e">
        <f>SUM(I792:I802)</f>
        <v>#REF!</v>
      </c>
      <c r="J803" s="57"/>
      <c r="K803" s="57"/>
      <c r="L803" s="52"/>
    </row>
    <row r="804" spans="1:12" s="102" customFormat="1">
      <c r="A804" s="52"/>
      <c r="B804" s="52"/>
      <c r="C804" s="52"/>
      <c r="D804" s="117" t="s">
        <v>321</v>
      </c>
      <c r="E804" s="57" t="e">
        <f>E649</f>
        <v>#REF!</v>
      </c>
      <c r="F804" s="57" t="e">
        <f>F649</f>
        <v>#REF!</v>
      </c>
      <c r="G804" s="57" t="e">
        <f>F803/F804*100</f>
        <v>#REF!</v>
      </c>
      <c r="H804" s="452"/>
      <c r="I804" s="57" t="e">
        <f>I803*G804/100</f>
        <v>#REF!</v>
      </c>
      <c r="J804" s="57" t="e">
        <f>I804</f>
        <v>#REF!</v>
      </c>
      <c r="K804" s="57"/>
      <c r="L804" s="52"/>
    </row>
    <row r="805" spans="1:12">
      <c r="A805" s="12"/>
      <c r="B805" s="5"/>
      <c r="C805" s="56"/>
      <c r="D805" s="117" t="s">
        <v>347</v>
      </c>
      <c r="E805" s="57" t="e">
        <f>E648+E619+E583+E579+E571+E518+E432+E425+E387+E297+E146+E107+E91+E671+E377+E255+E239+E803+E789+E705</f>
        <v>#REF!</v>
      </c>
      <c r="F805" s="57" t="e">
        <f>F648+F619+F583+F579+F571+F518+F432+F425+F387+F297+F146+F107+F91+F671+F377+F255+F239+F803+F789+F705</f>
        <v>#REF!</v>
      </c>
      <c r="G805" s="57" t="e">
        <f>G804+G790+G706+G672+G649+G620+G584+G580+G572+G519+G433+G426+G388+G378+G298+G256+G240+G147+G108+G92</f>
        <v>#REF!</v>
      </c>
      <c r="H805" s="192"/>
      <c r="I805" s="57" t="e">
        <f>I649+I620+I584+I580+I572+I519+I433+I426+I388+I378+I298+I256+I240+I147+I108+I92+I672+I804+I790+I706</f>
        <v>#REF!</v>
      </c>
      <c r="J805" s="57" t="e">
        <f>J649+J620+J584+J580+J572+J519+J433+J426+J388+J378+J298+J256+J240+J147+J108+J92+J672+J804+J790+J706</f>
        <v>#REF!</v>
      </c>
      <c r="K805" s="57"/>
      <c r="L805" s="25"/>
    </row>
    <row r="806" spans="1:12">
      <c r="A806" s="12"/>
      <c r="B806" s="5"/>
      <c r="C806" s="37"/>
      <c r="D806" s="117" t="s">
        <v>452</v>
      </c>
      <c r="E806" s="57" t="e">
        <f>E956</f>
        <v>#REF!</v>
      </c>
      <c r="F806" s="57" t="e">
        <f>F956</f>
        <v>#REF!</v>
      </c>
      <c r="G806" s="57" t="e">
        <f>F805/F806*100</f>
        <v>#REF!</v>
      </c>
      <c r="H806" s="192"/>
      <c r="I806" s="57"/>
      <c r="J806" s="57" t="e">
        <f>J805*G806/100</f>
        <v>#REF!</v>
      </c>
      <c r="K806" s="57" t="e">
        <f>J806</f>
        <v>#REF!</v>
      </c>
      <c r="L806" s="25"/>
    </row>
    <row r="807" spans="1:12">
      <c r="A807" s="12"/>
      <c r="B807" s="5"/>
      <c r="C807" s="37"/>
      <c r="D807" s="117" t="s">
        <v>453</v>
      </c>
      <c r="E807" s="57" t="e">
        <f>E958</f>
        <v>#REF!</v>
      </c>
      <c r="F807" s="57" t="e">
        <f>F958</f>
        <v>#REF!</v>
      </c>
      <c r="G807" s="57" t="e">
        <f>F805/F807*100</f>
        <v>#REF!</v>
      </c>
      <c r="H807" s="192"/>
      <c r="I807" s="57"/>
      <c r="J807" s="57" t="e">
        <f>J805*G807/100</f>
        <v>#REF!</v>
      </c>
      <c r="K807" s="57" t="e">
        <f>J807</f>
        <v>#REF!</v>
      </c>
      <c r="L807" s="25"/>
    </row>
    <row r="808" spans="1:12" ht="23.4">
      <c r="A808" s="447" t="s">
        <v>36</v>
      </c>
      <c r="B808" s="4"/>
      <c r="C808" s="37"/>
      <c r="D808" s="117"/>
      <c r="E808" s="57"/>
      <c r="F808" s="57"/>
      <c r="G808" s="57"/>
      <c r="H808" s="192"/>
      <c r="I808" s="57"/>
      <c r="J808" s="57"/>
      <c r="K808" s="57"/>
      <c r="L808" s="25"/>
    </row>
    <row r="809" spans="1:12">
      <c r="A809" s="290">
        <f>'Programe Budget 2073-74'!A759</f>
        <v>1</v>
      </c>
      <c r="B809" s="48" t="str">
        <f>'Programe Budget 2073-74'!B759</f>
        <v>312105/3/4</v>
      </c>
      <c r="C809" s="33"/>
      <c r="D809" s="123" t="str">
        <f>'Programe Budget 2073-74'!D759</f>
        <v xml:space="preserve">कृषि विकास आयोजना </v>
      </c>
      <c r="E809" s="34"/>
      <c r="F809" s="34"/>
      <c r="G809" s="34"/>
      <c r="H809" s="192"/>
      <c r="I809" s="34"/>
      <c r="J809" s="34"/>
      <c r="K809" s="214"/>
      <c r="L809" s="252" t="str">
        <f>'Programe Budget 2073-74'!Q759</f>
        <v>ना</v>
      </c>
    </row>
    <row r="810" spans="1:12">
      <c r="A810" s="25"/>
      <c r="B810" s="272"/>
      <c r="C810" s="33">
        <f>'Programe Budget 2073-74'!C760</f>
        <v>1</v>
      </c>
      <c r="D810" s="126" t="str">
        <f>'Programe Budget 2073-74'!D760</f>
        <v>कृषि विकास आयोजना, नक्टाझिज, धनुषा</v>
      </c>
      <c r="E810" s="34">
        <f>'Programe Budget 2073-74'!E760</f>
        <v>76137</v>
      </c>
      <c r="F810" s="34">
        <f>E810</f>
        <v>76137</v>
      </c>
      <c r="G810" s="34">
        <f>SUM(F810/F811*100)</f>
        <v>100</v>
      </c>
      <c r="H810" s="192">
        <v>89.6</v>
      </c>
      <c r="I810" s="34">
        <f>SUM(G810*H810/100)</f>
        <v>89.6</v>
      </c>
      <c r="J810" s="34"/>
      <c r="K810" s="214"/>
      <c r="L810" s="252" t="str">
        <f>'Programe Budget 2073-74'!Q760</f>
        <v>नि</v>
      </c>
    </row>
    <row r="811" spans="1:12">
      <c r="A811" s="25"/>
      <c r="B811" s="11"/>
      <c r="C811" s="33"/>
      <c r="D811" s="117" t="str">
        <f>'Programe Budget 2073-74'!D761</f>
        <v>कृषि विकास आयोजनाको जम्मा</v>
      </c>
      <c r="E811" s="57">
        <f>SUM(E810)</f>
        <v>76137</v>
      </c>
      <c r="F811" s="57">
        <f>SUM(F810)</f>
        <v>76137</v>
      </c>
      <c r="G811" s="57">
        <f>SUM(G810:G810)</f>
        <v>100</v>
      </c>
      <c r="H811" s="192"/>
      <c r="I811" s="57">
        <f>SUM(I810:I810)</f>
        <v>89.6</v>
      </c>
      <c r="J811" s="59"/>
      <c r="K811" s="214"/>
      <c r="L811" s="25"/>
    </row>
    <row r="812" spans="1:12">
      <c r="A812" s="253"/>
      <c r="B812" s="33"/>
      <c r="C812" s="33"/>
      <c r="D812" s="274" t="s">
        <v>322</v>
      </c>
      <c r="E812" s="59" t="e">
        <f>E862</f>
        <v>#REF!</v>
      </c>
      <c r="F812" s="59" t="e">
        <f>F862</f>
        <v>#REF!</v>
      </c>
      <c r="G812" s="57" t="e">
        <f>F811/F812*100</f>
        <v>#REF!</v>
      </c>
      <c r="H812" s="192"/>
      <c r="I812" s="57" t="e">
        <f>I811*G812/100</f>
        <v>#REF!</v>
      </c>
      <c r="J812" s="59" t="e">
        <f>I812</f>
        <v>#REF!</v>
      </c>
      <c r="K812" s="214"/>
      <c r="L812" s="25"/>
    </row>
    <row r="813" spans="1:12">
      <c r="A813" s="1">
        <f>'Programe Budget 2073-74'!A762</f>
        <v>2</v>
      </c>
      <c r="B813" s="11" t="str">
        <f>'Programe Budget 2073-74'!B762</f>
        <v>312106-3/4</v>
      </c>
      <c r="C813" s="33"/>
      <c r="D813" s="117" t="str">
        <f>'Programe Budget 2073-74'!D762</f>
        <v>रेशम खेती विकास कार्यक्रम</v>
      </c>
      <c r="E813" s="59"/>
      <c r="F813" s="59"/>
      <c r="G813" s="57"/>
      <c r="H813" s="192"/>
      <c r="I813" s="57"/>
      <c r="J813" s="34"/>
      <c r="K813" s="214"/>
      <c r="L813" s="252" t="str">
        <f>'Programe Budget 2073-74'!Q762</f>
        <v>ना</v>
      </c>
    </row>
    <row r="814" spans="1:12">
      <c r="A814" s="253"/>
      <c r="B814" s="33"/>
      <c r="C814" s="33">
        <f>'Programe Budget 2073-74'!C763</f>
        <v>1</v>
      </c>
      <c r="D814" s="126" t="str">
        <f>'Programe Budget 2073-74'!D763</f>
        <v>ब्यावसायिक कीट बिकास निर्देशनालय, हरिहरभवन</v>
      </c>
      <c r="E814" s="34">
        <f>'Programe Budget 2073-74'!E763</f>
        <v>5500</v>
      </c>
      <c r="F814" s="34">
        <f t="shared" ref="F814:F823" si="70">E814</f>
        <v>5500</v>
      </c>
      <c r="G814" s="34">
        <f>F814/$F$824*100</f>
        <v>7.3214238172572612</v>
      </c>
      <c r="H814" s="192">
        <v>100</v>
      </c>
      <c r="I814" s="34">
        <f>SUM(G814*H814/100)</f>
        <v>7.3214238172572603</v>
      </c>
      <c r="J814" s="34"/>
      <c r="K814" s="214"/>
      <c r="L814" s="252" t="str">
        <f>'Programe Budget 2073-74'!Q763</f>
        <v>नि</v>
      </c>
    </row>
    <row r="815" spans="1:12">
      <c r="A815" s="253"/>
      <c r="B815" s="33"/>
      <c r="C815" s="33">
        <f>'Programe Budget 2073-74'!C764</f>
        <v>2</v>
      </c>
      <c r="D815" s="126" t="str">
        <f>'Programe Budget 2073-74'!D764</f>
        <v>रेशम खेती विकास शाखा, खोपासी, काभ्रे</v>
      </c>
      <c r="E815" s="34">
        <f>'Programe Budget 2073-74'!E764</f>
        <v>12104</v>
      </c>
      <c r="F815" s="34">
        <f t="shared" si="70"/>
        <v>12104</v>
      </c>
      <c r="G815" s="34">
        <f t="shared" ref="G815:G823" si="71">F815/$F$824*100</f>
        <v>16.112457069833074</v>
      </c>
      <c r="H815" s="192">
        <v>96.77</v>
      </c>
      <c r="I815" s="34">
        <f t="shared" ref="I815:I823" si="72">SUM(G815*H815/100)</f>
        <v>15.592024706477464</v>
      </c>
      <c r="J815" s="34"/>
      <c r="K815" s="214"/>
      <c r="L815" s="252" t="str">
        <f>'Programe Budget 2073-74'!Q764</f>
        <v>नि</v>
      </c>
    </row>
    <row r="816" spans="1:12">
      <c r="A816" s="253"/>
      <c r="B816" s="33"/>
      <c r="C816" s="33">
        <f>'Programe Budget 2073-74'!C765</f>
        <v>3</v>
      </c>
      <c r="D816" s="126" t="str">
        <f>'Programe Budget 2073-74'!D765</f>
        <v>रेशम प्रशोधन केन्द्र, इटहरी, सुनसरी</v>
      </c>
      <c r="E816" s="34">
        <f>'Programe Budget 2073-74'!E765</f>
        <v>6969</v>
      </c>
      <c r="F816" s="34">
        <f t="shared" si="70"/>
        <v>6969</v>
      </c>
      <c r="G816" s="34">
        <f t="shared" si="71"/>
        <v>9.2769095604483383</v>
      </c>
      <c r="H816" s="192">
        <v>86.5</v>
      </c>
      <c r="I816" s="34">
        <f t="shared" si="72"/>
        <v>8.024526769787812</v>
      </c>
      <c r="J816" s="34"/>
      <c r="K816" s="214"/>
      <c r="L816" s="252" t="str">
        <f>'Programe Budget 2073-74'!Q765</f>
        <v>नि</v>
      </c>
    </row>
    <row r="817" spans="1:12">
      <c r="A817" s="253"/>
      <c r="B817" s="33"/>
      <c r="C817" s="33">
        <f>'Programe Budget 2073-74'!C766</f>
        <v>4</v>
      </c>
      <c r="D817" s="126" t="str">
        <f>'Programe Budget 2073-74'!D766</f>
        <v>रेशम विकास कार्यक्रम, धनकुटा</v>
      </c>
      <c r="E817" s="34">
        <f>'Programe Budget 2073-74'!E766</f>
        <v>4723</v>
      </c>
      <c r="F817" s="34">
        <f t="shared" si="70"/>
        <v>4723</v>
      </c>
      <c r="G817" s="34">
        <f t="shared" si="71"/>
        <v>6.2871063070738264</v>
      </c>
      <c r="H817" s="192">
        <v>100</v>
      </c>
      <c r="I817" s="34">
        <f t="shared" si="72"/>
        <v>6.2871063070738264</v>
      </c>
      <c r="J817" s="34"/>
      <c r="K817" s="214"/>
      <c r="L817" s="252" t="str">
        <f>'Programe Budget 2073-74'!Q766</f>
        <v>नि</v>
      </c>
    </row>
    <row r="818" spans="1:12">
      <c r="A818" s="253"/>
      <c r="B818" s="33"/>
      <c r="C818" s="33">
        <f>'Programe Budget 2073-74'!C767</f>
        <v>5</v>
      </c>
      <c r="D818" s="126" t="str">
        <f>'Programe Budget 2073-74'!D767</f>
        <v>किम्बु नर्सरी व्यवस्थापन केन्द्र, भण्डारा, चितवन</v>
      </c>
      <c r="E818" s="34">
        <f>'Programe Budget 2073-74'!E767</f>
        <v>14018</v>
      </c>
      <c r="F818" s="34">
        <f t="shared" si="70"/>
        <v>14018</v>
      </c>
      <c r="G818" s="34">
        <f t="shared" si="71"/>
        <v>18.660312558238598</v>
      </c>
      <c r="H818" s="192">
        <v>97.45</v>
      </c>
      <c r="I818" s="34">
        <f t="shared" si="72"/>
        <v>18.184474588003514</v>
      </c>
      <c r="J818" s="34"/>
      <c r="K818" s="214"/>
      <c r="L818" s="252" t="str">
        <f>'Programe Budget 2073-74'!Q767</f>
        <v>नि</v>
      </c>
    </row>
    <row r="819" spans="1:12">
      <c r="A819" s="253"/>
      <c r="B819" s="33"/>
      <c r="C819" s="33">
        <f>'Programe Budget 2073-74'!C768</f>
        <v>6</v>
      </c>
      <c r="D819" s="126" t="str">
        <f>'Programe Budget 2073-74'!D768</f>
        <v>प्रजनन पिँढी वीज कोया श्रोत केन्द्र, धुनिवेसी, धादिङ्ग</v>
      </c>
      <c r="E819" s="34">
        <f>'Programe Budget 2073-74'!E768</f>
        <v>9786</v>
      </c>
      <c r="F819" s="34">
        <f t="shared" si="70"/>
        <v>9786</v>
      </c>
      <c r="G819" s="34">
        <f t="shared" si="71"/>
        <v>13.02680972285083</v>
      </c>
      <c r="H819" s="192">
        <v>90.76</v>
      </c>
      <c r="I819" s="34">
        <f t="shared" si="72"/>
        <v>11.823132504459414</v>
      </c>
      <c r="J819" s="34"/>
      <c r="K819" s="214"/>
      <c r="L819" s="252" t="str">
        <f>'Programe Budget 2073-74'!Q768</f>
        <v>नि</v>
      </c>
    </row>
    <row r="820" spans="1:12">
      <c r="A820" s="253"/>
      <c r="B820" s="33"/>
      <c r="C820" s="33">
        <f>'Programe Budget 2073-74'!C769</f>
        <v>7</v>
      </c>
      <c r="D820" s="126" t="str">
        <f>'Programe Budget 2073-74'!D769</f>
        <v>प्रजनन पिँढी वीज कोया श्रोत केन्द्र, बन्दीपुर, तनहुँ</v>
      </c>
      <c r="E820" s="34">
        <f>'Programe Budget 2073-74'!E769</f>
        <v>5614</v>
      </c>
      <c r="F820" s="34">
        <f t="shared" si="70"/>
        <v>5614</v>
      </c>
      <c r="G820" s="34">
        <f t="shared" si="71"/>
        <v>7.4731769654695022</v>
      </c>
      <c r="H820" s="192">
        <v>91.5</v>
      </c>
      <c r="I820" s="34">
        <f t="shared" si="72"/>
        <v>6.8379569234045947</v>
      </c>
      <c r="J820" s="34"/>
      <c r="K820" s="214"/>
      <c r="L820" s="252" t="str">
        <f>'Programe Budget 2073-74'!Q769</f>
        <v>नि</v>
      </c>
    </row>
    <row r="821" spans="1:12">
      <c r="A821" s="253"/>
      <c r="B821" s="33"/>
      <c r="C821" s="33">
        <f>'Programe Budget 2073-74'!C770</f>
        <v>8</v>
      </c>
      <c r="D821" s="126" t="str">
        <f>'Programe Budget 2073-74'!D770</f>
        <v>रेेशम विकास कार्यक्रम, पोखरा, कास्की</v>
      </c>
      <c r="E821" s="34">
        <f>'Programe Budget 2073-74'!E770</f>
        <v>6406</v>
      </c>
      <c r="F821" s="34">
        <f t="shared" si="70"/>
        <v>6406</v>
      </c>
      <c r="G821" s="34">
        <f t="shared" si="71"/>
        <v>8.5274619951545496</v>
      </c>
      <c r="H821" s="192">
        <v>100</v>
      </c>
      <c r="I821" s="34">
        <f t="shared" si="72"/>
        <v>8.5274619951545496</v>
      </c>
      <c r="J821" s="34"/>
      <c r="K821" s="214"/>
      <c r="L821" s="252" t="str">
        <f>'Programe Budget 2073-74'!Q770</f>
        <v>नि</v>
      </c>
    </row>
    <row r="822" spans="1:12">
      <c r="A822" s="253"/>
      <c r="B822" s="33"/>
      <c r="C822" s="33">
        <f>'Programe Budget 2073-74'!C771</f>
        <v>9</v>
      </c>
      <c r="D822" s="126" t="str">
        <f>'Programe Budget 2073-74'!D771</f>
        <v>रेशम विकास कार्यक्रम, धनुवासे, स्याङ्गजा</v>
      </c>
      <c r="E822" s="34">
        <f>'Programe Budget 2073-74'!E771</f>
        <v>5747</v>
      </c>
      <c r="F822" s="34">
        <f t="shared" si="70"/>
        <v>5747</v>
      </c>
      <c r="G822" s="34">
        <f t="shared" si="71"/>
        <v>7.650222305050451</v>
      </c>
      <c r="H822" s="192">
        <v>92.73</v>
      </c>
      <c r="I822" s="34">
        <f t="shared" si="72"/>
        <v>7.0940511434732834</v>
      </c>
      <c r="J822" s="34"/>
      <c r="K822" s="214"/>
      <c r="L822" s="252" t="str">
        <f>'Programe Budget 2073-74'!Q771</f>
        <v>नि</v>
      </c>
    </row>
    <row r="823" spans="1:12">
      <c r="A823" s="253"/>
      <c r="B823" s="33"/>
      <c r="C823" s="33">
        <f>'Programe Budget 2073-74'!C772</f>
        <v>10</v>
      </c>
      <c r="D823" s="126" t="str">
        <f>'Programe Budget 2073-74'!D772</f>
        <v>व्यवसायिक ग्रेनेज केन्द्र, चितापोल, भक्तपुर</v>
      </c>
      <c r="E823" s="34">
        <f>'Programe Budget 2073-74'!E772</f>
        <v>4255</v>
      </c>
      <c r="F823" s="34">
        <f t="shared" si="70"/>
        <v>4255</v>
      </c>
      <c r="G823" s="34">
        <f t="shared" si="71"/>
        <v>5.6641196986235727</v>
      </c>
      <c r="H823" s="192">
        <v>100</v>
      </c>
      <c r="I823" s="34">
        <f t="shared" si="72"/>
        <v>5.6641196986235727</v>
      </c>
      <c r="J823" s="34"/>
      <c r="K823" s="214"/>
      <c r="L823" s="252" t="str">
        <f>'Programe Budget 2073-74'!Q772</f>
        <v>नि</v>
      </c>
    </row>
    <row r="824" spans="1:12">
      <c r="A824" s="253"/>
      <c r="B824" s="33"/>
      <c r="C824" s="33"/>
      <c r="D824" s="117" t="str">
        <f>'Programe Budget 2073-74'!D773</f>
        <v>रेशम खेती विकास कार्यक्रमको जम्मा</v>
      </c>
      <c r="E824" s="59">
        <f>SUM(E814:E823)</f>
        <v>75122</v>
      </c>
      <c r="F824" s="59">
        <f>SUM(F814:F823)</f>
        <v>75122</v>
      </c>
      <c r="G824" s="59">
        <f>SUM(G814:G823)</f>
        <v>100</v>
      </c>
      <c r="H824" s="192"/>
      <c r="I824" s="59">
        <f>SUM(I814:I823)</f>
        <v>95.356278453715277</v>
      </c>
      <c r="J824" s="57"/>
      <c r="K824" s="214"/>
      <c r="L824" s="25"/>
    </row>
    <row r="825" spans="1:12">
      <c r="A825" s="253"/>
      <c r="B825" s="33"/>
      <c r="C825" s="33"/>
      <c r="D825" s="274" t="s">
        <v>322</v>
      </c>
      <c r="E825" s="59" t="e">
        <f>E862</f>
        <v>#REF!</v>
      </c>
      <c r="F825" s="59" t="e">
        <f>F862</f>
        <v>#REF!</v>
      </c>
      <c r="G825" s="57" t="e">
        <f>F824/F825*100</f>
        <v>#REF!</v>
      </c>
      <c r="H825" s="192"/>
      <c r="I825" s="57" t="e">
        <f>I824*G825/100</f>
        <v>#REF!</v>
      </c>
      <c r="J825" s="59" t="e">
        <f>I825</f>
        <v>#REF!</v>
      </c>
      <c r="K825" s="214"/>
      <c r="L825" s="25"/>
    </row>
    <row r="826" spans="1:12">
      <c r="A826" s="1">
        <f>'Programe Budget 2073-74'!A774</f>
        <v>3</v>
      </c>
      <c r="B826" s="11" t="str">
        <f>'Programe Budget 2073-74'!B774</f>
        <v>312113-3/4</v>
      </c>
      <c r="C826" s="33"/>
      <c r="D826" s="117" t="str">
        <f>'Programe Budget 2073-74'!D774</f>
        <v>व्यवसायिक कीट विकास कार्यक्रम</v>
      </c>
      <c r="E826" s="57"/>
      <c r="F826" s="57"/>
      <c r="G826" s="59"/>
      <c r="H826" s="192"/>
      <c r="I826" s="57"/>
      <c r="J826" s="59"/>
      <c r="K826" s="214"/>
      <c r="L826" s="252" t="str">
        <f>'Programe Budget 2073-74'!Q774</f>
        <v>ना</v>
      </c>
    </row>
    <row r="827" spans="1:12">
      <c r="A827" s="25"/>
      <c r="B827" s="25"/>
      <c r="C827" s="29">
        <f>'Programe Budget 2073-74'!C775</f>
        <v>1</v>
      </c>
      <c r="D827" s="126" t="str">
        <f>'Programe Budget 2073-74'!D775</f>
        <v>व्यवसायिक कीट विकास निर्देशनालय, हरिहरभवन</v>
      </c>
      <c r="E827" s="34">
        <f>'Programe Budget 2073-74'!E775</f>
        <v>28190</v>
      </c>
      <c r="F827" s="34">
        <f t="shared" ref="F827:F849" si="73">E827</f>
        <v>28190</v>
      </c>
      <c r="G827" s="34" t="e">
        <f t="shared" ref="G827:G849" si="74">F827/$F$850*100</f>
        <v>#REF!</v>
      </c>
      <c r="H827" s="192">
        <v>98.3</v>
      </c>
      <c r="I827" s="34" t="e">
        <f>SUM(G827*H827/100)</f>
        <v>#REF!</v>
      </c>
      <c r="J827" s="59"/>
      <c r="K827" s="214"/>
      <c r="L827" s="252" t="str">
        <f>'Programe Budget 2073-74'!Q775</f>
        <v>नि</v>
      </c>
    </row>
    <row r="828" spans="1:12">
      <c r="A828" s="25"/>
      <c r="B828" s="25"/>
      <c r="C828" s="29">
        <f>'Programe Budget 2073-74'!C776</f>
        <v>2</v>
      </c>
      <c r="D828" s="126" t="str">
        <f>'Programe Budget 2073-74'!D776</f>
        <v>मौरी पालन विकास शाखा, गोदावरी, ललितपुर</v>
      </c>
      <c r="E828" s="34">
        <f>'Programe Budget 2073-74'!E776</f>
        <v>13645</v>
      </c>
      <c r="F828" s="34">
        <f t="shared" si="73"/>
        <v>13645</v>
      </c>
      <c r="G828" s="34" t="e">
        <f t="shared" si="74"/>
        <v>#REF!</v>
      </c>
      <c r="H828" s="192">
        <v>96.5</v>
      </c>
      <c r="I828" s="34" t="e">
        <f t="shared" ref="I828:I849" si="75">SUM(G828*H828/100)</f>
        <v>#REF!</v>
      </c>
      <c r="J828" s="59"/>
      <c r="K828" s="214"/>
      <c r="L828" s="252" t="str">
        <f>'Programe Budget 2073-74'!Q776</f>
        <v>नि</v>
      </c>
    </row>
    <row r="829" spans="1:12">
      <c r="A829" s="25"/>
      <c r="B829" s="25"/>
      <c r="C829" s="29">
        <f>'Programe Budget 2073-74'!C777</f>
        <v>3</v>
      </c>
      <c r="D829" s="126" t="str">
        <f>'Programe Budget 2073-74'!D777</f>
        <v>मौरीपालन बिकास कार्यालय, भण्डारा, चितवन</v>
      </c>
      <c r="E829" s="34">
        <f>'Programe Budget 2073-74'!E777</f>
        <v>24034</v>
      </c>
      <c r="F829" s="34">
        <f t="shared" si="73"/>
        <v>24034</v>
      </c>
      <c r="G829" s="34" t="e">
        <f t="shared" si="74"/>
        <v>#REF!</v>
      </c>
      <c r="H829" s="192">
        <v>86.4</v>
      </c>
      <c r="I829" s="34" t="e">
        <f t="shared" si="75"/>
        <v>#REF!</v>
      </c>
      <c r="J829" s="59"/>
      <c r="K829" s="214"/>
      <c r="L829" s="252" t="str">
        <f>'Programe Budget 2073-74'!Q777</f>
        <v>नि</v>
      </c>
    </row>
    <row r="830" spans="1:12">
      <c r="A830" s="25"/>
      <c r="B830" s="25"/>
      <c r="C830" s="29" t="e">
        <f>'Programe Budget 2073-74'!#REF!</f>
        <v>#REF!</v>
      </c>
      <c r="D830" s="126" t="e">
        <f>'Programe Budget 2073-74'!#REF!</f>
        <v>#REF!</v>
      </c>
      <c r="E830" s="34" t="e">
        <f>'Programe Budget 2073-74'!#REF!</f>
        <v>#REF!</v>
      </c>
      <c r="F830" s="34" t="e">
        <f t="shared" si="73"/>
        <v>#REF!</v>
      </c>
      <c r="G830" s="34" t="e">
        <f t="shared" si="74"/>
        <v>#REF!</v>
      </c>
      <c r="H830" s="192">
        <v>100</v>
      </c>
      <c r="I830" s="34" t="e">
        <f t="shared" si="75"/>
        <v>#REF!</v>
      </c>
      <c r="J830" s="59"/>
      <c r="K830" s="214"/>
      <c r="L830" s="252" t="e">
        <f>'Programe Budget 2073-74'!#REF!</f>
        <v>#REF!</v>
      </c>
    </row>
    <row r="831" spans="1:12">
      <c r="A831" s="25"/>
      <c r="B831" s="25"/>
      <c r="C831" s="29" t="e">
        <f>'Programe Budget 2073-74'!#REF!</f>
        <v>#REF!</v>
      </c>
      <c r="D831" s="126" t="e">
        <f>'Programe Budget 2073-74'!#REF!</f>
        <v>#REF!</v>
      </c>
      <c r="E831" s="34" t="e">
        <f>'Programe Budget 2073-74'!#REF!</f>
        <v>#REF!</v>
      </c>
      <c r="F831" s="34" t="e">
        <f t="shared" si="73"/>
        <v>#REF!</v>
      </c>
      <c r="G831" s="34" t="e">
        <f t="shared" si="74"/>
        <v>#REF!</v>
      </c>
      <c r="H831" s="192">
        <v>100</v>
      </c>
      <c r="I831" s="34" t="e">
        <f t="shared" si="75"/>
        <v>#REF!</v>
      </c>
      <c r="J831" s="59"/>
      <c r="K831" s="214"/>
      <c r="L831" s="252" t="e">
        <f>'Programe Budget 2073-74'!#REF!</f>
        <v>#REF!</v>
      </c>
    </row>
    <row r="832" spans="1:12">
      <c r="A832" s="25"/>
      <c r="B832" s="25"/>
      <c r="C832" s="29" t="e">
        <f>'Programe Budget 2073-74'!#REF!</f>
        <v>#REF!</v>
      </c>
      <c r="D832" s="126" t="e">
        <f>'Programe Budget 2073-74'!#REF!</f>
        <v>#REF!</v>
      </c>
      <c r="E832" s="34" t="e">
        <f>'Programe Budget 2073-74'!#REF!</f>
        <v>#REF!</v>
      </c>
      <c r="F832" s="34" t="e">
        <f t="shared" si="73"/>
        <v>#REF!</v>
      </c>
      <c r="G832" s="34" t="e">
        <f t="shared" si="74"/>
        <v>#REF!</v>
      </c>
      <c r="H832" s="192">
        <v>100</v>
      </c>
      <c r="I832" s="34" t="e">
        <f t="shared" si="75"/>
        <v>#REF!</v>
      </c>
      <c r="J832" s="59"/>
      <c r="K832" s="214"/>
      <c r="L832" s="252" t="e">
        <f>'Programe Budget 2073-74'!#REF!</f>
        <v>#REF!</v>
      </c>
    </row>
    <row r="833" spans="1:12">
      <c r="A833" s="25"/>
      <c r="B833" s="25"/>
      <c r="C833" s="29" t="e">
        <f>'Programe Budget 2073-74'!#REF!</f>
        <v>#REF!</v>
      </c>
      <c r="D833" s="126" t="e">
        <f>'Programe Budget 2073-74'!#REF!</f>
        <v>#REF!</v>
      </c>
      <c r="E833" s="34" t="e">
        <f>'Programe Budget 2073-74'!#REF!</f>
        <v>#REF!</v>
      </c>
      <c r="F833" s="34" t="e">
        <f t="shared" si="73"/>
        <v>#REF!</v>
      </c>
      <c r="G833" s="34" t="e">
        <f t="shared" si="74"/>
        <v>#REF!</v>
      </c>
      <c r="H833" s="192">
        <v>100</v>
      </c>
      <c r="I833" s="34" t="e">
        <f t="shared" si="75"/>
        <v>#REF!</v>
      </c>
      <c r="J833" s="59"/>
      <c r="K833" s="214"/>
      <c r="L833" s="252" t="e">
        <f>'Programe Budget 2073-74'!#REF!</f>
        <v>#REF!</v>
      </c>
    </row>
    <row r="834" spans="1:12">
      <c r="A834" s="25"/>
      <c r="B834" s="25"/>
      <c r="C834" s="29" t="e">
        <f>'Programe Budget 2073-74'!#REF!</f>
        <v>#REF!</v>
      </c>
      <c r="D834" s="126" t="e">
        <f>'Programe Budget 2073-74'!#REF!</f>
        <v>#REF!</v>
      </c>
      <c r="E834" s="34" t="e">
        <f>'Programe Budget 2073-74'!#REF!</f>
        <v>#REF!</v>
      </c>
      <c r="F834" s="34" t="e">
        <f t="shared" si="73"/>
        <v>#REF!</v>
      </c>
      <c r="G834" s="34" t="e">
        <f t="shared" si="74"/>
        <v>#REF!</v>
      </c>
      <c r="H834" s="192">
        <v>100</v>
      </c>
      <c r="I834" s="34" t="e">
        <f t="shared" si="75"/>
        <v>#REF!</v>
      </c>
      <c r="J834" s="59"/>
      <c r="K834" s="214"/>
      <c r="L834" s="252" t="e">
        <f>'Programe Budget 2073-74'!#REF!</f>
        <v>#REF!</v>
      </c>
    </row>
    <row r="835" spans="1:12">
      <c r="A835" s="25"/>
      <c r="B835" s="25"/>
      <c r="C835" s="29" t="e">
        <f>'Programe Budget 2073-74'!#REF!</f>
        <v>#REF!</v>
      </c>
      <c r="D835" s="126" t="e">
        <f>'Programe Budget 2073-74'!#REF!</f>
        <v>#REF!</v>
      </c>
      <c r="E835" s="34" t="e">
        <f>'Programe Budget 2073-74'!#REF!</f>
        <v>#REF!</v>
      </c>
      <c r="F835" s="34" t="e">
        <f t="shared" si="73"/>
        <v>#REF!</v>
      </c>
      <c r="G835" s="34" t="e">
        <f t="shared" si="74"/>
        <v>#REF!</v>
      </c>
      <c r="H835" s="192">
        <v>73.599999999999994</v>
      </c>
      <c r="I835" s="34" t="e">
        <f t="shared" si="75"/>
        <v>#REF!</v>
      </c>
      <c r="J835" s="59"/>
      <c r="K835" s="214"/>
      <c r="L835" s="252" t="e">
        <f>'Programe Budget 2073-74'!#REF!</f>
        <v>#REF!</v>
      </c>
    </row>
    <row r="836" spans="1:12">
      <c r="A836" s="25"/>
      <c r="B836" s="25"/>
      <c r="C836" s="29" t="e">
        <f>'Programe Budget 2073-74'!#REF!</f>
        <v>#REF!</v>
      </c>
      <c r="D836" s="126" t="e">
        <f>'Programe Budget 2073-74'!#REF!</f>
        <v>#REF!</v>
      </c>
      <c r="E836" s="34" t="e">
        <f>'Programe Budget 2073-74'!#REF!</f>
        <v>#REF!</v>
      </c>
      <c r="F836" s="34" t="e">
        <f t="shared" si="73"/>
        <v>#REF!</v>
      </c>
      <c r="G836" s="34" t="e">
        <f t="shared" si="74"/>
        <v>#REF!</v>
      </c>
      <c r="H836" s="192">
        <v>93</v>
      </c>
      <c r="I836" s="34" t="e">
        <f t="shared" si="75"/>
        <v>#REF!</v>
      </c>
      <c r="J836" s="59"/>
      <c r="K836" s="214"/>
      <c r="L836" s="252" t="e">
        <f>'Programe Budget 2073-74'!#REF!</f>
        <v>#REF!</v>
      </c>
    </row>
    <row r="837" spans="1:12">
      <c r="A837" s="25"/>
      <c r="B837" s="25"/>
      <c r="C837" s="29" t="e">
        <f>'Programe Budget 2073-74'!#REF!</f>
        <v>#REF!</v>
      </c>
      <c r="D837" s="126" t="e">
        <f>'Programe Budget 2073-74'!#REF!</f>
        <v>#REF!</v>
      </c>
      <c r="E837" s="34" t="e">
        <f>'Programe Budget 2073-74'!#REF!</f>
        <v>#REF!</v>
      </c>
      <c r="F837" s="34" t="e">
        <f t="shared" si="73"/>
        <v>#REF!</v>
      </c>
      <c r="G837" s="34" t="e">
        <f t="shared" si="74"/>
        <v>#REF!</v>
      </c>
      <c r="H837" s="192">
        <v>93.4</v>
      </c>
      <c r="I837" s="34" t="e">
        <f t="shared" si="75"/>
        <v>#REF!</v>
      </c>
      <c r="J837" s="59"/>
      <c r="K837" s="214"/>
      <c r="L837" s="252" t="e">
        <f>'Programe Budget 2073-74'!#REF!</f>
        <v>#REF!</v>
      </c>
    </row>
    <row r="838" spans="1:12">
      <c r="A838" s="25"/>
      <c r="B838" s="25"/>
      <c r="C838" s="29" t="e">
        <f>'Programe Budget 2073-74'!#REF!</f>
        <v>#REF!</v>
      </c>
      <c r="D838" s="126" t="e">
        <f>'Programe Budget 2073-74'!#REF!</f>
        <v>#REF!</v>
      </c>
      <c r="E838" s="34" t="e">
        <f>'Programe Budget 2073-74'!#REF!</f>
        <v>#REF!</v>
      </c>
      <c r="F838" s="34" t="e">
        <f t="shared" si="73"/>
        <v>#REF!</v>
      </c>
      <c r="G838" s="34" t="e">
        <f t="shared" si="74"/>
        <v>#REF!</v>
      </c>
      <c r="H838" s="192">
        <v>100</v>
      </c>
      <c r="I838" s="34" t="e">
        <f t="shared" si="75"/>
        <v>#REF!</v>
      </c>
      <c r="J838" s="59"/>
      <c r="K838" s="214"/>
      <c r="L838" s="252" t="e">
        <f>'Programe Budget 2073-74'!#REF!</f>
        <v>#REF!</v>
      </c>
    </row>
    <row r="839" spans="1:12">
      <c r="A839" s="25"/>
      <c r="B839" s="25"/>
      <c r="C839" s="29" t="e">
        <f>'Programe Budget 2073-74'!#REF!</f>
        <v>#REF!</v>
      </c>
      <c r="D839" s="126" t="e">
        <f>'Programe Budget 2073-74'!#REF!</f>
        <v>#REF!</v>
      </c>
      <c r="E839" s="34" t="e">
        <f>'Programe Budget 2073-74'!#REF!</f>
        <v>#REF!</v>
      </c>
      <c r="F839" s="34" t="e">
        <f t="shared" si="73"/>
        <v>#REF!</v>
      </c>
      <c r="G839" s="34" t="e">
        <f t="shared" si="74"/>
        <v>#REF!</v>
      </c>
      <c r="H839" s="192">
        <v>90.1</v>
      </c>
      <c r="I839" s="34" t="e">
        <f t="shared" si="75"/>
        <v>#REF!</v>
      </c>
      <c r="J839" s="59"/>
      <c r="K839" s="214"/>
      <c r="L839" s="252" t="e">
        <f>'Programe Budget 2073-74'!#REF!</f>
        <v>#REF!</v>
      </c>
    </row>
    <row r="840" spans="1:12">
      <c r="A840" s="25"/>
      <c r="B840" s="25"/>
      <c r="C840" s="29" t="e">
        <f>'Programe Budget 2073-74'!#REF!</f>
        <v>#REF!</v>
      </c>
      <c r="D840" s="126" t="e">
        <f>'Programe Budget 2073-74'!#REF!</f>
        <v>#REF!</v>
      </c>
      <c r="E840" s="34" t="e">
        <f>'Programe Budget 2073-74'!#REF!</f>
        <v>#REF!</v>
      </c>
      <c r="F840" s="34" t="e">
        <f t="shared" si="73"/>
        <v>#REF!</v>
      </c>
      <c r="G840" s="34" t="e">
        <f t="shared" si="74"/>
        <v>#REF!</v>
      </c>
      <c r="H840" s="192">
        <v>100</v>
      </c>
      <c r="I840" s="34" t="e">
        <f t="shared" si="75"/>
        <v>#REF!</v>
      </c>
      <c r="J840" s="59"/>
      <c r="K840" s="214"/>
      <c r="L840" s="252" t="e">
        <f>'Programe Budget 2073-74'!#REF!</f>
        <v>#REF!</v>
      </c>
    </row>
    <row r="841" spans="1:12">
      <c r="A841" s="25"/>
      <c r="B841" s="25"/>
      <c r="C841" s="29" t="e">
        <f>'Programe Budget 2073-74'!#REF!</f>
        <v>#REF!</v>
      </c>
      <c r="D841" s="126" t="e">
        <f>'Programe Budget 2073-74'!#REF!</f>
        <v>#REF!</v>
      </c>
      <c r="E841" s="34" t="e">
        <f>'Programe Budget 2073-74'!#REF!</f>
        <v>#REF!</v>
      </c>
      <c r="F841" s="34" t="e">
        <f t="shared" si="73"/>
        <v>#REF!</v>
      </c>
      <c r="G841" s="34" t="e">
        <f t="shared" si="74"/>
        <v>#REF!</v>
      </c>
      <c r="H841" s="192">
        <v>100</v>
      </c>
      <c r="I841" s="34" t="e">
        <f t="shared" si="75"/>
        <v>#REF!</v>
      </c>
      <c r="J841" s="59"/>
      <c r="K841" s="214"/>
      <c r="L841" s="252" t="e">
        <f>'Programe Budget 2073-74'!#REF!</f>
        <v>#REF!</v>
      </c>
    </row>
    <row r="842" spans="1:12">
      <c r="A842" s="25"/>
      <c r="B842" s="25"/>
      <c r="C842" s="29" t="e">
        <f>'Programe Budget 2073-74'!#REF!</f>
        <v>#REF!</v>
      </c>
      <c r="D842" s="126" t="e">
        <f>'Programe Budget 2073-74'!#REF!</f>
        <v>#REF!</v>
      </c>
      <c r="E842" s="34" t="e">
        <f>'Programe Budget 2073-74'!#REF!</f>
        <v>#REF!</v>
      </c>
      <c r="F842" s="34" t="e">
        <f t="shared" si="73"/>
        <v>#REF!</v>
      </c>
      <c r="G842" s="34" t="e">
        <f t="shared" si="74"/>
        <v>#REF!</v>
      </c>
      <c r="H842" s="192">
        <v>0</v>
      </c>
      <c r="I842" s="34" t="e">
        <f t="shared" si="75"/>
        <v>#REF!</v>
      </c>
      <c r="J842" s="59"/>
      <c r="K842" s="214"/>
      <c r="L842" s="252" t="e">
        <f>'Programe Budget 2073-74'!#REF!</f>
        <v>#REF!</v>
      </c>
    </row>
    <row r="843" spans="1:12">
      <c r="A843" s="25"/>
      <c r="B843" s="25"/>
      <c r="C843" s="29" t="e">
        <f>'Programe Budget 2073-74'!#REF!</f>
        <v>#REF!</v>
      </c>
      <c r="D843" s="126" t="e">
        <f>'Programe Budget 2073-74'!#REF!</f>
        <v>#REF!</v>
      </c>
      <c r="E843" s="34" t="e">
        <f>'Programe Budget 2073-74'!#REF!</f>
        <v>#REF!</v>
      </c>
      <c r="F843" s="34" t="e">
        <f t="shared" si="73"/>
        <v>#REF!</v>
      </c>
      <c r="G843" s="34" t="e">
        <f t="shared" si="74"/>
        <v>#REF!</v>
      </c>
      <c r="H843" s="192">
        <v>100</v>
      </c>
      <c r="I843" s="34" t="e">
        <f t="shared" si="75"/>
        <v>#REF!</v>
      </c>
      <c r="J843" s="59"/>
      <c r="K843" s="214"/>
      <c r="L843" s="252" t="e">
        <f>'Programe Budget 2073-74'!#REF!</f>
        <v>#REF!</v>
      </c>
    </row>
    <row r="844" spans="1:12">
      <c r="A844" s="25"/>
      <c r="B844" s="25"/>
      <c r="C844" s="29" t="e">
        <f>'Programe Budget 2073-74'!#REF!</f>
        <v>#REF!</v>
      </c>
      <c r="D844" s="126" t="e">
        <f>'Programe Budget 2073-74'!#REF!</f>
        <v>#REF!</v>
      </c>
      <c r="E844" s="34" t="e">
        <f>'Programe Budget 2073-74'!#REF!</f>
        <v>#REF!</v>
      </c>
      <c r="F844" s="34" t="e">
        <f t="shared" si="73"/>
        <v>#REF!</v>
      </c>
      <c r="G844" s="34" t="e">
        <f t="shared" si="74"/>
        <v>#REF!</v>
      </c>
      <c r="H844" s="192">
        <v>100</v>
      </c>
      <c r="I844" s="34" t="e">
        <f t="shared" si="75"/>
        <v>#REF!</v>
      </c>
      <c r="J844" s="59"/>
      <c r="K844" s="214"/>
      <c r="L844" s="252" t="e">
        <f>'Programe Budget 2073-74'!#REF!</f>
        <v>#REF!</v>
      </c>
    </row>
    <row r="845" spans="1:12">
      <c r="A845" s="25"/>
      <c r="B845" s="25"/>
      <c r="C845" s="29" t="e">
        <f>'Programe Budget 2073-74'!#REF!</f>
        <v>#REF!</v>
      </c>
      <c r="D845" s="126" t="e">
        <f>'Programe Budget 2073-74'!#REF!</f>
        <v>#REF!</v>
      </c>
      <c r="E845" s="34" t="e">
        <f>'Programe Budget 2073-74'!#REF!</f>
        <v>#REF!</v>
      </c>
      <c r="F845" s="34" t="e">
        <f t="shared" si="73"/>
        <v>#REF!</v>
      </c>
      <c r="G845" s="34" t="e">
        <f t="shared" si="74"/>
        <v>#REF!</v>
      </c>
      <c r="H845" s="192">
        <v>100</v>
      </c>
      <c r="I845" s="34" t="e">
        <f t="shared" si="75"/>
        <v>#REF!</v>
      </c>
      <c r="J845" s="59"/>
      <c r="K845" s="214"/>
      <c r="L845" s="252" t="e">
        <f>'Programe Budget 2073-74'!#REF!</f>
        <v>#REF!</v>
      </c>
    </row>
    <row r="846" spans="1:12">
      <c r="A846" s="25"/>
      <c r="B846" s="25"/>
      <c r="C846" s="29" t="e">
        <f>'Programe Budget 2073-74'!#REF!</f>
        <v>#REF!</v>
      </c>
      <c r="D846" s="126" t="e">
        <f>'Programe Budget 2073-74'!#REF!</f>
        <v>#REF!</v>
      </c>
      <c r="E846" s="34" t="e">
        <f>'Programe Budget 2073-74'!#REF!</f>
        <v>#REF!</v>
      </c>
      <c r="F846" s="34" t="e">
        <f t="shared" si="73"/>
        <v>#REF!</v>
      </c>
      <c r="G846" s="34" t="e">
        <f t="shared" si="74"/>
        <v>#REF!</v>
      </c>
      <c r="H846" s="192">
        <v>100</v>
      </c>
      <c r="I846" s="34" t="e">
        <f t="shared" si="75"/>
        <v>#REF!</v>
      </c>
      <c r="J846" s="59"/>
      <c r="K846" s="214"/>
      <c r="L846" s="252" t="e">
        <f>'Programe Budget 2073-74'!#REF!</f>
        <v>#REF!</v>
      </c>
    </row>
    <row r="847" spans="1:12">
      <c r="A847" s="25"/>
      <c r="B847" s="25"/>
      <c r="C847" s="29" t="e">
        <f>'Programe Budget 2073-74'!#REF!</f>
        <v>#REF!</v>
      </c>
      <c r="D847" s="126" t="e">
        <f>'Programe Budget 2073-74'!#REF!</f>
        <v>#REF!</v>
      </c>
      <c r="E847" s="34" t="e">
        <f>'Programe Budget 2073-74'!#REF!</f>
        <v>#REF!</v>
      </c>
      <c r="F847" s="34" t="e">
        <f t="shared" si="73"/>
        <v>#REF!</v>
      </c>
      <c r="G847" s="34" t="e">
        <f t="shared" si="74"/>
        <v>#REF!</v>
      </c>
      <c r="H847" s="192">
        <v>100</v>
      </c>
      <c r="I847" s="34" t="e">
        <f t="shared" si="75"/>
        <v>#REF!</v>
      </c>
      <c r="J847" s="59"/>
      <c r="K847" s="214"/>
      <c r="L847" s="252" t="e">
        <f>'Programe Budget 2073-74'!#REF!</f>
        <v>#REF!</v>
      </c>
    </row>
    <row r="848" spans="1:12">
      <c r="A848" s="25"/>
      <c r="B848" s="25"/>
      <c r="C848" s="29" t="e">
        <f>'Programe Budget 2073-74'!#REF!</f>
        <v>#REF!</v>
      </c>
      <c r="D848" s="126" t="e">
        <f>'Programe Budget 2073-74'!#REF!</f>
        <v>#REF!</v>
      </c>
      <c r="E848" s="34" t="e">
        <f>'Programe Budget 2073-74'!#REF!</f>
        <v>#REF!</v>
      </c>
      <c r="F848" s="34" t="e">
        <f t="shared" si="73"/>
        <v>#REF!</v>
      </c>
      <c r="G848" s="34" t="e">
        <f t="shared" si="74"/>
        <v>#REF!</v>
      </c>
      <c r="H848" s="192">
        <v>62.5</v>
      </c>
      <c r="I848" s="34" t="e">
        <f t="shared" si="75"/>
        <v>#REF!</v>
      </c>
      <c r="J848" s="59"/>
      <c r="K848" s="214"/>
      <c r="L848" s="252" t="e">
        <f>'Programe Budget 2073-74'!#REF!</f>
        <v>#REF!</v>
      </c>
    </row>
    <row r="849" spans="1:12">
      <c r="A849" s="25"/>
      <c r="B849" s="25"/>
      <c r="C849" s="29" t="e">
        <f>'Programe Budget 2073-74'!#REF!</f>
        <v>#REF!</v>
      </c>
      <c r="D849" s="126" t="e">
        <f>'Programe Budget 2073-74'!#REF!</f>
        <v>#REF!</v>
      </c>
      <c r="E849" s="34" t="e">
        <f>'Programe Budget 2073-74'!#REF!</f>
        <v>#REF!</v>
      </c>
      <c r="F849" s="34" t="e">
        <f t="shared" si="73"/>
        <v>#REF!</v>
      </c>
      <c r="G849" s="34" t="e">
        <f t="shared" si="74"/>
        <v>#REF!</v>
      </c>
      <c r="H849" s="192">
        <v>99.8</v>
      </c>
      <c r="I849" s="34" t="e">
        <f t="shared" si="75"/>
        <v>#REF!</v>
      </c>
      <c r="J849" s="59"/>
      <c r="K849" s="214"/>
      <c r="L849" s="252" t="e">
        <f>'Programe Budget 2073-74'!#REF!</f>
        <v>#REF!</v>
      </c>
    </row>
    <row r="850" spans="1:12">
      <c r="A850" s="25"/>
      <c r="B850" s="25"/>
      <c r="C850" s="33"/>
      <c r="D850" s="117" t="str">
        <f>'Programe Budget 2073-74'!D778</f>
        <v>व्यवसायिक कीट विकास कार्यक्रमको जम्मा</v>
      </c>
      <c r="E850" s="57" t="e">
        <f>SUM(E827:E849)</f>
        <v>#REF!</v>
      </c>
      <c r="F850" s="57" t="e">
        <f>SUM(F827:F849)</f>
        <v>#REF!</v>
      </c>
      <c r="G850" s="57" t="e">
        <f>SUM(G827:G849)</f>
        <v>#REF!</v>
      </c>
      <c r="H850" s="192"/>
      <c r="I850" s="57" t="e">
        <f>SUM(I827:I849)</f>
        <v>#REF!</v>
      </c>
      <c r="J850" s="57"/>
      <c r="K850" s="214"/>
      <c r="L850" s="25"/>
    </row>
    <row r="851" spans="1:12">
      <c r="A851" s="25"/>
      <c r="B851" s="25"/>
      <c r="C851" s="33"/>
      <c r="D851" s="274" t="s">
        <v>322</v>
      </c>
      <c r="E851" s="57" t="e">
        <f>E862</f>
        <v>#REF!</v>
      </c>
      <c r="F851" s="57" t="e">
        <f>F862</f>
        <v>#REF!</v>
      </c>
      <c r="G851" s="59" t="e">
        <f>F850/F851*100</f>
        <v>#REF!</v>
      </c>
      <c r="H851" s="192"/>
      <c r="I851" s="57" t="e">
        <f>I850*G851/100</f>
        <v>#REF!</v>
      </c>
      <c r="J851" s="57" t="e">
        <f>I851</f>
        <v>#REF!</v>
      </c>
      <c r="K851" s="214"/>
      <c r="L851" s="25"/>
    </row>
    <row r="852" spans="1:12">
      <c r="A852" s="1">
        <f>'Programe Budget 2073-74'!A779</f>
        <v>4</v>
      </c>
      <c r="B852" s="11" t="str">
        <f>'Programe Budget 2073-74'!B779</f>
        <v>312118-3/4</v>
      </c>
      <c r="C852" s="33"/>
      <c r="D852" s="123" t="str">
        <f>'Programe Budget 2073-74'!D779</f>
        <v xml:space="preserve">माटो परिक्षण तथा सेवा सुधार कार्यक्रम </v>
      </c>
      <c r="E852" s="34"/>
      <c r="F852" s="34"/>
      <c r="G852" s="34"/>
      <c r="H852" s="192"/>
      <c r="I852" s="34"/>
      <c r="J852" s="34"/>
      <c r="K852" s="214"/>
      <c r="L852" s="252" t="str">
        <f>'Programe Budget 2073-74'!Q779</f>
        <v>ना</v>
      </c>
    </row>
    <row r="853" spans="1:12">
      <c r="A853" s="25"/>
      <c r="B853" s="272"/>
      <c r="C853" s="29">
        <f>'Programe Budget 2073-74'!C780</f>
        <v>1</v>
      </c>
      <c r="D853" s="126" t="str">
        <f>'Programe Budget 2073-74'!D780</f>
        <v>माटो व्यवस्थापन निर्देशनालय, हरिहरभवन</v>
      </c>
      <c r="E853" s="34">
        <f>'Programe Budget 2073-74'!E780</f>
        <v>27134</v>
      </c>
      <c r="F853" s="34">
        <f t="shared" ref="F853:F859" si="76">E853</f>
        <v>27134</v>
      </c>
      <c r="G853" s="34">
        <f>F853/$F$860*100</f>
        <v>36.895371557630831</v>
      </c>
      <c r="H853" s="192">
        <v>99.9</v>
      </c>
      <c r="I853" s="34">
        <f>SUM(G853*H853/100)</f>
        <v>36.858476186073204</v>
      </c>
      <c r="J853" s="34"/>
      <c r="K853" s="214"/>
      <c r="L853" s="252" t="str">
        <f>'Programe Budget 2073-74'!Q780</f>
        <v>नि</v>
      </c>
    </row>
    <row r="854" spans="1:12">
      <c r="A854" s="25"/>
      <c r="B854" s="9"/>
      <c r="C854" s="29">
        <f>'Programe Budget 2073-74'!C781</f>
        <v>2</v>
      </c>
      <c r="D854" s="126" t="str">
        <f>'Programe Budget 2073-74'!D781</f>
        <v>क्षेत्रीय माटो परिक्षण प्रयोगशाला, झुम्का, सुनसरी</v>
      </c>
      <c r="E854" s="34">
        <f>'Programe Budget 2073-74'!E781</f>
        <v>8869</v>
      </c>
      <c r="F854" s="34">
        <f t="shared" si="76"/>
        <v>8869</v>
      </c>
      <c r="G854" s="34">
        <f t="shared" ref="G854:G859" si="77">F854/$F$860*100</f>
        <v>12.059594985797444</v>
      </c>
      <c r="H854" s="192">
        <v>100</v>
      </c>
      <c r="I854" s="34">
        <f t="shared" ref="I854:I859" si="78">SUM(G854*H854/100)</f>
        <v>12.059594985797444</v>
      </c>
      <c r="J854" s="34"/>
      <c r="K854" s="214"/>
      <c r="L854" s="252" t="str">
        <f>'Programe Budget 2073-74'!Q781</f>
        <v>नि</v>
      </c>
    </row>
    <row r="855" spans="1:12" ht="15" customHeight="1">
      <c r="A855" s="25"/>
      <c r="B855" s="25"/>
      <c r="C855" s="29">
        <f>'Programe Budget 2073-74'!C782</f>
        <v>3</v>
      </c>
      <c r="D855" s="126" t="str">
        <f>'Programe Budget 2073-74'!D782</f>
        <v>क्षेत्रीय माटो परिक्षण प्रयोगशाला, हेटौंडा</v>
      </c>
      <c r="E855" s="34">
        <f>'Programe Budget 2073-74'!E782</f>
        <v>10411</v>
      </c>
      <c r="F855" s="34">
        <f t="shared" si="76"/>
        <v>10411</v>
      </c>
      <c r="G855" s="34">
        <f t="shared" si="77"/>
        <v>14.156324658601555</v>
      </c>
      <c r="H855" s="192">
        <v>100</v>
      </c>
      <c r="I855" s="34">
        <f t="shared" si="78"/>
        <v>14.156324658601555</v>
      </c>
      <c r="J855" s="34"/>
      <c r="K855" s="214"/>
      <c r="L855" s="252" t="str">
        <f>'Programe Budget 2073-74'!Q782</f>
        <v>नि</v>
      </c>
    </row>
    <row r="856" spans="1:12" ht="15" customHeight="1">
      <c r="A856" s="25"/>
      <c r="B856" s="25"/>
      <c r="C856" s="29">
        <f>'Programe Budget 2073-74'!C783</f>
        <v>4</v>
      </c>
      <c r="D856" s="126" t="str">
        <f>'Programe Budget 2073-74'!D783</f>
        <v>क्षेत्रीय माटो परिक्षण प्रयोगशाला, पोखरा</v>
      </c>
      <c r="E856" s="34">
        <f>'Programe Budget 2073-74'!E783</f>
        <v>8221</v>
      </c>
      <c r="F856" s="34">
        <f t="shared" si="76"/>
        <v>8221</v>
      </c>
      <c r="G856" s="34">
        <f t="shared" si="77"/>
        <v>11.178479014346689</v>
      </c>
      <c r="H856" s="192">
        <v>100</v>
      </c>
      <c r="I856" s="34">
        <f t="shared" si="78"/>
        <v>11.178479014346687</v>
      </c>
      <c r="J856" s="34"/>
      <c r="K856" s="214"/>
      <c r="L856" s="252" t="str">
        <f>'Programe Budget 2073-74'!Q783</f>
        <v>नि</v>
      </c>
    </row>
    <row r="857" spans="1:12" ht="15" customHeight="1">
      <c r="A857" s="25"/>
      <c r="B857" s="25"/>
      <c r="C857" s="29">
        <f>'Programe Budget 2073-74'!C784</f>
        <v>5</v>
      </c>
      <c r="D857" s="126" t="str">
        <f>'Programe Budget 2073-74'!D784</f>
        <v>क्षेत्रीय माटो परिक्षण प्रयोगशाला, खजुरा, बाँके</v>
      </c>
      <c r="E857" s="34">
        <f>'Programe Budget 2073-74'!E784</f>
        <v>7028</v>
      </c>
      <c r="F857" s="34">
        <f>E857</f>
        <v>7028</v>
      </c>
      <c r="G857" s="34">
        <f t="shared" si="77"/>
        <v>9.5563009990060248</v>
      </c>
      <c r="H857" s="192">
        <v>100</v>
      </c>
      <c r="I857" s="34">
        <f t="shared" si="78"/>
        <v>9.5563009990060248</v>
      </c>
      <c r="J857" s="34"/>
      <c r="K857" s="214"/>
      <c r="L857" s="252" t="str">
        <f>'Programe Budget 2073-74'!Q784</f>
        <v>नि</v>
      </c>
    </row>
    <row r="858" spans="1:12">
      <c r="A858" s="25"/>
      <c r="B858" s="25"/>
      <c r="C858" s="29">
        <f>'Programe Budget 2073-74'!C785</f>
        <v>6</v>
      </c>
      <c r="D858" s="126" t="str">
        <f>'Programe Budget 2073-74'!D785</f>
        <v>क्षेत्रीय माटो परिक्षण प्रयोगशाला, सुन्दरपुर</v>
      </c>
      <c r="E858" s="34">
        <f>'Programe Budget 2073-74'!E785</f>
        <v>7552</v>
      </c>
      <c r="F858" s="34">
        <f t="shared" si="76"/>
        <v>7552</v>
      </c>
      <c r="G858" s="34">
        <f t="shared" si="77"/>
        <v>10.268808358635956</v>
      </c>
      <c r="H858" s="192">
        <v>100</v>
      </c>
      <c r="I858" s="34">
        <f t="shared" si="78"/>
        <v>10.268808358635956</v>
      </c>
      <c r="J858" s="34"/>
      <c r="K858" s="214"/>
      <c r="L858" s="252" t="str">
        <f>'Programe Budget 2073-74'!Q785</f>
        <v>नि</v>
      </c>
    </row>
    <row r="859" spans="1:12">
      <c r="A859" s="25"/>
      <c r="B859" s="25"/>
      <c r="C859" s="29">
        <f>'Programe Budget 2073-74'!C786</f>
        <v>7</v>
      </c>
      <c r="D859" s="126" t="str">
        <f>'Programe Budget 2073-74'!D786</f>
        <v>माटो परिक्षण प्रयोगशाला, सुरुङ्गा, झापा</v>
      </c>
      <c r="E859" s="34">
        <f>'Programe Budget 2073-74'!E786</f>
        <v>4328.1000000000004</v>
      </c>
      <c r="F859" s="34">
        <f t="shared" si="76"/>
        <v>4328.1000000000004</v>
      </c>
      <c r="G859" s="34">
        <f t="shared" si="77"/>
        <v>5.8851204259814995</v>
      </c>
      <c r="H859" s="192">
        <v>100</v>
      </c>
      <c r="I859" s="34">
        <f t="shared" si="78"/>
        <v>5.8851204259814995</v>
      </c>
      <c r="J859" s="34"/>
      <c r="K859" s="214"/>
      <c r="L859" s="252" t="str">
        <f>'Programe Budget 2073-74'!Q786</f>
        <v>नि</v>
      </c>
    </row>
    <row r="860" spans="1:12">
      <c r="A860" s="25"/>
      <c r="B860" s="25"/>
      <c r="C860" s="33"/>
      <c r="D860" s="117" t="str">
        <f>'Programe Budget 2073-74'!D787</f>
        <v>माटो परिक्षण तथा सेवा सुधार कार्यक्रमको जम्मा</v>
      </c>
      <c r="E860" s="57">
        <f>SUM(E853:E859)</f>
        <v>73543.100000000006</v>
      </c>
      <c r="F860" s="57">
        <f>SUM(F853:F859)</f>
        <v>73543.100000000006</v>
      </c>
      <c r="G860" s="57">
        <f>SUM(G853:G859)</f>
        <v>100</v>
      </c>
      <c r="H860" s="192"/>
      <c r="I860" s="57">
        <f>SUM(I853:I859)</f>
        <v>99.963104628442366</v>
      </c>
      <c r="J860" s="57"/>
      <c r="K860" s="214"/>
      <c r="L860" s="25"/>
    </row>
    <row r="861" spans="1:12">
      <c r="A861" s="25"/>
      <c r="B861" s="25"/>
      <c r="C861" s="33"/>
      <c r="D861" s="274" t="s">
        <v>322</v>
      </c>
      <c r="E861" s="57">
        <f>'Programe Budget 2073-74'!K788</f>
        <v>97683.9</v>
      </c>
      <c r="F861" s="57" t="e">
        <f>F862</f>
        <v>#REF!</v>
      </c>
      <c r="G861" s="57" t="e">
        <f>F860/F861*100</f>
        <v>#REF!</v>
      </c>
      <c r="H861" s="192"/>
      <c r="I861" s="57" t="e">
        <f>I860*G861/100</f>
        <v>#REF!</v>
      </c>
      <c r="J861" s="57" t="e">
        <f>I861</f>
        <v>#REF!</v>
      </c>
      <c r="K861" s="214"/>
      <c r="L861" s="25"/>
    </row>
    <row r="862" spans="1:12" s="144" customFormat="1" ht="20.25" customHeight="1">
      <c r="A862" s="231"/>
      <c r="B862" s="231"/>
      <c r="C862" s="33"/>
      <c r="D862" s="219" t="s">
        <v>345</v>
      </c>
      <c r="E862" s="57" t="e">
        <f>E850+E824+E811+E860</f>
        <v>#REF!</v>
      </c>
      <c r="F862" s="57" t="e">
        <f>F850+F824+F811+F860</f>
        <v>#REF!</v>
      </c>
      <c r="G862" s="57" t="e">
        <f>G861+G851+G825+G812</f>
        <v>#REF!</v>
      </c>
      <c r="H862" s="192"/>
      <c r="I862" s="57" t="e">
        <f>I861+I851+I825+I812</f>
        <v>#REF!</v>
      </c>
      <c r="J862" s="57" t="e">
        <f>I862</f>
        <v>#REF!</v>
      </c>
      <c r="K862" s="57" t="e">
        <f>SUM(J862*G862/100)</f>
        <v>#REF!</v>
      </c>
      <c r="L862" s="231"/>
    </row>
    <row r="863" spans="1:12">
      <c r="A863" s="25"/>
      <c r="B863" s="25"/>
      <c r="C863" s="33"/>
      <c r="D863" s="117" t="s">
        <v>348</v>
      </c>
      <c r="E863" s="57" t="e">
        <f>E956</f>
        <v>#REF!</v>
      </c>
      <c r="F863" s="57" t="e">
        <f>F956</f>
        <v>#REF!</v>
      </c>
      <c r="G863" s="57" t="e">
        <f>F862/F863*100</f>
        <v>#REF!</v>
      </c>
      <c r="H863" s="192"/>
      <c r="I863" s="57"/>
      <c r="J863" s="57" t="e">
        <f>G863*I862/100</f>
        <v>#REF!</v>
      </c>
      <c r="K863" s="57" t="e">
        <f>K862*G863/100</f>
        <v>#REF!</v>
      </c>
      <c r="L863" s="25"/>
    </row>
    <row r="864" spans="1:12">
      <c r="A864" s="25"/>
      <c r="B864" s="25"/>
      <c r="C864" s="33"/>
      <c r="D864" s="117" t="s">
        <v>323</v>
      </c>
      <c r="E864" s="57" t="e">
        <f>E958</f>
        <v>#REF!</v>
      </c>
      <c r="F864" s="57" t="e">
        <f>F958</f>
        <v>#REF!</v>
      </c>
      <c r="G864" s="57" t="e">
        <f>F862/F864*100</f>
        <v>#REF!</v>
      </c>
      <c r="H864" s="192"/>
      <c r="I864" s="57"/>
      <c r="J864" s="57"/>
      <c r="K864" s="57" t="e">
        <f>J862*G864/100</f>
        <v>#REF!</v>
      </c>
      <c r="L864" s="25"/>
    </row>
    <row r="865" spans="1:12" ht="18.600000000000001">
      <c r="A865" s="1" t="str">
        <f>'Programe Budget 2073-74'!A789</f>
        <v>ख) जिल्लास्तर</v>
      </c>
      <c r="B865" s="436"/>
      <c r="C865" s="436"/>
      <c r="D865" s="448"/>
      <c r="E865" s="436"/>
      <c r="F865" s="34"/>
      <c r="G865" s="34"/>
      <c r="H865" s="192"/>
      <c r="I865" s="34"/>
      <c r="J865" s="34"/>
      <c r="K865" s="449"/>
      <c r="L865" s="25"/>
    </row>
    <row r="866" spans="1:12">
      <c r="A866" s="1">
        <f>'Programe Budget 2073-74'!A790</f>
        <v>1</v>
      </c>
      <c r="B866" s="11" t="str">
        <f>'Programe Budget 2073-74'!B790</f>
        <v>312801-3/4</v>
      </c>
      <c r="C866" s="33"/>
      <c r="D866" s="123" t="str">
        <f>'Programe Budget 2073-74'!D790</f>
        <v xml:space="preserve">कर्णाली अञ्चल कृषि विकास आयोजना </v>
      </c>
      <c r="E866" s="34"/>
      <c r="F866" s="34"/>
      <c r="G866" s="34"/>
      <c r="H866" s="192"/>
      <c r="I866" s="34"/>
      <c r="J866" s="34"/>
      <c r="K866" s="214"/>
      <c r="L866" s="252" t="str">
        <f>'Programe Budget 2073-74'!Q790</f>
        <v>ना</v>
      </c>
    </row>
    <row r="867" spans="1:12">
      <c r="A867" s="9"/>
      <c r="B867" s="272"/>
      <c r="C867" s="33">
        <f>'Programe Budget 2073-74'!C791</f>
        <v>1</v>
      </c>
      <c r="D867" s="126" t="str">
        <f>'Programe Budget 2073-74'!D791</f>
        <v>जिल्ला कृषि विकास कार्यालय, डोल्पा</v>
      </c>
      <c r="E867" s="34">
        <f>'Programe Budget 2073-74'!E791</f>
        <v>5913</v>
      </c>
      <c r="F867" s="439">
        <f>E867</f>
        <v>5913</v>
      </c>
      <c r="G867" s="34" t="e">
        <f t="shared" ref="G867:G873" si="79">SUM(F867/$F$874*100)</f>
        <v>#REF!</v>
      </c>
      <c r="H867" s="192">
        <v>100</v>
      </c>
      <c r="I867" s="34" t="e">
        <f t="shared" ref="I867:I873" si="80">SUM(G867*H867/100)</f>
        <v>#REF!</v>
      </c>
      <c r="J867" s="34"/>
      <c r="K867" s="362"/>
      <c r="L867" s="252" t="str">
        <f>'Programe Budget 2073-74'!Q791</f>
        <v>सु</v>
      </c>
    </row>
    <row r="868" spans="1:12" s="102" customFormat="1">
      <c r="A868" s="9"/>
      <c r="B868" s="11"/>
      <c r="C868" s="33">
        <f>'Programe Budget 2073-74'!C792</f>
        <v>2</v>
      </c>
      <c r="D868" s="126" t="str">
        <f>'Programe Budget 2073-74'!D792</f>
        <v xml:space="preserve">जिल्ला कृषि विकास कार्यालय, मुगु </v>
      </c>
      <c r="E868" s="34">
        <f>'Programe Budget 2073-74'!E792</f>
        <v>5909</v>
      </c>
      <c r="F868" s="439">
        <f t="shared" ref="F868:F873" si="81">E868</f>
        <v>5909</v>
      </c>
      <c r="G868" s="34" t="e">
        <f t="shared" si="79"/>
        <v>#REF!</v>
      </c>
      <c r="H868" s="192">
        <v>100</v>
      </c>
      <c r="I868" s="34" t="e">
        <f t="shared" si="80"/>
        <v>#REF!</v>
      </c>
      <c r="J868" s="34"/>
      <c r="K868" s="362"/>
      <c r="L868" s="252" t="str">
        <f>'Programe Budget 2073-74'!Q792</f>
        <v>सु</v>
      </c>
    </row>
    <row r="869" spans="1:12">
      <c r="A869" s="9"/>
      <c r="B869" s="9"/>
      <c r="C869" s="33">
        <f>'Programe Budget 2073-74'!C793</f>
        <v>3</v>
      </c>
      <c r="D869" s="126" t="str">
        <f>'Programe Budget 2073-74'!D793</f>
        <v>जिल्ला कृषि विकास कार्यालय, हुम्ला</v>
      </c>
      <c r="E869" s="34">
        <f>'Programe Budget 2073-74'!E793</f>
        <v>5913</v>
      </c>
      <c r="F869" s="439">
        <f t="shared" si="81"/>
        <v>5913</v>
      </c>
      <c r="G869" s="34" t="e">
        <f t="shared" si="79"/>
        <v>#REF!</v>
      </c>
      <c r="H869" s="192">
        <v>99</v>
      </c>
      <c r="I869" s="34" t="e">
        <f t="shared" si="80"/>
        <v>#REF!</v>
      </c>
      <c r="J869" s="34"/>
      <c r="K869" s="35"/>
      <c r="L869" s="252" t="str">
        <f>'Programe Budget 2073-74'!Q793</f>
        <v>सु</v>
      </c>
    </row>
    <row r="870" spans="1:12">
      <c r="A870" s="9"/>
      <c r="B870" s="9"/>
      <c r="C870" s="33">
        <f>'Programe Budget 2073-74'!C794</f>
        <v>4</v>
      </c>
      <c r="D870" s="126" t="str">
        <f>'Programe Budget 2073-74'!D794</f>
        <v>जिल्ला कृषि विकास कार्यालय, जुम्ला</v>
      </c>
      <c r="E870" s="34">
        <f>'Programe Budget 2073-74'!E794</f>
        <v>6639</v>
      </c>
      <c r="F870" s="439">
        <f t="shared" si="81"/>
        <v>6639</v>
      </c>
      <c r="G870" s="34" t="e">
        <f t="shared" si="79"/>
        <v>#REF!</v>
      </c>
      <c r="H870" s="192">
        <v>100</v>
      </c>
      <c r="I870" s="34" t="e">
        <f t="shared" si="80"/>
        <v>#REF!</v>
      </c>
      <c r="J870" s="34"/>
      <c r="K870" s="214"/>
      <c r="L870" s="252" t="str">
        <f>'Programe Budget 2073-74'!Q794</f>
        <v>सु</v>
      </c>
    </row>
    <row r="871" spans="1:12">
      <c r="A871" s="9"/>
      <c r="B871" s="9"/>
      <c r="C871" s="33">
        <f>'Programe Budget 2073-74'!C795</f>
        <v>6</v>
      </c>
      <c r="D871" s="126" t="str">
        <f>'Programe Budget 2073-74'!D795</f>
        <v>जिल्ला कृषि विकास कार्यालय, कालिकोट</v>
      </c>
      <c r="E871" s="34">
        <f>'Programe Budget 2073-74'!E795</f>
        <v>7392</v>
      </c>
      <c r="F871" s="439">
        <f t="shared" si="81"/>
        <v>7392</v>
      </c>
      <c r="G871" s="34" t="e">
        <f t="shared" si="79"/>
        <v>#REF!</v>
      </c>
      <c r="H871" s="192">
        <v>100</v>
      </c>
      <c r="I871" s="34" t="e">
        <f t="shared" si="80"/>
        <v>#REF!</v>
      </c>
      <c r="J871" s="34"/>
      <c r="K871" s="214"/>
      <c r="L871" s="252" t="str">
        <f>'Programe Budget 2073-74'!Q795</f>
        <v>सु</v>
      </c>
    </row>
    <row r="872" spans="1:12" s="102" customFormat="1">
      <c r="A872" s="9"/>
      <c r="B872" s="9"/>
      <c r="C872" s="33" t="e">
        <f>'Programe Budget 2073-74'!#REF!</f>
        <v>#REF!</v>
      </c>
      <c r="D872" s="126" t="e">
        <f>'Programe Budget 2073-74'!#REF!</f>
        <v>#REF!</v>
      </c>
      <c r="E872" s="34" t="e">
        <f>'Programe Budget 2073-74'!#REF!</f>
        <v>#REF!</v>
      </c>
      <c r="F872" s="439" t="e">
        <f t="shared" si="81"/>
        <v>#REF!</v>
      </c>
      <c r="G872" s="34" t="e">
        <f t="shared" si="79"/>
        <v>#REF!</v>
      </c>
      <c r="H872" s="192">
        <v>100</v>
      </c>
      <c r="I872" s="34" t="e">
        <f t="shared" si="80"/>
        <v>#REF!</v>
      </c>
      <c r="J872" s="34"/>
      <c r="K872" s="28"/>
      <c r="L872" s="252" t="e">
        <f>'Programe Budget 2073-74'!#REF!</f>
        <v>#REF!</v>
      </c>
    </row>
    <row r="873" spans="1:12">
      <c r="A873" s="9"/>
      <c r="B873" s="9"/>
      <c r="C873" s="33" t="e">
        <f>'Programe Budget 2073-74'!#REF!</f>
        <v>#REF!</v>
      </c>
      <c r="D873" s="126" t="e">
        <f>'Programe Budget 2073-74'!#REF!</f>
        <v>#REF!</v>
      </c>
      <c r="E873" s="34" t="e">
        <f>'Programe Budget 2073-74'!#REF!</f>
        <v>#REF!</v>
      </c>
      <c r="F873" s="439" t="e">
        <f t="shared" si="81"/>
        <v>#REF!</v>
      </c>
      <c r="G873" s="34" t="e">
        <f t="shared" si="79"/>
        <v>#REF!</v>
      </c>
      <c r="H873" s="192">
        <v>94.2</v>
      </c>
      <c r="I873" s="34" t="e">
        <f t="shared" si="80"/>
        <v>#REF!</v>
      </c>
      <c r="J873" s="34"/>
      <c r="K873" s="28"/>
      <c r="L873" s="252" t="e">
        <f>'Programe Budget 2073-74'!#REF!</f>
        <v>#REF!</v>
      </c>
    </row>
    <row r="874" spans="1:12">
      <c r="A874" s="9"/>
      <c r="B874" s="9"/>
      <c r="C874" s="33"/>
      <c r="D874" s="117" t="str">
        <f>'Programe Budget 2073-74'!D796</f>
        <v>कर्णाली अञ्चल कृषि विकास आयोजनाको जम्मा</v>
      </c>
      <c r="E874" s="59" t="e">
        <f>SUM(E867:E873)</f>
        <v>#REF!</v>
      </c>
      <c r="F874" s="59" t="e">
        <f>SUM(F867:F873)</f>
        <v>#REF!</v>
      </c>
      <c r="G874" s="59" t="e">
        <f>SUM(G867:G873)</f>
        <v>#REF!</v>
      </c>
      <c r="H874" s="192"/>
      <c r="I874" s="59" t="e">
        <f>SUM(I867:I873)</f>
        <v>#REF!</v>
      </c>
      <c r="J874" s="57"/>
      <c r="K874" s="214"/>
      <c r="L874" s="25"/>
    </row>
    <row r="875" spans="1:12">
      <c r="A875" s="9"/>
      <c r="B875" s="9"/>
      <c r="C875" s="33"/>
      <c r="D875" s="274" t="s">
        <v>346</v>
      </c>
      <c r="E875" s="57" t="e">
        <f>E954</f>
        <v>#REF!</v>
      </c>
      <c r="F875" s="57" t="e">
        <f>F954</f>
        <v>#REF!</v>
      </c>
      <c r="G875" s="57" t="e">
        <f>F874/F875*100</f>
        <v>#REF!</v>
      </c>
      <c r="H875" s="192"/>
      <c r="I875" s="57" t="e">
        <f>I874*G875/100</f>
        <v>#REF!</v>
      </c>
      <c r="J875" s="59" t="e">
        <f>I875</f>
        <v>#REF!</v>
      </c>
      <c r="K875" s="214"/>
      <c r="L875" s="25"/>
    </row>
    <row r="876" spans="1:12">
      <c r="A876" s="1">
        <f>'Programe Budget 2073-74'!A797</f>
        <v>2</v>
      </c>
      <c r="B876" s="11" t="str">
        <f>'Programe Budget 2073-74'!B797</f>
        <v>312802-3/4</v>
      </c>
      <c r="C876" s="33"/>
      <c r="D876" s="123" t="str">
        <f>'Programe Budget 2073-74'!D797</f>
        <v xml:space="preserve">कृषि प्रसार कार्यक्रम </v>
      </c>
      <c r="E876" s="34"/>
      <c r="F876" s="34"/>
      <c r="G876" s="34"/>
      <c r="H876" s="192"/>
      <c r="I876" s="34"/>
      <c r="J876" s="34"/>
      <c r="K876" s="214"/>
      <c r="L876" s="252" t="str">
        <f>'Programe Budget 2073-74'!Q797</f>
        <v>ना</v>
      </c>
    </row>
    <row r="877" spans="1:12">
      <c r="A877" s="9"/>
      <c r="B877" s="9"/>
      <c r="C877" s="33">
        <f>'Programe Budget 2073-74'!C798</f>
        <v>1</v>
      </c>
      <c r="D877" s="126" t="str">
        <f>'Programe Budget 2073-74'!D798</f>
        <v>जिल्ला कृषि विकास कार्यालय, ताप्लेजुङ्ग</v>
      </c>
      <c r="E877" s="34">
        <f>'Programe Budget 2073-74'!E798</f>
        <v>29514</v>
      </c>
      <c r="F877" s="207">
        <v>12218</v>
      </c>
      <c r="G877" s="34">
        <f t="shared" ref="G877:G941" si="82">SUM(F877/$F$952*100)</f>
        <v>0.94405409341870361</v>
      </c>
      <c r="H877" s="192">
        <v>97.9</v>
      </c>
      <c r="I877" s="34">
        <f t="shared" ref="I877:I940" si="83">SUM(G877*H877/100)</f>
        <v>0.92422895745691092</v>
      </c>
      <c r="J877" s="34"/>
      <c r="K877" s="214"/>
      <c r="L877" s="252" t="str">
        <f>'Programe Budget 2073-74'!Q798</f>
        <v>वि</v>
      </c>
    </row>
    <row r="878" spans="1:12">
      <c r="A878" s="9"/>
      <c r="B878" s="9"/>
      <c r="C878" s="33">
        <f>'Programe Budget 2073-74'!C799</f>
        <v>2</v>
      </c>
      <c r="D878" s="126" t="str">
        <f>'Programe Budget 2073-74'!D799</f>
        <v>जिल्ला कृषि विकास कार्यालय, पाँचथर</v>
      </c>
      <c r="E878" s="34">
        <f>'Programe Budget 2073-74'!E799</f>
        <v>32123</v>
      </c>
      <c r="F878" s="207">
        <v>13300</v>
      </c>
      <c r="G878" s="34">
        <f t="shared" si="82"/>
        <v>1.027657508795937</v>
      </c>
      <c r="H878" s="192">
        <v>98.7</v>
      </c>
      <c r="I878" s="34">
        <f t="shared" si="83"/>
        <v>1.0142979611815899</v>
      </c>
      <c r="J878" s="34"/>
      <c r="K878" s="214"/>
      <c r="L878" s="252" t="str">
        <f>'Programe Budget 2073-74'!Q799</f>
        <v>वि</v>
      </c>
    </row>
    <row r="879" spans="1:12">
      <c r="A879" s="9"/>
      <c r="B879" s="9"/>
      <c r="C879" s="33">
        <f>'Programe Budget 2073-74'!C800</f>
        <v>3</v>
      </c>
      <c r="D879" s="126" t="str">
        <f>'Programe Budget 2073-74'!D800</f>
        <v>जिल्ला कृषि विकास कार्यालय, इलाम</v>
      </c>
      <c r="E879" s="34">
        <f>'Programe Budget 2073-74'!E800</f>
        <v>37189</v>
      </c>
      <c r="F879" s="207">
        <v>11088</v>
      </c>
      <c r="G879" s="34">
        <f t="shared" si="82"/>
        <v>0.85674183891198108</v>
      </c>
      <c r="H879" s="192">
        <v>91.1</v>
      </c>
      <c r="I879" s="34">
        <f t="shared" si="83"/>
        <v>0.78049181524881472</v>
      </c>
      <c r="J879" s="34"/>
      <c r="K879" s="214"/>
      <c r="L879" s="252" t="str">
        <f>'Programe Budget 2073-74'!Q800</f>
        <v>वि</v>
      </c>
    </row>
    <row r="880" spans="1:12">
      <c r="A880" s="9"/>
      <c r="B880" s="9"/>
      <c r="C880" s="33">
        <f>'Programe Budget 2073-74'!C801</f>
        <v>4</v>
      </c>
      <c r="D880" s="126" t="str">
        <f>'Programe Budget 2073-74'!D801</f>
        <v>जिल्ला कृषि विकास कार्यालय, झापा</v>
      </c>
      <c r="E880" s="34">
        <f>'Programe Budget 2073-74'!E801</f>
        <v>48184</v>
      </c>
      <c r="F880" s="207">
        <v>19500</v>
      </c>
      <c r="G880" s="34">
        <f t="shared" si="82"/>
        <v>1.5067158963549452</v>
      </c>
      <c r="H880" s="192">
        <v>100</v>
      </c>
      <c r="I880" s="34">
        <f t="shared" si="83"/>
        <v>1.5067158963549452</v>
      </c>
      <c r="J880" s="34"/>
      <c r="K880" s="214"/>
      <c r="L880" s="252" t="str">
        <f>'Programe Budget 2073-74'!Q801</f>
        <v>वि</v>
      </c>
    </row>
    <row r="881" spans="1:12">
      <c r="A881" s="9"/>
      <c r="B881" s="9"/>
      <c r="C881" s="33">
        <f>'Programe Budget 2073-74'!C802</f>
        <v>5</v>
      </c>
      <c r="D881" s="126" t="str">
        <f>'Programe Budget 2073-74'!D802</f>
        <v>जिल्ला कृषि विकास कार्यालय, संखुवासभा</v>
      </c>
      <c r="E881" s="34">
        <f>'Programe Budget 2073-74'!E802</f>
        <v>31361</v>
      </c>
      <c r="F881" s="207">
        <v>18923</v>
      </c>
      <c r="G881" s="34">
        <f t="shared" si="82"/>
        <v>1.4621325593192116</v>
      </c>
      <c r="H881" s="192">
        <v>96.6</v>
      </c>
      <c r="I881" s="34">
        <f t="shared" si="83"/>
        <v>1.4124200523023582</v>
      </c>
      <c r="J881" s="34"/>
      <c r="K881" s="214"/>
      <c r="L881" s="252" t="str">
        <f>'Programe Budget 2073-74'!Q802</f>
        <v>वि</v>
      </c>
    </row>
    <row r="882" spans="1:12">
      <c r="A882" s="9"/>
      <c r="B882" s="9"/>
      <c r="C882" s="33">
        <f>'Programe Budget 2073-74'!C803</f>
        <v>6</v>
      </c>
      <c r="D882" s="126" t="str">
        <f>'Programe Budget 2073-74'!D803</f>
        <v>जिल्ला कृषि विकास कार्यालय, तेह्रथुम</v>
      </c>
      <c r="E882" s="34">
        <f>'Programe Budget 2073-74'!E803</f>
        <v>36021</v>
      </c>
      <c r="F882" s="207">
        <v>32639</v>
      </c>
      <c r="G882" s="34">
        <f t="shared" si="82"/>
        <v>2.5219333405707207</v>
      </c>
      <c r="H882" s="192">
        <v>85.1</v>
      </c>
      <c r="I882" s="34">
        <f t="shared" si="83"/>
        <v>2.1461652728256833</v>
      </c>
      <c r="J882" s="34"/>
      <c r="K882" s="214"/>
      <c r="L882" s="252" t="str">
        <f>'Programe Budget 2073-74'!Q803</f>
        <v>वि</v>
      </c>
    </row>
    <row r="883" spans="1:12">
      <c r="A883" s="9"/>
      <c r="B883" s="9"/>
      <c r="C883" s="33">
        <f>'Programe Budget 2073-74'!C804</f>
        <v>7</v>
      </c>
      <c r="D883" s="126" t="str">
        <f>'Programe Budget 2073-74'!D804</f>
        <v>जिल्ला कृषि विकास कार्यालय, धनकुटा</v>
      </c>
      <c r="E883" s="34">
        <f>'Programe Budget 2073-74'!E804</f>
        <v>34716</v>
      </c>
      <c r="F883" s="207">
        <v>14336</v>
      </c>
      <c r="G883" s="34">
        <f t="shared" si="82"/>
        <v>1.1077066200074099</v>
      </c>
      <c r="H883" s="192">
        <v>100</v>
      </c>
      <c r="I883" s="34">
        <f t="shared" si="83"/>
        <v>1.1077066200074099</v>
      </c>
      <c r="J883" s="34"/>
      <c r="K883" s="214"/>
      <c r="L883" s="252" t="str">
        <f>'Programe Budget 2073-74'!Q804</f>
        <v>वि</v>
      </c>
    </row>
    <row r="884" spans="1:12">
      <c r="A884" s="9"/>
      <c r="B884" s="9"/>
      <c r="C884" s="33">
        <f>'Programe Budget 2073-74'!C805</f>
        <v>8</v>
      </c>
      <c r="D884" s="126" t="str">
        <f>'Programe Budget 2073-74'!D805</f>
        <v>जिल्ला कृषि विकास कार्यालय, सुनसरी</v>
      </c>
      <c r="E884" s="34">
        <f>'Programe Budget 2073-74'!E805</f>
        <v>42896</v>
      </c>
      <c r="F884" s="207">
        <v>20543</v>
      </c>
      <c r="G884" s="34">
        <f t="shared" si="82"/>
        <v>1.5873058799394688</v>
      </c>
      <c r="H884" s="192">
        <v>100</v>
      </c>
      <c r="I884" s="34">
        <f t="shared" si="83"/>
        <v>1.5873058799394686</v>
      </c>
      <c r="J884" s="34"/>
      <c r="K884" s="214"/>
      <c r="L884" s="252" t="str">
        <f>'Programe Budget 2073-74'!Q805</f>
        <v>वि</v>
      </c>
    </row>
    <row r="885" spans="1:12">
      <c r="A885" s="9"/>
      <c r="B885" s="9"/>
      <c r="C885" s="33">
        <f>'Programe Budget 2073-74'!C806</f>
        <v>9</v>
      </c>
      <c r="D885" s="126" t="str">
        <f>'Programe Budget 2073-74'!D806</f>
        <v>जिल्ला कृषि विकास कार्यालय, मोरङ्ग</v>
      </c>
      <c r="E885" s="34">
        <f>'Programe Budget 2073-74'!E806</f>
        <v>46293</v>
      </c>
      <c r="F885" s="207">
        <v>23440</v>
      </c>
      <c r="G885" s="34">
        <f t="shared" si="82"/>
        <v>1.8111497749005085</v>
      </c>
      <c r="H885" s="192">
        <v>98.6</v>
      </c>
      <c r="I885" s="34">
        <f t="shared" si="83"/>
        <v>1.7857936780519015</v>
      </c>
      <c r="J885" s="34"/>
      <c r="K885" s="214"/>
      <c r="L885" s="252" t="str">
        <f>'Programe Budget 2073-74'!Q806</f>
        <v>वि</v>
      </c>
    </row>
    <row r="886" spans="1:12">
      <c r="A886" s="9"/>
      <c r="B886" s="9"/>
      <c r="C886" s="33">
        <f>'Programe Budget 2073-74'!C807</f>
        <v>10</v>
      </c>
      <c r="D886" s="126" t="str">
        <f>'Programe Budget 2073-74'!D807</f>
        <v>जिल्ला कृषि विकास कार्यालय, भोजपुर</v>
      </c>
      <c r="E886" s="34">
        <f>'Programe Budget 2073-74'!E807</f>
        <v>33449</v>
      </c>
      <c r="F886" s="207">
        <v>14501</v>
      </c>
      <c r="G886" s="34">
        <f t="shared" si="82"/>
        <v>1.1204557545150287</v>
      </c>
      <c r="H886" s="192">
        <v>100</v>
      </c>
      <c r="I886" s="34">
        <f t="shared" si="83"/>
        <v>1.1204557545150287</v>
      </c>
      <c r="J886" s="34"/>
      <c r="K886" s="214"/>
      <c r="L886" s="252" t="str">
        <f>'Programe Budget 2073-74'!Q807</f>
        <v>वि</v>
      </c>
    </row>
    <row r="887" spans="1:12">
      <c r="A887" s="9"/>
      <c r="B887" s="9"/>
      <c r="C887" s="33">
        <f>'Programe Budget 2073-74'!C808</f>
        <v>11</v>
      </c>
      <c r="D887" s="126" t="str">
        <f>'Programe Budget 2073-74'!D808</f>
        <v>जिल्ला कृषि विकास कार्यालय, सोलुखुम्बु</v>
      </c>
      <c r="E887" s="34">
        <f>'Programe Budget 2073-74'!E808</f>
        <v>31729</v>
      </c>
      <c r="F887" s="207">
        <v>16456</v>
      </c>
      <c r="G887" s="34">
        <f t="shared" si="82"/>
        <v>1.2715136815598449</v>
      </c>
      <c r="H887" s="192">
        <v>99.8</v>
      </c>
      <c r="I887" s="34">
        <f t="shared" si="83"/>
        <v>1.2689706541967252</v>
      </c>
      <c r="J887" s="34"/>
      <c r="K887" s="214"/>
      <c r="L887" s="252" t="str">
        <f>'Programe Budget 2073-74'!Q808</f>
        <v>वि</v>
      </c>
    </row>
    <row r="888" spans="1:12">
      <c r="A888" s="9"/>
      <c r="B888" s="9"/>
      <c r="C888" s="33">
        <f>'Programe Budget 2073-74'!C809</f>
        <v>12</v>
      </c>
      <c r="D888" s="126" t="str">
        <f>'Programe Budget 2073-74'!D809</f>
        <v>जिल्ला कृषि विकास कार्यालय, ओखलढुङ्गा</v>
      </c>
      <c r="E888" s="34">
        <f>'Programe Budget 2073-74'!E809</f>
        <v>33417</v>
      </c>
      <c r="F888" s="207">
        <v>12539</v>
      </c>
      <c r="G888" s="34">
        <f t="shared" si="82"/>
        <v>0.96885695509716196</v>
      </c>
      <c r="H888" s="192">
        <v>100</v>
      </c>
      <c r="I888" s="34">
        <f t="shared" si="83"/>
        <v>0.96885695509716196</v>
      </c>
      <c r="J888" s="34"/>
      <c r="K888" s="214"/>
      <c r="L888" s="252" t="str">
        <f>'Programe Budget 2073-74'!Q809</f>
        <v>वि</v>
      </c>
    </row>
    <row r="889" spans="1:12">
      <c r="A889" s="9"/>
      <c r="B889" s="9"/>
      <c r="C889" s="33">
        <f>'Programe Budget 2073-74'!C810</f>
        <v>13</v>
      </c>
      <c r="D889" s="126" t="str">
        <f>'Programe Budget 2073-74'!D810</f>
        <v>जिल्ला कृषि विकास कार्यालय, खोटाङ्ग</v>
      </c>
      <c r="E889" s="34">
        <f>'Programe Budget 2073-74'!E810</f>
        <v>33441</v>
      </c>
      <c r="F889" s="207">
        <v>15337</v>
      </c>
      <c r="G889" s="34">
        <f t="shared" si="82"/>
        <v>1.1850513693536304</v>
      </c>
      <c r="H889" s="192">
        <v>100</v>
      </c>
      <c r="I889" s="34">
        <f t="shared" si="83"/>
        <v>1.1850513693536304</v>
      </c>
      <c r="J889" s="34"/>
      <c r="K889" s="214"/>
      <c r="L889" s="252" t="str">
        <f>'Programe Budget 2073-74'!Q810</f>
        <v>वि</v>
      </c>
    </row>
    <row r="890" spans="1:12">
      <c r="A890" s="9"/>
      <c r="B890" s="9"/>
      <c r="C890" s="33">
        <f>'Programe Budget 2073-74'!C811</f>
        <v>14</v>
      </c>
      <c r="D890" s="126" t="str">
        <f>'Programe Budget 2073-74'!D811</f>
        <v>जिल्ला कृषि विकास कार्यालय, सिराहा</v>
      </c>
      <c r="E890" s="34">
        <f>'Programe Budget 2073-74'!E811</f>
        <v>43143</v>
      </c>
      <c r="F890" s="207">
        <v>15697</v>
      </c>
      <c r="G890" s="34">
        <f t="shared" si="82"/>
        <v>1.2128676628247987</v>
      </c>
      <c r="H890" s="192">
        <v>100</v>
      </c>
      <c r="I890" s="34">
        <f t="shared" si="83"/>
        <v>1.2128676628247987</v>
      </c>
      <c r="J890" s="34"/>
      <c r="K890" s="214"/>
      <c r="L890" s="252" t="str">
        <f>'Programe Budget 2073-74'!Q811</f>
        <v>वि</v>
      </c>
    </row>
    <row r="891" spans="1:12">
      <c r="A891" s="9"/>
      <c r="B891" s="9"/>
      <c r="C891" s="33">
        <f>'Programe Budget 2073-74'!C812</f>
        <v>15</v>
      </c>
      <c r="D891" s="126" t="str">
        <f>'Programe Budget 2073-74'!D812</f>
        <v>जिल्ला कृषि विकास कार्यालय, सप्तरी</v>
      </c>
      <c r="E891" s="34">
        <f>'Programe Budget 2073-74'!E812</f>
        <v>41267</v>
      </c>
      <c r="F891" s="207">
        <v>12526</v>
      </c>
      <c r="G891" s="34">
        <f t="shared" si="82"/>
        <v>0.96785247783292527</v>
      </c>
      <c r="H891" s="192">
        <v>100</v>
      </c>
      <c r="I891" s="34">
        <f t="shared" si="83"/>
        <v>0.96785247783292538</v>
      </c>
      <c r="J891" s="34"/>
      <c r="K891" s="214"/>
      <c r="L891" s="252" t="str">
        <f>'Programe Budget 2073-74'!Q812</f>
        <v>वि</v>
      </c>
    </row>
    <row r="892" spans="1:12">
      <c r="A892" s="9"/>
      <c r="B892" s="9"/>
      <c r="C892" s="33">
        <f>'Programe Budget 2073-74'!C813</f>
        <v>16</v>
      </c>
      <c r="D892" s="126" t="str">
        <f>'Programe Budget 2073-74'!D813</f>
        <v>जिल्ला कृषि विकास कार्यालय, उदयपुर</v>
      </c>
      <c r="E892" s="34">
        <f>'Programe Budget 2073-74'!E813</f>
        <v>39904</v>
      </c>
      <c r="F892" s="207">
        <v>12938</v>
      </c>
      <c r="G892" s="34">
        <f t="shared" si="82"/>
        <v>0.99968668036104003</v>
      </c>
      <c r="H892" s="192">
        <v>99.1</v>
      </c>
      <c r="I892" s="34">
        <f t="shared" si="83"/>
        <v>0.99068950023779068</v>
      </c>
      <c r="J892" s="34"/>
      <c r="K892" s="214"/>
      <c r="L892" s="252" t="str">
        <f>'Programe Budget 2073-74'!Q813</f>
        <v>वि</v>
      </c>
    </row>
    <row r="893" spans="1:12">
      <c r="A893" s="9"/>
      <c r="B893" s="9"/>
      <c r="C893" s="33">
        <f>'Programe Budget 2073-74'!C814</f>
        <v>17</v>
      </c>
      <c r="D893" s="126" t="str">
        <f>'Programe Budget 2073-74'!D814</f>
        <v>जिल्ला कृषि विकास कार्यालय, र्सलाही</v>
      </c>
      <c r="E893" s="34">
        <f>'Programe Budget 2073-74'!E814</f>
        <v>42824</v>
      </c>
      <c r="F893" s="34">
        <v>20873</v>
      </c>
      <c r="G893" s="34">
        <f t="shared" si="82"/>
        <v>1.6128041489547063</v>
      </c>
      <c r="H893" s="192">
        <v>99</v>
      </c>
      <c r="I893" s="34">
        <f t="shared" si="83"/>
        <v>1.5966761074651592</v>
      </c>
      <c r="J893" s="34"/>
      <c r="K893" s="214"/>
      <c r="L893" s="252" t="str">
        <f>'Programe Budget 2073-74'!Q814</f>
        <v>का</v>
      </c>
    </row>
    <row r="894" spans="1:12">
      <c r="A894" s="9"/>
      <c r="B894" s="9"/>
      <c r="C894" s="33">
        <f>'Programe Budget 2073-74'!C815</f>
        <v>18</v>
      </c>
      <c r="D894" s="126" t="str">
        <f>'Programe Budget 2073-74'!D815</f>
        <v>जिल्ला कृषि विकास कार्यालय, महोत्तरी</v>
      </c>
      <c r="E894" s="34">
        <f>'Programe Budget 2073-74'!E815</f>
        <v>42903</v>
      </c>
      <c r="F894" s="34">
        <v>13078</v>
      </c>
      <c r="G894" s="34">
        <f t="shared" si="82"/>
        <v>1.0105041278220499</v>
      </c>
      <c r="H894" s="192">
        <v>100</v>
      </c>
      <c r="I894" s="34">
        <f t="shared" si="83"/>
        <v>1.0105041278220499</v>
      </c>
      <c r="J894" s="34"/>
      <c r="K894" s="214"/>
      <c r="L894" s="252" t="str">
        <f>'Programe Budget 2073-74'!Q815</f>
        <v>का</v>
      </c>
    </row>
    <row r="895" spans="1:12">
      <c r="A895" s="9"/>
      <c r="B895" s="9"/>
      <c r="C895" s="33">
        <f>'Programe Budget 2073-74'!C816</f>
        <v>19</v>
      </c>
      <c r="D895" s="126" t="str">
        <f>'Programe Budget 2073-74'!D816</f>
        <v>जिल्ला कृषि विकास कार्यालय, धनुषा</v>
      </c>
      <c r="E895" s="34">
        <f>'Programe Budget 2073-74'!E816</f>
        <v>43053</v>
      </c>
      <c r="F895" s="34">
        <v>20534</v>
      </c>
      <c r="G895" s="34">
        <f t="shared" si="82"/>
        <v>1.5866104726026893</v>
      </c>
      <c r="H895" s="192">
        <v>97.2</v>
      </c>
      <c r="I895" s="34">
        <f t="shared" si="83"/>
        <v>1.5421853793698139</v>
      </c>
      <c r="J895" s="34"/>
      <c r="K895" s="214"/>
      <c r="L895" s="252" t="str">
        <f>'Programe Budget 2073-74'!Q816</f>
        <v>का</v>
      </c>
    </row>
    <row r="896" spans="1:12">
      <c r="A896" s="9"/>
      <c r="B896" s="9"/>
      <c r="C896" s="33">
        <f>'Programe Budget 2073-74'!C817</f>
        <v>20</v>
      </c>
      <c r="D896" s="126" t="str">
        <f>'Programe Budget 2073-74'!D817</f>
        <v>जिल्ला कृषि विकास कार्यालय, दोलखा</v>
      </c>
      <c r="E896" s="34">
        <f>'Programe Budget 2073-74'!E817</f>
        <v>33283</v>
      </c>
      <c r="F896" s="34">
        <v>17700</v>
      </c>
      <c r="G896" s="34">
        <f t="shared" si="82"/>
        <v>1.3676344289991043</v>
      </c>
      <c r="H896" s="192">
        <v>100</v>
      </c>
      <c r="I896" s="34">
        <f t="shared" si="83"/>
        <v>1.3676344289991043</v>
      </c>
      <c r="J896" s="34"/>
      <c r="K896" s="214"/>
      <c r="L896" s="252" t="str">
        <f>'Programe Budget 2073-74'!Q817</f>
        <v>का</v>
      </c>
    </row>
    <row r="897" spans="1:12">
      <c r="A897" s="9"/>
      <c r="B897" s="9"/>
      <c r="C897" s="33">
        <f>'Programe Budget 2073-74'!C818</f>
        <v>21</v>
      </c>
      <c r="D897" s="126" t="str">
        <f>'Programe Budget 2073-74'!D818</f>
        <v>जिल्ला कृषि विकास कार्यालय, रामेछाप</v>
      </c>
      <c r="E897" s="34">
        <f>'Programe Budget 2073-74'!E818</f>
        <v>40798</v>
      </c>
      <c r="F897" s="34">
        <v>15855</v>
      </c>
      <c r="G897" s="34">
        <f t="shared" si="82"/>
        <v>1.225075924959367</v>
      </c>
      <c r="H897" s="192">
        <v>98.5</v>
      </c>
      <c r="I897" s="34">
        <f t="shared" si="83"/>
        <v>1.2066997860849764</v>
      </c>
      <c r="J897" s="34"/>
      <c r="K897" s="214"/>
      <c r="L897" s="252" t="str">
        <f>'Programe Budget 2073-74'!Q818</f>
        <v>का</v>
      </c>
    </row>
    <row r="898" spans="1:12">
      <c r="A898" s="9"/>
      <c r="B898" s="9"/>
      <c r="C898" s="33">
        <f>'Programe Budget 2073-74'!C819</f>
        <v>22</v>
      </c>
      <c r="D898" s="126" t="str">
        <f>'Programe Budget 2073-74'!D819</f>
        <v>जिल्ला कृषि विकास कार्यालय, सिन्धुली</v>
      </c>
      <c r="E898" s="34">
        <f>'Programe Budget 2073-74'!E819</f>
        <v>40799</v>
      </c>
      <c r="F898" s="34">
        <v>31000</v>
      </c>
      <c r="G898" s="34">
        <f t="shared" si="82"/>
        <v>2.395291937795041</v>
      </c>
      <c r="H898" s="192">
        <v>98.1</v>
      </c>
      <c r="I898" s="34">
        <f t="shared" si="83"/>
        <v>2.3497813909769349</v>
      </c>
      <c r="J898" s="34"/>
      <c r="K898" s="214"/>
      <c r="L898" s="252" t="str">
        <f>'Programe Budget 2073-74'!Q819</f>
        <v>का</v>
      </c>
    </row>
    <row r="899" spans="1:12">
      <c r="A899" s="9"/>
      <c r="B899" s="9"/>
      <c r="C899" s="33">
        <f>'Programe Budget 2073-74'!C820</f>
        <v>23</v>
      </c>
      <c r="D899" s="126" t="str">
        <f>'Programe Budget 2073-74'!D820</f>
        <v>जिल्ला कृषि विकास कार्यालय, बारा</v>
      </c>
      <c r="E899" s="34">
        <f>'Programe Budget 2073-74'!E820</f>
        <v>43045</v>
      </c>
      <c r="F899" s="34">
        <v>19779</v>
      </c>
      <c r="G899" s="34">
        <f t="shared" si="82"/>
        <v>1.5282735237951004</v>
      </c>
      <c r="H899" s="192">
        <v>92.4</v>
      </c>
      <c r="I899" s="34">
        <f t="shared" si="83"/>
        <v>1.4121247359866729</v>
      </c>
      <c r="J899" s="34"/>
      <c r="K899" s="214"/>
      <c r="L899" s="252" t="str">
        <f>'Programe Budget 2073-74'!Q820</f>
        <v>का</v>
      </c>
    </row>
    <row r="900" spans="1:12">
      <c r="A900" s="9"/>
      <c r="B900" s="9"/>
      <c r="C900" s="33">
        <f>'Programe Budget 2073-74'!C821</f>
        <v>24</v>
      </c>
      <c r="D900" s="126" t="str">
        <f>'Programe Budget 2073-74'!D821</f>
        <v>जिल्ला कृषि विकास कार्यालय, पर्सा</v>
      </c>
      <c r="E900" s="34">
        <f>'Programe Budget 2073-74'!E821</f>
        <v>41749</v>
      </c>
      <c r="F900" s="34">
        <v>36440</v>
      </c>
      <c r="G900" s="34">
        <f t="shared" si="82"/>
        <v>2.8156270391371385</v>
      </c>
      <c r="H900" s="192">
        <v>95.4</v>
      </c>
      <c r="I900" s="34">
        <f t="shared" si="83"/>
        <v>2.6861081953368302</v>
      </c>
      <c r="J900" s="34"/>
      <c r="K900" s="214"/>
      <c r="L900" s="252" t="str">
        <f>'Programe Budget 2073-74'!Q821</f>
        <v>का</v>
      </c>
    </row>
    <row r="901" spans="1:12">
      <c r="A901" s="9"/>
      <c r="B901" s="9"/>
      <c r="C901" s="33">
        <f>'Programe Budget 2073-74'!C822</f>
        <v>25</v>
      </c>
      <c r="D901" s="126" t="str">
        <f>'Programe Budget 2073-74'!D822</f>
        <v xml:space="preserve">जिल्ला कृषि विकास कार्यालय, रौतहट </v>
      </c>
      <c r="E901" s="34">
        <f>'Programe Budget 2073-74'!E822</f>
        <v>43042</v>
      </c>
      <c r="F901" s="34">
        <v>30790</v>
      </c>
      <c r="G901" s="34">
        <f t="shared" si="82"/>
        <v>2.3790657666035262</v>
      </c>
      <c r="H901" s="192">
        <v>94.1</v>
      </c>
      <c r="I901" s="34">
        <f t="shared" si="83"/>
        <v>2.238700886373918</v>
      </c>
      <c r="J901" s="34"/>
      <c r="K901" s="214"/>
      <c r="L901" s="252" t="str">
        <f>'Programe Budget 2073-74'!Q822</f>
        <v>का</v>
      </c>
    </row>
    <row r="902" spans="1:12">
      <c r="A902" s="9"/>
      <c r="B902" s="9"/>
      <c r="C902" s="33">
        <f>'Programe Budget 2073-74'!C823</f>
        <v>26</v>
      </c>
      <c r="D902" s="126" t="str">
        <f>'Programe Budget 2073-74'!D823</f>
        <v>जिल्ला कृषि विकास कार्यालय, मकवानपुर</v>
      </c>
      <c r="E902" s="34">
        <f>'Programe Budget 2073-74'!E823</f>
        <v>38638</v>
      </c>
      <c r="F902" s="34">
        <v>17102</v>
      </c>
      <c r="G902" s="34">
        <f t="shared" si="82"/>
        <v>1.3214284748442191</v>
      </c>
      <c r="H902" s="192">
        <v>92.2</v>
      </c>
      <c r="I902" s="34">
        <f t="shared" si="83"/>
        <v>1.2183570538063702</v>
      </c>
      <c r="J902" s="34"/>
      <c r="K902" s="214"/>
      <c r="L902" s="252" t="str">
        <f>'Programe Budget 2073-74'!Q823</f>
        <v>का</v>
      </c>
    </row>
    <row r="903" spans="1:12">
      <c r="A903" s="9"/>
      <c r="B903" s="9"/>
      <c r="C903" s="33">
        <f>'Programe Budget 2073-74'!C824</f>
        <v>27</v>
      </c>
      <c r="D903" s="126" t="str">
        <f>'Programe Budget 2073-74'!D824</f>
        <v>जिल्ला कृषि विकास कार्यालय, चितवन</v>
      </c>
      <c r="E903" s="34">
        <f>'Programe Budget 2073-74'!E824</f>
        <v>45653</v>
      </c>
      <c r="F903" s="34">
        <v>35100</v>
      </c>
      <c r="G903" s="34">
        <f t="shared" si="82"/>
        <v>2.7120886134389015</v>
      </c>
      <c r="H903" s="192">
        <v>99.7</v>
      </c>
      <c r="I903" s="34">
        <f t="shared" si="83"/>
        <v>2.7039523475985852</v>
      </c>
      <c r="J903" s="34"/>
      <c r="K903" s="214"/>
      <c r="L903" s="252" t="str">
        <f>'Programe Budget 2073-74'!Q824</f>
        <v>का</v>
      </c>
    </row>
    <row r="904" spans="1:12">
      <c r="A904" s="9"/>
      <c r="B904" s="9"/>
      <c r="C904" s="33">
        <f>'Programe Budget 2073-74'!C825</f>
        <v>28</v>
      </c>
      <c r="D904" s="126" t="str">
        <f>'Programe Budget 2073-74'!D825</f>
        <v>जिल्ला कृषि विकास कार्यालय, रसुवा</v>
      </c>
      <c r="E904" s="34">
        <f>'Programe Budget 2073-74'!E825</f>
        <v>29768</v>
      </c>
      <c r="F904" s="34">
        <v>16132</v>
      </c>
      <c r="G904" s="34">
        <f t="shared" si="82"/>
        <v>1.2464790174357936</v>
      </c>
      <c r="H904" s="192">
        <v>100</v>
      </c>
      <c r="I904" s="34">
        <f t="shared" si="83"/>
        <v>1.2464790174357936</v>
      </c>
      <c r="J904" s="34"/>
      <c r="K904" s="214"/>
      <c r="L904" s="252" t="str">
        <f>'Programe Budget 2073-74'!Q825</f>
        <v>का</v>
      </c>
    </row>
    <row r="905" spans="1:12">
      <c r="A905" s="9"/>
      <c r="B905" s="9"/>
      <c r="C905" s="33">
        <f>'Programe Budget 2073-74'!C826</f>
        <v>29</v>
      </c>
      <c r="D905" s="126" t="str">
        <f>'Programe Budget 2073-74'!D826</f>
        <v>जिल्ला कृषि विकास कार्यालय, धादिङ्ग</v>
      </c>
      <c r="E905" s="34">
        <f>'Programe Budget 2073-74'!E826</f>
        <v>37327</v>
      </c>
      <c r="F905" s="34">
        <v>10903</v>
      </c>
      <c r="G905" s="34">
        <f t="shared" si="82"/>
        <v>0.84244735476707522</v>
      </c>
      <c r="H905" s="192">
        <v>100</v>
      </c>
      <c r="I905" s="34">
        <f t="shared" si="83"/>
        <v>0.84244735476707522</v>
      </c>
      <c r="J905" s="34"/>
      <c r="K905" s="214"/>
      <c r="L905" s="252" t="str">
        <f>'Programe Budget 2073-74'!Q826</f>
        <v>का</v>
      </c>
    </row>
    <row r="906" spans="1:12">
      <c r="A906" s="9"/>
      <c r="B906" s="9"/>
      <c r="C906" s="33">
        <f>'Programe Budget 2073-74'!C827</f>
        <v>30</v>
      </c>
      <c r="D906" s="126" t="str">
        <f>'Programe Budget 2073-74'!D827</f>
        <v>जिल्ला कृषि विकास कार्यालय, नुवाकोट</v>
      </c>
      <c r="E906" s="34">
        <f>'Programe Budget 2073-74'!E827</f>
        <v>38637</v>
      </c>
      <c r="F906" s="34">
        <v>14457</v>
      </c>
      <c r="G906" s="34">
        <f t="shared" si="82"/>
        <v>1.1170559853129971</v>
      </c>
      <c r="H906" s="192">
        <v>93.9</v>
      </c>
      <c r="I906" s="34">
        <f t="shared" si="83"/>
        <v>1.0489155702089044</v>
      </c>
      <c r="J906" s="34"/>
      <c r="K906" s="214"/>
      <c r="L906" s="252" t="str">
        <f>'Programe Budget 2073-74'!Q827</f>
        <v>का</v>
      </c>
    </row>
    <row r="907" spans="1:12">
      <c r="A907" s="9"/>
      <c r="B907" s="9"/>
      <c r="C907" s="33">
        <f>'Programe Budget 2073-74'!C828</f>
        <v>31</v>
      </c>
      <c r="D907" s="126" t="str">
        <f>'Programe Budget 2073-74'!D828</f>
        <v>जिल्ला कृषि विकास कार्यालय, सिन्धुपाल्चोक</v>
      </c>
      <c r="E907" s="34">
        <f>'Programe Budget 2073-74'!E828</f>
        <v>34794</v>
      </c>
      <c r="F907" s="34">
        <v>19604</v>
      </c>
      <c r="G907" s="34">
        <f t="shared" si="82"/>
        <v>1.5147517144688383</v>
      </c>
      <c r="H907" s="192">
        <v>100</v>
      </c>
      <c r="I907" s="34">
        <f t="shared" si="83"/>
        <v>1.5147517144688383</v>
      </c>
      <c r="J907" s="34"/>
      <c r="K907" s="214"/>
      <c r="L907" s="252" t="str">
        <f>'Programe Budget 2073-74'!Q828</f>
        <v>का</v>
      </c>
    </row>
    <row r="908" spans="1:12">
      <c r="A908" s="9"/>
      <c r="B908" s="9"/>
      <c r="C908" s="33">
        <f>'Programe Budget 2073-74'!C829</f>
        <v>32</v>
      </c>
      <c r="D908" s="126" t="str">
        <f>'Programe Budget 2073-74'!D829</f>
        <v>जिल्ला कृषि विकास कार्यालय, काभ्रेपलाञ्चोक</v>
      </c>
      <c r="E908" s="34">
        <f>'Programe Budget 2073-74'!E829</f>
        <v>39926</v>
      </c>
      <c r="F908" s="34">
        <v>12842</v>
      </c>
      <c r="G908" s="34">
        <f t="shared" si="82"/>
        <v>0.99226900210206193</v>
      </c>
      <c r="H908" s="192">
        <v>99.1</v>
      </c>
      <c r="I908" s="34">
        <f t="shared" si="83"/>
        <v>0.98333858108314331</v>
      </c>
      <c r="J908" s="34"/>
      <c r="K908" s="214"/>
      <c r="L908" s="252" t="str">
        <f>'Programe Budget 2073-74'!Q829</f>
        <v>का</v>
      </c>
    </row>
    <row r="909" spans="1:12">
      <c r="A909" s="9"/>
      <c r="B909" s="9"/>
      <c r="C909" s="33">
        <f>'Programe Budget 2073-74'!C830</f>
        <v>33</v>
      </c>
      <c r="D909" s="126" t="str">
        <f>'Programe Budget 2073-74'!D830</f>
        <v>जिल्ला कृषि विकास कार्यालय, काठमाण्डौं</v>
      </c>
      <c r="E909" s="34">
        <f>'Programe Budget 2073-74'!E830</f>
        <v>35586</v>
      </c>
      <c r="F909" s="34">
        <v>16587</v>
      </c>
      <c r="G909" s="34">
        <f t="shared" si="82"/>
        <v>1.2816357216840757</v>
      </c>
      <c r="H909" s="192">
        <v>74.3</v>
      </c>
      <c r="I909" s="34">
        <f t="shared" si="83"/>
        <v>0.95225534121126809</v>
      </c>
      <c r="J909" s="34"/>
      <c r="K909" s="214"/>
      <c r="L909" s="252" t="str">
        <f>'Programe Budget 2073-74'!Q830</f>
        <v>का</v>
      </c>
    </row>
    <row r="910" spans="1:12">
      <c r="A910" s="9"/>
      <c r="B910" s="9"/>
      <c r="C910" s="33">
        <f>'Programe Budget 2073-74'!C831</f>
        <v>34</v>
      </c>
      <c r="D910" s="126" t="str">
        <f>'Programe Budget 2073-74'!D831</f>
        <v>जिल्ला कृषि विकास कार्यालय, ललितपुर</v>
      </c>
      <c r="E910" s="34">
        <f>'Programe Budget 2073-74'!E831</f>
        <v>37331</v>
      </c>
      <c r="F910" s="34">
        <v>18662</v>
      </c>
      <c r="G910" s="34">
        <f t="shared" si="82"/>
        <v>1.4419657465526148</v>
      </c>
      <c r="H910" s="192">
        <v>84.2</v>
      </c>
      <c r="I910" s="34">
        <f t="shared" si="83"/>
        <v>1.2141351585973017</v>
      </c>
      <c r="J910" s="34"/>
      <c r="K910" s="214"/>
      <c r="L910" s="252" t="str">
        <f>'Programe Budget 2073-74'!Q831</f>
        <v>का</v>
      </c>
    </row>
    <row r="911" spans="1:12">
      <c r="A911" s="9"/>
      <c r="B911" s="9"/>
      <c r="C911" s="33">
        <f>'Programe Budget 2073-74'!C832</f>
        <v>35</v>
      </c>
      <c r="D911" s="126" t="str">
        <f>'Programe Budget 2073-74'!D832</f>
        <v>जिल्ला कृषि विकास कार्यालय, भक्तपुर</v>
      </c>
      <c r="E911" s="34">
        <f>'Programe Budget 2073-74'!E832</f>
        <v>35360</v>
      </c>
      <c r="F911" s="34">
        <v>18313</v>
      </c>
      <c r="G911" s="34">
        <f t="shared" si="82"/>
        <v>1.4149993953819544</v>
      </c>
      <c r="H911" s="192">
        <v>99.4</v>
      </c>
      <c r="I911" s="34">
        <f t="shared" si="83"/>
        <v>1.4065093990096629</v>
      </c>
      <c r="J911" s="34"/>
      <c r="K911" s="214"/>
      <c r="L911" s="252" t="str">
        <f>'Programe Budget 2073-74'!Q832</f>
        <v>का</v>
      </c>
    </row>
    <row r="912" spans="1:12">
      <c r="A912" s="9"/>
      <c r="B912" s="9"/>
      <c r="C912" s="33">
        <f>'Programe Budget 2073-74'!C833</f>
        <v>36</v>
      </c>
      <c r="D912" s="126" t="str">
        <f>'Programe Budget 2073-74'!D833</f>
        <v>जिल्ला कृषि विकास कार्यालय, कास्की</v>
      </c>
      <c r="E912" s="34">
        <f>'Programe Budget 2073-74'!E833</f>
        <v>40772</v>
      </c>
      <c r="F912" s="451">
        <v>17377</v>
      </c>
      <c r="G912" s="34">
        <f t="shared" si="82"/>
        <v>1.342677032356917</v>
      </c>
      <c r="H912" s="192">
        <v>98.9</v>
      </c>
      <c r="I912" s="34">
        <f t="shared" si="83"/>
        <v>1.3279075850009912</v>
      </c>
      <c r="J912" s="34"/>
      <c r="K912" s="214"/>
      <c r="L912" s="252" t="str">
        <f>'Programe Budget 2073-74'!Q833</f>
        <v>प</v>
      </c>
    </row>
    <row r="913" spans="1:12">
      <c r="A913" s="9"/>
      <c r="B913" s="9"/>
      <c r="C913" s="33">
        <f>'Programe Budget 2073-74'!C834</f>
        <v>37</v>
      </c>
      <c r="D913" s="126" t="str">
        <f>'Programe Budget 2073-74'!D834</f>
        <v>जिल्ला कृषि विकास कार्यालय, लमजुङ्ग</v>
      </c>
      <c r="E913" s="34">
        <f>'Programe Budget 2073-74'!E834</f>
        <v>40803</v>
      </c>
      <c r="F913" s="451">
        <v>21512</v>
      </c>
      <c r="G913" s="34">
        <f t="shared" si="82"/>
        <v>1.6621780698660298</v>
      </c>
      <c r="H913" s="192">
        <v>98.2</v>
      </c>
      <c r="I913" s="34">
        <f t="shared" si="83"/>
        <v>1.6322588646084413</v>
      </c>
      <c r="J913" s="34"/>
      <c r="K913" s="214"/>
      <c r="L913" s="252" t="str">
        <f>'Programe Budget 2073-74'!Q834</f>
        <v>प</v>
      </c>
    </row>
    <row r="914" spans="1:12">
      <c r="A914" s="9"/>
      <c r="B914" s="9"/>
      <c r="C914" s="33">
        <f>'Programe Budget 2073-74'!C835</f>
        <v>38</v>
      </c>
      <c r="D914" s="126" t="str">
        <f>'Programe Budget 2073-74'!D835</f>
        <v>जिल्ला कृषि विकास कार्यालय, मनाङ्ग</v>
      </c>
      <c r="E914" s="34">
        <f>'Programe Budget 2073-74'!E835</f>
        <v>27489</v>
      </c>
      <c r="F914" s="451">
        <v>10645</v>
      </c>
      <c r="G914" s="34">
        <f t="shared" si="82"/>
        <v>0.82251234444607135</v>
      </c>
      <c r="H914" s="192">
        <v>99.6</v>
      </c>
      <c r="I914" s="34">
        <f t="shared" si="83"/>
        <v>0.81922229506828703</v>
      </c>
      <c r="J914" s="34"/>
      <c r="K914" s="214"/>
      <c r="L914" s="252" t="str">
        <f>'Programe Budget 2073-74'!Q835</f>
        <v>प</v>
      </c>
    </row>
    <row r="915" spans="1:12">
      <c r="A915" s="9"/>
      <c r="B915" s="9"/>
      <c r="C915" s="33">
        <f>'Programe Budget 2073-74'!C836</f>
        <v>39</v>
      </c>
      <c r="D915" s="126" t="str">
        <f>'Programe Budget 2073-74'!D836</f>
        <v>जिल्ला कृषि विकास कार्यालय, गोरखा</v>
      </c>
      <c r="E915" s="34">
        <f>'Programe Budget 2073-74'!E836</f>
        <v>39930</v>
      </c>
      <c r="F915" s="451">
        <v>16230</v>
      </c>
      <c r="G915" s="34">
        <f t="shared" si="82"/>
        <v>1.2540512306585005</v>
      </c>
      <c r="H915" s="192">
        <v>100</v>
      </c>
      <c r="I915" s="34">
        <f t="shared" si="83"/>
        <v>1.2540512306585005</v>
      </c>
      <c r="J915" s="34"/>
      <c r="K915" s="214"/>
      <c r="L915" s="252" t="str">
        <f>'Programe Budget 2073-74'!Q836</f>
        <v>प</v>
      </c>
    </row>
    <row r="916" spans="1:12">
      <c r="A916" s="9"/>
      <c r="B916" s="9"/>
      <c r="C916" s="33">
        <f>'Programe Budget 2073-74'!C837</f>
        <v>40</v>
      </c>
      <c r="D916" s="126" t="str">
        <f>'Programe Budget 2073-74'!D837</f>
        <v>जिल्ला कृषि विकास कार्यालय, तनहुँ</v>
      </c>
      <c r="E916" s="34">
        <f>'Programe Budget 2073-74'!E837</f>
        <v>40582</v>
      </c>
      <c r="F916" s="451">
        <v>20657</v>
      </c>
      <c r="G916" s="34">
        <f t="shared" si="82"/>
        <v>1.5961143728720053</v>
      </c>
      <c r="H916" s="192">
        <v>100</v>
      </c>
      <c r="I916" s="34">
        <f t="shared" si="83"/>
        <v>1.5961143728720055</v>
      </c>
      <c r="J916" s="34"/>
      <c r="K916" s="214"/>
      <c r="L916" s="252" t="str">
        <f>'Programe Budget 2073-74'!Q837</f>
        <v>प</v>
      </c>
    </row>
    <row r="917" spans="1:12">
      <c r="A917" s="9"/>
      <c r="B917" s="9"/>
      <c r="C917" s="33">
        <f>'Programe Budget 2073-74'!C838</f>
        <v>41</v>
      </c>
      <c r="D917" s="126" t="str">
        <f>'Programe Budget 2073-74'!D838</f>
        <v>जिल्ला कृषि विकास कार्यालय, स्याङ्गजा</v>
      </c>
      <c r="E917" s="34">
        <f>'Programe Budget 2073-74'!E838</f>
        <v>40803</v>
      </c>
      <c r="F917" s="451">
        <v>19290</v>
      </c>
      <c r="G917" s="34">
        <f t="shared" si="82"/>
        <v>1.4904897251634304</v>
      </c>
      <c r="H917" s="192">
        <v>99.2</v>
      </c>
      <c r="I917" s="34">
        <f t="shared" si="83"/>
        <v>1.4785658073621228</v>
      </c>
      <c r="J917" s="34"/>
      <c r="K917" s="214"/>
      <c r="L917" s="252" t="str">
        <f>'Programe Budget 2073-74'!Q838</f>
        <v>प</v>
      </c>
    </row>
    <row r="918" spans="1:12">
      <c r="A918" s="9"/>
      <c r="B918" s="9"/>
      <c r="C918" s="33">
        <f>'Programe Budget 2073-74'!C839</f>
        <v>42</v>
      </c>
      <c r="D918" s="126" t="str">
        <f>'Programe Budget 2073-74'!D839</f>
        <v>जिल्ला कृषि विकास कार्यालय, गुल्मी</v>
      </c>
      <c r="E918" s="34">
        <f>'Programe Budget 2073-74'!E839</f>
        <v>41875</v>
      </c>
      <c r="F918" s="451">
        <v>37280</v>
      </c>
      <c r="G918" s="34">
        <f t="shared" si="82"/>
        <v>2.8805317239031978</v>
      </c>
      <c r="H918" s="192">
        <v>100</v>
      </c>
      <c r="I918" s="34">
        <f t="shared" si="83"/>
        <v>2.8805317239031978</v>
      </c>
      <c r="J918" s="34"/>
      <c r="K918" s="214"/>
      <c r="L918" s="252" t="str">
        <f>'Programe Budget 2073-74'!Q839</f>
        <v>प</v>
      </c>
    </row>
    <row r="919" spans="1:12">
      <c r="A919" s="9"/>
      <c r="B919" s="9"/>
      <c r="C919" s="33">
        <f>'Programe Budget 2073-74'!C840</f>
        <v>43</v>
      </c>
      <c r="D919" s="126" t="str">
        <f>'Programe Budget 2073-74'!D840</f>
        <v>जिल्ला कृषि विकास कार्यालय, रुपन्देही</v>
      </c>
      <c r="E919" s="34">
        <f>'Programe Budget 2073-74'!E840</f>
        <v>50301</v>
      </c>
      <c r="F919" s="451">
        <v>22218</v>
      </c>
      <c r="G919" s="34">
        <f t="shared" si="82"/>
        <v>1.7167289120622653</v>
      </c>
      <c r="H919" s="192">
        <v>98.1</v>
      </c>
      <c r="I919" s="34">
        <f t="shared" si="83"/>
        <v>1.684111062733082</v>
      </c>
      <c r="J919" s="34"/>
      <c r="K919" s="214"/>
      <c r="L919" s="252" t="str">
        <f>'Programe Budget 2073-74'!Q840</f>
        <v>प</v>
      </c>
    </row>
    <row r="920" spans="1:12">
      <c r="A920" s="9"/>
      <c r="B920" s="9"/>
      <c r="C920" s="33">
        <f>'Programe Budget 2073-74'!C841</f>
        <v>44</v>
      </c>
      <c r="D920" s="126" t="str">
        <f>'Programe Budget 2073-74'!D841</f>
        <v>जिल्ला कृषि विकास कार्यालय, नवलपरासी</v>
      </c>
      <c r="E920" s="34">
        <f>'Programe Budget 2073-74'!E841</f>
        <v>42661</v>
      </c>
      <c r="F920" s="451">
        <v>21149</v>
      </c>
      <c r="G920" s="34">
        <f t="shared" si="82"/>
        <v>1.6341299739492685</v>
      </c>
      <c r="H920" s="192">
        <v>100</v>
      </c>
      <c r="I920" s="34">
        <f t="shared" si="83"/>
        <v>1.6341299739492685</v>
      </c>
      <c r="J920" s="34"/>
      <c r="K920" s="214"/>
      <c r="L920" s="252" t="str">
        <f>'Programe Budget 2073-74'!Q841</f>
        <v>प</v>
      </c>
    </row>
    <row r="921" spans="1:12">
      <c r="A921" s="9"/>
      <c r="B921" s="9"/>
      <c r="C921" s="33">
        <f>'Programe Budget 2073-74'!C842</f>
        <v>45</v>
      </c>
      <c r="D921" s="126" t="str">
        <f>'Programe Budget 2073-74'!D842</f>
        <v>जिल्ला कृषि विकास कार्यालय, पाल्पा</v>
      </c>
      <c r="E921" s="34">
        <f>'Programe Budget 2073-74'!E842</f>
        <v>38636</v>
      </c>
      <c r="F921" s="451">
        <v>18050</v>
      </c>
      <c r="G921" s="34">
        <f t="shared" si="82"/>
        <v>1.3946780476516287</v>
      </c>
      <c r="H921" s="192">
        <v>99.98</v>
      </c>
      <c r="I921" s="34">
        <f t="shared" si="83"/>
        <v>1.3943991120420984</v>
      </c>
      <c r="J921" s="34"/>
      <c r="K921" s="214"/>
      <c r="L921" s="252" t="str">
        <f>'Programe Budget 2073-74'!Q842</f>
        <v>प</v>
      </c>
    </row>
    <row r="922" spans="1:12">
      <c r="A922" s="9"/>
      <c r="B922" s="9"/>
      <c r="C922" s="33">
        <f>'Programe Budget 2073-74'!C843</f>
        <v>46</v>
      </c>
      <c r="D922" s="126" t="str">
        <f>'Programe Budget 2073-74'!D843</f>
        <v xml:space="preserve">जिल्ला कृषि विकास कार्यालय, कपिलबस्तु </v>
      </c>
      <c r="E922" s="34">
        <f>'Programe Budget 2073-74'!E843</f>
        <v>42511</v>
      </c>
      <c r="F922" s="451">
        <v>17057</v>
      </c>
      <c r="G922" s="34">
        <f t="shared" si="82"/>
        <v>1.3179514381603232</v>
      </c>
      <c r="H922" s="192">
        <v>93.1</v>
      </c>
      <c r="I922" s="34">
        <f t="shared" si="83"/>
        <v>1.2270127889272608</v>
      </c>
      <c r="J922" s="34"/>
      <c r="K922" s="214"/>
      <c r="L922" s="252" t="str">
        <f>'Programe Budget 2073-74'!Q843</f>
        <v>प</v>
      </c>
    </row>
    <row r="923" spans="1:12">
      <c r="A923" s="9"/>
      <c r="B923" s="9"/>
      <c r="C923" s="33">
        <f>'Programe Budget 2073-74'!C844</f>
        <v>47</v>
      </c>
      <c r="D923" s="126" t="str">
        <f>'Programe Budget 2073-74'!D844</f>
        <v xml:space="preserve">जिल्ला कृषि विकास कार्यालय, अर्घाखाँची </v>
      </c>
      <c r="E923" s="34">
        <f>'Programe Budget 2073-74'!E844</f>
        <v>38182</v>
      </c>
      <c r="F923" s="451">
        <v>19175</v>
      </c>
      <c r="G923" s="34">
        <f t="shared" si="82"/>
        <v>1.4816039647490293</v>
      </c>
      <c r="H923" s="192">
        <v>100</v>
      </c>
      <c r="I923" s="34">
        <f t="shared" si="83"/>
        <v>1.4816039647490293</v>
      </c>
      <c r="J923" s="34"/>
      <c r="K923" s="214"/>
      <c r="L923" s="252" t="str">
        <f>'Programe Budget 2073-74'!Q844</f>
        <v>प</v>
      </c>
    </row>
    <row r="924" spans="1:12">
      <c r="A924" s="9"/>
      <c r="B924" s="9"/>
      <c r="C924" s="33">
        <f>'Programe Budget 2073-74'!C845</f>
        <v>48</v>
      </c>
      <c r="D924" s="126" t="str">
        <f>'Programe Budget 2073-74'!D845</f>
        <v>जिल्ला कृषि विकास कार्यालय, मुस्ताङ्ग</v>
      </c>
      <c r="E924" s="34">
        <f>'Programe Budget 2073-74'!E845</f>
        <v>30654</v>
      </c>
      <c r="F924" s="451">
        <v>6172.7</v>
      </c>
      <c r="G924" s="34">
        <f t="shared" si="82"/>
        <v>0.47694898530411128</v>
      </c>
      <c r="H924" s="192">
        <v>97.4</v>
      </c>
      <c r="I924" s="34">
        <f t="shared" si="83"/>
        <v>0.46454831168620442</v>
      </c>
      <c r="J924" s="34"/>
      <c r="K924" s="214"/>
      <c r="L924" s="252" t="str">
        <f>'Programe Budget 2073-74'!Q845</f>
        <v>प</v>
      </c>
    </row>
    <row r="925" spans="1:12">
      <c r="A925" s="9"/>
      <c r="B925" s="9"/>
      <c r="C925" s="33">
        <f>'Programe Budget 2073-74'!C846</f>
        <v>49</v>
      </c>
      <c r="D925" s="126" t="str">
        <f>'Programe Budget 2073-74'!D846</f>
        <v>जिल्ला कृषि विकास कार्यालय, म्याग्दी</v>
      </c>
      <c r="E925" s="34">
        <f>'Programe Budget 2073-74'!E846</f>
        <v>38629</v>
      </c>
      <c r="F925" s="451">
        <v>18101</v>
      </c>
      <c r="G925" s="34">
        <f t="shared" si="82"/>
        <v>1.398618689226711</v>
      </c>
      <c r="H925" s="192">
        <v>99.3</v>
      </c>
      <c r="I925" s="34">
        <f t="shared" si="83"/>
        <v>1.3888283584021237</v>
      </c>
      <c r="J925" s="34"/>
      <c r="K925" s="214"/>
      <c r="L925" s="252" t="str">
        <f>'Programe Budget 2073-74'!Q846</f>
        <v>प</v>
      </c>
    </row>
    <row r="926" spans="1:12">
      <c r="A926" s="9"/>
      <c r="B926" s="9"/>
      <c r="C926" s="33">
        <f>'Programe Budget 2073-74'!C847</f>
        <v>50</v>
      </c>
      <c r="D926" s="126" t="str">
        <f>'Programe Budget 2073-74'!D847</f>
        <v>जिल्ला कृषि विकास कार्यालय, पर्वत</v>
      </c>
      <c r="E926" s="34">
        <f>'Programe Budget 2073-74'!E847</f>
        <v>38614</v>
      </c>
      <c r="F926" s="451">
        <v>16005</v>
      </c>
      <c r="G926" s="34">
        <f t="shared" si="82"/>
        <v>1.2366660472390203</v>
      </c>
      <c r="H926" s="192">
        <v>99.8</v>
      </c>
      <c r="I926" s="34">
        <f t="shared" si="83"/>
        <v>1.2341927151445422</v>
      </c>
      <c r="J926" s="34"/>
      <c r="K926" s="214"/>
      <c r="L926" s="252" t="str">
        <f>'Programe Budget 2073-74'!Q847</f>
        <v>प</v>
      </c>
    </row>
    <row r="927" spans="1:12">
      <c r="A927" s="9"/>
      <c r="B927" s="9"/>
      <c r="C927" s="33">
        <f>'Programe Budget 2073-74'!C848</f>
        <v>51</v>
      </c>
      <c r="D927" s="126" t="str">
        <f>'Programe Budget 2073-74'!D848</f>
        <v>जिल्ला कृषि विकास कार्यालय, बागलुङ्ग</v>
      </c>
      <c r="E927" s="34">
        <f>'Programe Budget 2073-74'!E848</f>
        <v>38637</v>
      </c>
      <c r="F927" s="451">
        <v>20039</v>
      </c>
      <c r="G927" s="34">
        <f t="shared" si="82"/>
        <v>1.5483630690798331</v>
      </c>
      <c r="H927" s="34">
        <v>98.98</v>
      </c>
      <c r="I927" s="34">
        <f t="shared" si="83"/>
        <v>1.5325697657752189</v>
      </c>
      <c r="J927" s="34"/>
      <c r="K927" s="214"/>
      <c r="L927" s="252" t="str">
        <f>'Programe Budget 2073-74'!Q848</f>
        <v>प</v>
      </c>
    </row>
    <row r="928" spans="1:12">
      <c r="A928" s="9"/>
      <c r="B928" s="9"/>
      <c r="C928" s="33">
        <f>'Programe Budget 2073-74'!C849</f>
        <v>52</v>
      </c>
      <c r="D928" s="126" t="str">
        <f>'Programe Budget 2073-74'!D849</f>
        <v>जिल्ला कृषि विकास कार्यालय, रुकुम</v>
      </c>
      <c r="E928" s="34">
        <f>'Programe Budget 2073-74'!E849</f>
        <v>32955</v>
      </c>
      <c r="F928" s="34">
        <v>11450</v>
      </c>
      <c r="G928" s="34">
        <f>SUM(F928/$F$952*100)</f>
        <v>0.88471266734687815</v>
      </c>
      <c r="H928" s="192">
        <v>99.4</v>
      </c>
      <c r="I928" s="34">
        <f t="shared" si="83"/>
        <v>0.87940439134279691</v>
      </c>
      <c r="J928" s="34"/>
      <c r="K928" s="214"/>
      <c r="L928" s="252" t="str">
        <f>'Programe Budget 2073-74'!Q849</f>
        <v>सु</v>
      </c>
    </row>
    <row r="929" spans="1:12">
      <c r="A929" s="9"/>
      <c r="B929" s="9"/>
      <c r="C929" s="33">
        <f>'Programe Budget 2073-74'!C850</f>
        <v>53</v>
      </c>
      <c r="D929" s="126" t="str">
        <f>'Programe Budget 2073-74'!D850</f>
        <v>जिल्ला कृषि विकास कार्यालय, रोल्पा</v>
      </c>
      <c r="E929" s="34">
        <f>'Programe Budget 2073-74'!E850</f>
        <v>32828</v>
      </c>
      <c r="F929" s="34">
        <v>13682</v>
      </c>
      <c r="G929" s="34">
        <f t="shared" si="82"/>
        <v>1.057173686868121</v>
      </c>
      <c r="H929" s="192">
        <v>93.1</v>
      </c>
      <c r="I929" s="34">
        <f t="shared" si="83"/>
        <v>0.98422870247422056</v>
      </c>
      <c r="J929" s="34"/>
      <c r="K929" s="214"/>
      <c r="L929" s="252" t="str">
        <f>'Programe Budget 2073-74'!Q850</f>
        <v>सु</v>
      </c>
    </row>
    <row r="930" spans="1:12">
      <c r="A930" s="9"/>
      <c r="B930" s="9"/>
      <c r="C930" s="33">
        <f>'Programe Budget 2073-74'!C851</f>
        <v>54</v>
      </c>
      <c r="D930" s="126" t="str">
        <f>'Programe Budget 2073-74'!D851</f>
        <v>जिल्ला कृषि विकास कार्यालय, दाङ्ग</v>
      </c>
      <c r="E930" s="34">
        <f>'Programe Budget 2073-74'!E851</f>
        <v>32359</v>
      </c>
      <c r="F930" s="34">
        <v>18560</v>
      </c>
      <c r="G930" s="34">
        <f t="shared" si="82"/>
        <v>1.4340844634024503</v>
      </c>
      <c r="H930" s="192">
        <v>97</v>
      </c>
      <c r="I930" s="34">
        <f t="shared" si="83"/>
        <v>1.391061929500377</v>
      </c>
      <c r="J930" s="34"/>
      <c r="K930" s="214"/>
      <c r="L930" s="252" t="str">
        <f>'Programe Budget 2073-74'!Q851</f>
        <v>सु</v>
      </c>
    </row>
    <row r="931" spans="1:12">
      <c r="A931" s="9"/>
      <c r="B931" s="9"/>
      <c r="C931" s="33">
        <f>'Programe Budget 2073-74'!C852</f>
        <v>55</v>
      </c>
      <c r="D931" s="126" t="str">
        <f>'Programe Budget 2073-74'!D852</f>
        <v>जिल्ला कृषि विकास कार्यालय, सल्यान</v>
      </c>
      <c r="E931" s="34">
        <f>'Programe Budget 2073-74'!E852</f>
        <v>33371</v>
      </c>
      <c r="F931" s="34">
        <v>14393</v>
      </c>
      <c r="G931" s="34">
        <f t="shared" si="82"/>
        <v>1.1121108664736783</v>
      </c>
      <c r="H931" s="192">
        <v>99.4</v>
      </c>
      <c r="I931" s="34">
        <f t="shared" si="83"/>
        <v>1.1054382012748363</v>
      </c>
      <c r="J931" s="34"/>
      <c r="K931" s="214"/>
      <c r="L931" s="252" t="str">
        <f>'Programe Budget 2073-74'!Q852</f>
        <v>सु</v>
      </c>
    </row>
    <row r="932" spans="1:12">
      <c r="A932" s="9"/>
      <c r="B932" s="9"/>
      <c r="C932" s="33">
        <f>'Programe Budget 2073-74'!C853</f>
        <v>56</v>
      </c>
      <c r="D932" s="126" t="str">
        <f>'Programe Budget 2073-74'!D853</f>
        <v>जिल्ला कृषि विकास कार्यालय, प्यूठान</v>
      </c>
      <c r="E932" s="34">
        <f>'Programe Budget 2073-74'!E853</f>
        <v>35060</v>
      </c>
      <c r="F932" s="34">
        <v>15640</v>
      </c>
      <c r="G932" s="34">
        <f t="shared" si="82"/>
        <v>1.2084634163585304</v>
      </c>
      <c r="H932" s="192">
        <v>99.6</v>
      </c>
      <c r="I932" s="34">
        <f t="shared" si="83"/>
        <v>1.2036295626930962</v>
      </c>
      <c r="J932" s="34"/>
      <c r="K932" s="214"/>
      <c r="L932" s="252" t="str">
        <f>'Programe Budget 2073-74'!Q853</f>
        <v>सु</v>
      </c>
    </row>
    <row r="933" spans="1:12">
      <c r="A933" s="9"/>
      <c r="B933" s="9"/>
      <c r="C933" s="33">
        <f>'Programe Budget 2073-74'!C854</f>
        <v>57</v>
      </c>
      <c r="D933" s="126" t="str">
        <f>'Programe Budget 2073-74'!D854</f>
        <v>जिल्ला कृषि विकास कार्यालय, बाँके</v>
      </c>
      <c r="E933" s="34">
        <f>'Programe Budget 2073-74'!E854</f>
        <v>36739</v>
      </c>
      <c r="F933" s="34">
        <v>19618</v>
      </c>
      <c r="G933" s="34">
        <f t="shared" si="82"/>
        <v>1.5158334592149392</v>
      </c>
      <c r="H933" s="192">
        <v>80.599999999999994</v>
      </c>
      <c r="I933" s="34">
        <f t="shared" si="83"/>
        <v>1.221761768127241</v>
      </c>
      <c r="J933" s="34"/>
      <c r="K933" s="214"/>
      <c r="L933" s="252" t="str">
        <f>'Programe Budget 2073-74'!Q854</f>
        <v>सु</v>
      </c>
    </row>
    <row r="934" spans="1:12">
      <c r="A934" s="9"/>
      <c r="B934" s="9"/>
      <c r="C934" s="33">
        <f>'Programe Budget 2073-74'!C855</f>
        <v>58</v>
      </c>
      <c r="D934" s="126" t="str">
        <f>'Programe Budget 2073-74'!D855</f>
        <v>जिल्ला कृषि विकास कार्यालय, बर्दिया</v>
      </c>
      <c r="E934" s="34">
        <f>'Programe Budget 2073-74'!E855</f>
        <v>36781</v>
      </c>
      <c r="F934" s="34">
        <v>18971</v>
      </c>
      <c r="G934" s="34">
        <f t="shared" si="82"/>
        <v>1.4658413984487009</v>
      </c>
      <c r="H934" s="192">
        <v>100</v>
      </c>
      <c r="I934" s="34">
        <f t="shared" si="83"/>
        <v>1.4658413984487009</v>
      </c>
      <c r="J934" s="34"/>
      <c r="K934" s="214"/>
      <c r="L934" s="252" t="str">
        <f>'Programe Budget 2073-74'!Q855</f>
        <v>सु</v>
      </c>
    </row>
    <row r="935" spans="1:12">
      <c r="A935" s="9"/>
      <c r="B935" s="9"/>
      <c r="C935" s="33">
        <f>'Programe Budget 2073-74'!C856</f>
        <v>59</v>
      </c>
      <c r="D935" s="126" t="str">
        <f>'Programe Budget 2073-74'!D856</f>
        <v>जिल्ला कृषि विकास कार्यालय, सुर्खेत</v>
      </c>
      <c r="E935" s="34">
        <f>'Programe Budget 2073-74'!E856</f>
        <v>35055</v>
      </c>
      <c r="F935" s="34">
        <v>18117</v>
      </c>
      <c r="G935" s="34">
        <f t="shared" si="82"/>
        <v>1.3998549689365405</v>
      </c>
      <c r="H935" s="192">
        <v>95.5</v>
      </c>
      <c r="I935" s="34">
        <f t="shared" si="83"/>
        <v>1.3368614953343962</v>
      </c>
      <c r="J935" s="34"/>
      <c r="K935" s="214"/>
      <c r="L935" s="252" t="str">
        <f>'Programe Budget 2073-74'!Q856</f>
        <v>सु</v>
      </c>
    </row>
    <row r="936" spans="1:12">
      <c r="A936" s="9"/>
      <c r="B936" s="9"/>
      <c r="C936" s="33">
        <f>'Programe Budget 2073-74'!C857</f>
        <v>60</v>
      </c>
      <c r="D936" s="126" t="str">
        <f>'Programe Budget 2073-74'!D857</f>
        <v>जिल्ला कृषि विकास कार्यालय, दैलेख</v>
      </c>
      <c r="E936" s="34">
        <f>'Programe Budget 2073-74'!E857</f>
        <v>32636</v>
      </c>
      <c r="F936" s="34">
        <v>18585</v>
      </c>
      <c r="G936" s="34">
        <f t="shared" si="82"/>
        <v>1.4360161504490594</v>
      </c>
      <c r="H936" s="192">
        <v>100</v>
      </c>
      <c r="I936" s="34">
        <f t="shared" si="83"/>
        <v>1.4360161504490594</v>
      </c>
      <c r="J936" s="34"/>
      <c r="K936" s="214"/>
      <c r="L936" s="252" t="str">
        <f>'Programe Budget 2073-74'!Q857</f>
        <v>सु</v>
      </c>
    </row>
    <row r="937" spans="1:12">
      <c r="A937" s="9"/>
      <c r="B937" s="9"/>
      <c r="C937" s="33">
        <f>'Programe Budget 2073-74'!C858</f>
        <v>61</v>
      </c>
      <c r="D937" s="126" t="str">
        <f>'Programe Budget 2073-74'!D858</f>
        <v>जिल्ला कृषि विकास कार्यालय, जाजरकोट</v>
      </c>
      <c r="E937" s="34">
        <f>'Programe Budget 2073-74'!E858</f>
        <v>30370</v>
      </c>
      <c r="F937" s="34">
        <v>9554</v>
      </c>
      <c r="G937" s="34">
        <f t="shared" si="82"/>
        <v>0.73821352173205879</v>
      </c>
      <c r="H937" s="192">
        <v>100</v>
      </c>
      <c r="I937" s="34">
        <f t="shared" si="83"/>
        <v>0.73821352173205879</v>
      </c>
      <c r="J937" s="34"/>
      <c r="K937" s="214"/>
      <c r="L937" s="252" t="str">
        <f>'Programe Budget 2073-74'!Q858</f>
        <v>सु</v>
      </c>
    </row>
    <row r="938" spans="1:12">
      <c r="A938" s="9"/>
      <c r="B938" s="9"/>
      <c r="C938" s="33">
        <f>'Programe Budget 2073-74'!C859</f>
        <v>62</v>
      </c>
      <c r="D938" s="126" t="str">
        <f>'Programe Budget 2073-74'!D859</f>
        <v>जिल्ला कृषि विकास कार्यालय, कालीकोट</v>
      </c>
      <c r="E938" s="34">
        <f>'Programe Budget 2073-74'!E859</f>
        <v>31211</v>
      </c>
      <c r="F938" s="34">
        <v>13861</v>
      </c>
      <c r="G938" s="34">
        <f t="shared" si="82"/>
        <v>1.0710045661218408</v>
      </c>
      <c r="H938" s="192">
        <v>100</v>
      </c>
      <c r="I938" s="34">
        <f t="shared" si="83"/>
        <v>1.0710045661218408</v>
      </c>
      <c r="J938" s="34"/>
      <c r="K938" s="214"/>
      <c r="L938" s="252" t="str">
        <f>'Programe Budget 2073-74'!Q859</f>
        <v>सु</v>
      </c>
    </row>
    <row r="939" spans="1:12">
      <c r="A939" s="9"/>
      <c r="B939" s="9"/>
      <c r="C939" s="33">
        <f>'Programe Budget 2073-74'!C860</f>
        <v>63</v>
      </c>
      <c r="D939" s="126" t="str">
        <f>'Programe Budget 2073-74'!D860</f>
        <v>जिल्ला कृषि विकास कार्यालय, हुम्ला</v>
      </c>
      <c r="E939" s="34">
        <f>'Programe Budget 2073-74'!E860</f>
        <v>29854</v>
      </c>
      <c r="F939" s="34">
        <v>10884</v>
      </c>
      <c r="G939" s="34">
        <f t="shared" si="82"/>
        <v>0.84097927261165251</v>
      </c>
      <c r="H939" s="192">
        <v>99</v>
      </c>
      <c r="I939" s="34">
        <f t="shared" si="83"/>
        <v>0.83256947988553587</v>
      </c>
      <c r="J939" s="34"/>
      <c r="K939" s="214"/>
      <c r="L939" s="252" t="str">
        <f>'Programe Budget 2073-74'!Q860</f>
        <v>सु</v>
      </c>
    </row>
    <row r="940" spans="1:12">
      <c r="A940" s="9"/>
      <c r="B940" s="9"/>
      <c r="C940" s="33">
        <f>'Programe Budget 2073-74'!C861</f>
        <v>64</v>
      </c>
      <c r="D940" s="126" t="str">
        <f>'Programe Budget 2073-74'!D861</f>
        <v>जिल्ला कृषि विकास कार्यालय, मुगु</v>
      </c>
      <c r="E940" s="34">
        <f>'Programe Budget 2073-74'!E861</f>
        <v>30074</v>
      </c>
      <c r="F940" s="34">
        <v>16134</v>
      </c>
      <c r="G940" s="34">
        <f t="shared" si="82"/>
        <v>1.2466335523995222</v>
      </c>
      <c r="H940" s="192">
        <v>100</v>
      </c>
      <c r="I940" s="34">
        <f t="shared" si="83"/>
        <v>1.2466335523995222</v>
      </c>
      <c r="J940" s="34"/>
      <c r="K940" s="214"/>
      <c r="L940" s="252" t="str">
        <f>'Programe Budget 2073-74'!Q861</f>
        <v>सु</v>
      </c>
    </row>
    <row r="941" spans="1:12">
      <c r="A941" s="9"/>
      <c r="B941" s="9"/>
      <c r="C941" s="33">
        <f>'Programe Budget 2073-74'!C862</f>
        <v>65</v>
      </c>
      <c r="D941" s="126" t="str">
        <f>'Programe Budget 2073-74'!D862</f>
        <v>जिल्ला कृषि विकास कार्यालय, डोल्पा</v>
      </c>
      <c r="E941" s="34">
        <f>'Programe Budget 2073-74'!E862</f>
        <v>30587</v>
      </c>
      <c r="F941" s="34">
        <v>16470</v>
      </c>
      <c r="G941" s="34">
        <f t="shared" si="82"/>
        <v>1.272595426305946</v>
      </c>
      <c r="H941" s="192">
        <v>100</v>
      </c>
      <c r="I941" s="34">
        <f t="shared" ref="I941:I951" si="84">SUM(G941*H941/100)</f>
        <v>1.272595426305946</v>
      </c>
      <c r="J941" s="34"/>
      <c r="K941" s="214"/>
      <c r="L941" s="252" t="str">
        <f>'Programe Budget 2073-74'!Q862</f>
        <v>सु</v>
      </c>
    </row>
    <row r="942" spans="1:12">
      <c r="A942" s="9"/>
      <c r="B942" s="9"/>
      <c r="C942" s="33">
        <f>'Programe Budget 2073-74'!C863</f>
        <v>66</v>
      </c>
      <c r="D942" s="126" t="str">
        <f>'Programe Budget 2073-74'!D863</f>
        <v>जिल्ला कृषि विकास कार्यालय, जुम्ला</v>
      </c>
      <c r="E942" s="34">
        <f>'Programe Budget 2073-74'!E863</f>
        <v>31675</v>
      </c>
      <c r="F942" s="34">
        <v>12986</v>
      </c>
      <c r="G942" s="34">
        <f t="shared" ref="G942:G951" si="85">SUM(F942/$F$952*100)</f>
        <v>1.0033955194905291</v>
      </c>
      <c r="H942" s="192">
        <v>100</v>
      </c>
      <c r="I942" s="34">
        <f t="shared" si="84"/>
        <v>1.0033955194905291</v>
      </c>
      <c r="J942" s="34"/>
      <c r="K942" s="214"/>
      <c r="L942" s="252" t="str">
        <f>'Programe Budget 2073-74'!Q863</f>
        <v>सु</v>
      </c>
    </row>
    <row r="943" spans="1:12">
      <c r="A943" s="9"/>
      <c r="B943" s="9"/>
      <c r="C943" s="33">
        <f>'Programe Budget 2073-74'!C864</f>
        <v>67</v>
      </c>
      <c r="D943" s="126" t="str">
        <f>'Programe Budget 2073-74'!D864</f>
        <v>जिल्ला कृषि विकास कार्यालय, बझाङ्ग</v>
      </c>
      <c r="E943" s="34">
        <f>'Programe Budget 2073-74'!E864</f>
        <v>30550</v>
      </c>
      <c r="F943" s="34">
        <v>9067</v>
      </c>
      <c r="G943" s="34">
        <f t="shared" si="85"/>
        <v>0.70058425806411728</v>
      </c>
      <c r="H943" s="192">
        <v>96.6</v>
      </c>
      <c r="I943" s="34">
        <f t="shared" si="84"/>
        <v>0.67676439328993721</v>
      </c>
      <c r="J943" s="34"/>
      <c r="K943" s="214"/>
      <c r="L943" s="252" t="str">
        <f>'Programe Budget 2073-74'!Q864</f>
        <v>दि</v>
      </c>
    </row>
    <row r="944" spans="1:12">
      <c r="A944" s="9"/>
      <c r="B944" s="9"/>
      <c r="C944" s="33">
        <f>'Programe Budget 2073-74'!C865</f>
        <v>68</v>
      </c>
      <c r="D944" s="126" t="str">
        <f>'Programe Budget 2073-74'!D865</f>
        <v>जिल्ला कृषि विकास कार्यालय, बाजुरा</v>
      </c>
      <c r="E944" s="34">
        <f>'Programe Budget 2073-74'!E865</f>
        <v>29434</v>
      </c>
      <c r="F944" s="34">
        <v>12272.5</v>
      </c>
      <c r="G944" s="34">
        <f t="shared" si="85"/>
        <v>0.94826517118031095</v>
      </c>
      <c r="H944" s="192">
        <v>96</v>
      </c>
      <c r="I944" s="34">
        <f t="shared" si="84"/>
        <v>0.91033456433309856</v>
      </c>
      <c r="J944" s="34"/>
      <c r="K944" s="214"/>
      <c r="L944" s="252" t="str">
        <f>'Programe Budget 2073-74'!Q865</f>
        <v>दि</v>
      </c>
    </row>
    <row r="945" spans="1:12">
      <c r="A945" s="9"/>
      <c r="B945" s="9"/>
      <c r="C945" s="33">
        <f>'Programe Budget 2073-74'!C866</f>
        <v>69</v>
      </c>
      <c r="D945" s="126" t="str">
        <f>'Programe Budget 2073-74'!D866</f>
        <v>जिल्ला कृषि विकास कार्यालय, डोटी</v>
      </c>
      <c r="E945" s="34">
        <f>'Programe Budget 2073-74'!E866</f>
        <v>33453</v>
      </c>
      <c r="F945" s="34">
        <v>14210.8</v>
      </c>
      <c r="G945" s="34">
        <f t="shared" si="85"/>
        <v>1.0980327312779925</v>
      </c>
      <c r="H945" s="192">
        <v>98.5</v>
      </c>
      <c r="I945" s="34">
        <f t="shared" si="84"/>
        <v>1.0815622403088225</v>
      </c>
      <c r="J945" s="34"/>
      <c r="K945" s="214"/>
      <c r="L945" s="252" t="str">
        <f>'Programe Budget 2073-74'!Q866</f>
        <v>दि</v>
      </c>
    </row>
    <row r="946" spans="1:12">
      <c r="A946" s="9"/>
      <c r="B946" s="9"/>
      <c r="C946" s="33">
        <f>'Programe Budget 2073-74'!C867</f>
        <v>70</v>
      </c>
      <c r="D946" s="126" t="str">
        <f>'Programe Budget 2073-74'!D867</f>
        <v>जिल्ला कृषि विकास कार्यालय, अछाम</v>
      </c>
      <c r="E946" s="34">
        <f>'Programe Budget 2073-74'!E867</f>
        <v>33285</v>
      </c>
      <c r="F946" s="34">
        <v>13016</v>
      </c>
      <c r="G946" s="34">
        <f t="shared" si="85"/>
        <v>1.00571354394646</v>
      </c>
      <c r="H946" s="192">
        <v>94.5</v>
      </c>
      <c r="I946" s="34">
        <f t="shared" si="84"/>
        <v>0.95039929902940468</v>
      </c>
      <c r="J946" s="34"/>
      <c r="K946" s="214"/>
      <c r="L946" s="252" t="str">
        <f>'Programe Budget 2073-74'!Q867</f>
        <v>दि</v>
      </c>
    </row>
    <row r="947" spans="1:12">
      <c r="A947" s="9"/>
      <c r="B947" s="9"/>
      <c r="C947" s="33">
        <f>'Programe Budget 2073-74'!C868</f>
        <v>71</v>
      </c>
      <c r="D947" s="126" t="str">
        <f>'Programe Budget 2073-74'!D868</f>
        <v>जिल्ला कृषि विकास कार्यालय, कैलाली</v>
      </c>
      <c r="E947" s="34">
        <f>'Programe Budget 2073-74'!E868</f>
        <v>28797</v>
      </c>
      <c r="F947" s="34">
        <v>10808</v>
      </c>
      <c r="G947" s="34">
        <f t="shared" si="85"/>
        <v>0.83510694398996144</v>
      </c>
      <c r="H947" s="192">
        <v>100</v>
      </c>
      <c r="I947" s="34">
        <f t="shared" si="84"/>
        <v>0.83510694398996155</v>
      </c>
      <c r="J947" s="34"/>
      <c r="K947" s="214"/>
      <c r="L947" s="252" t="str">
        <f>'Programe Budget 2073-74'!Q868</f>
        <v>दि</v>
      </c>
    </row>
    <row r="948" spans="1:12">
      <c r="A948" s="9"/>
      <c r="B948" s="9"/>
      <c r="C948" s="33">
        <f>'Programe Budget 2073-74'!C869</f>
        <v>72</v>
      </c>
      <c r="D948" s="126" t="str">
        <f>'Programe Budget 2073-74'!D869</f>
        <v>जिल्ला कृषि विकास कार्यालय, दार्चुला</v>
      </c>
      <c r="E948" s="34">
        <f>'Programe Budget 2073-74'!E869</f>
        <v>28638</v>
      </c>
      <c r="F948" s="34">
        <v>12057</v>
      </c>
      <c r="G948" s="34">
        <f t="shared" si="85"/>
        <v>0.93161402883854216</v>
      </c>
      <c r="H948" s="192">
        <v>95.6</v>
      </c>
      <c r="I948" s="34">
        <f t="shared" si="84"/>
        <v>0.89062301156964618</v>
      </c>
      <c r="J948" s="34"/>
      <c r="K948" s="214"/>
      <c r="L948" s="252" t="str">
        <f>'Programe Budget 2073-74'!Q869</f>
        <v>दि</v>
      </c>
    </row>
    <row r="949" spans="1:12">
      <c r="A949" s="9"/>
      <c r="B949" s="9"/>
      <c r="C949" s="33">
        <f>'Programe Budget 2073-74'!C870</f>
        <v>73</v>
      </c>
      <c r="D949" s="126" t="str">
        <f>'Programe Budget 2073-74'!D870</f>
        <v>जिल्ला कृषि विकास कार्यालय, बैतडी</v>
      </c>
      <c r="E949" s="34">
        <f>'Programe Budget 2073-74'!E870</f>
        <v>32819</v>
      </c>
      <c r="F949" s="34">
        <v>9498.5</v>
      </c>
      <c r="G949" s="34">
        <f t="shared" si="85"/>
        <v>0.73392517648858702</v>
      </c>
      <c r="H949" s="192">
        <v>100</v>
      </c>
      <c r="I949" s="34">
        <f t="shared" si="84"/>
        <v>0.73392517648858702</v>
      </c>
      <c r="J949" s="34"/>
      <c r="K949" s="214"/>
      <c r="L949" s="252" t="str">
        <f>'Programe Budget 2073-74'!Q870</f>
        <v>दि</v>
      </c>
    </row>
    <row r="950" spans="1:12">
      <c r="A950" s="9"/>
      <c r="B950" s="9"/>
      <c r="C950" s="33">
        <f>'Programe Budget 2073-74'!C871</f>
        <v>74</v>
      </c>
      <c r="D950" s="126" t="str">
        <f>'Programe Budget 2073-74'!D871</f>
        <v>जिल्ला कृषि विकास कार्यालय, डडेलधुरा</v>
      </c>
      <c r="E950" s="34">
        <f>'Programe Budget 2073-74'!E871</f>
        <v>34502</v>
      </c>
      <c r="F950" s="34">
        <v>13012</v>
      </c>
      <c r="G950" s="34">
        <f t="shared" si="85"/>
        <v>1.0054044740190025</v>
      </c>
      <c r="H950" s="192">
        <v>97.7</v>
      </c>
      <c r="I950" s="34">
        <f t="shared" si="84"/>
        <v>0.9822801711165654</v>
      </c>
      <c r="J950" s="34"/>
      <c r="K950" s="214"/>
      <c r="L950" s="252" t="str">
        <f>'Programe Budget 2073-74'!Q871</f>
        <v>दि</v>
      </c>
    </row>
    <row r="951" spans="1:12">
      <c r="A951" s="9"/>
      <c r="B951" s="9"/>
      <c r="C951" s="33">
        <f>'Programe Budget 2073-74'!C872</f>
        <v>75</v>
      </c>
      <c r="D951" s="126" t="str">
        <f>'Programe Budget 2073-74'!D872</f>
        <v>जिल्ला कृषि विकास कार्यालय, कन्चनपुर</v>
      </c>
      <c r="E951" s="34">
        <f>'Programe Budget 2073-74'!E872</f>
        <v>38883</v>
      </c>
      <c r="F951" s="34">
        <v>18669</v>
      </c>
      <c r="G951" s="34">
        <f t="shared" si="85"/>
        <v>1.4425066189256652</v>
      </c>
      <c r="H951" s="192">
        <v>98.3</v>
      </c>
      <c r="I951" s="34">
        <f t="shared" si="84"/>
        <v>1.4179840064039289</v>
      </c>
      <c r="J951" s="34"/>
      <c r="K951" s="214"/>
      <c r="L951" s="252" t="str">
        <f>'Programe Budget 2073-74'!Q872</f>
        <v>दि</v>
      </c>
    </row>
    <row r="952" spans="1:12">
      <c r="A952" s="9"/>
      <c r="B952" s="9"/>
      <c r="C952" s="33"/>
      <c r="D952" s="117" t="str">
        <f>'Programe Budget 2073-74'!D873</f>
        <v>७५ कार्यालयहरूको जम्मा</v>
      </c>
      <c r="E952" s="59">
        <f>SUM(E877:E951)</f>
        <v>2752158</v>
      </c>
      <c r="F952" s="59">
        <f>SUM(F877:F951)</f>
        <v>1294205.5</v>
      </c>
      <c r="G952" s="59">
        <f>SUM(G877:G951)</f>
        <v>99.999999999999943</v>
      </c>
      <c r="H952" s="192"/>
      <c r="I952" s="59">
        <f>SUM(I877:I951)</f>
        <v>97.219110489022029</v>
      </c>
      <c r="J952" s="57"/>
      <c r="K952" s="361"/>
      <c r="L952" s="25"/>
    </row>
    <row r="953" spans="1:12">
      <c r="A953" s="9"/>
      <c r="B953" s="9"/>
      <c r="C953" s="33"/>
      <c r="D953" s="274" t="s">
        <v>457</v>
      </c>
      <c r="E953" s="57" t="e">
        <f>E954</f>
        <v>#REF!</v>
      </c>
      <c r="F953" s="57" t="e">
        <f>F954</f>
        <v>#REF!</v>
      </c>
      <c r="G953" s="57" t="e">
        <f>F952/F953*100</f>
        <v>#REF!</v>
      </c>
      <c r="H953" s="192"/>
      <c r="I953" s="57" t="e">
        <f>I952*G953/100</f>
        <v>#REF!</v>
      </c>
      <c r="J953" s="57" t="e">
        <f>I953</f>
        <v>#REF!</v>
      </c>
      <c r="K953" s="361"/>
      <c r="L953" s="25"/>
    </row>
    <row r="954" spans="1:12" ht="15.6">
      <c r="A954" s="1284" t="s">
        <v>87</v>
      </c>
      <c r="B954" s="1284"/>
      <c r="C954" s="1284"/>
      <c r="D954" s="1284"/>
      <c r="E954" s="57" t="e">
        <f>SUM(E952,E874)</f>
        <v>#REF!</v>
      </c>
      <c r="F954" s="57" t="e">
        <f>SUM(F952,F874)</f>
        <v>#REF!</v>
      </c>
      <c r="G954" s="57" t="e">
        <f>G953+G875</f>
        <v>#REF!</v>
      </c>
      <c r="H954" s="192"/>
      <c r="I954" s="57" t="e">
        <f>I953+I875</f>
        <v>#REF!</v>
      </c>
      <c r="J954" s="57" t="e">
        <f>I954</f>
        <v>#REF!</v>
      </c>
      <c r="K954" s="57" t="e">
        <f>J954*G954/100</f>
        <v>#REF!</v>
      </c>
      <c r="L954" s="25"/>
    </row>
    <row r="955" spans="1:12" ht="15.6">
      <c r="A955" s="1284" t="s">
        <v>349</v>
      </c>
      <c r="B955" s="1284"/>
      <c r="C955" s="1284"/>
      <c r="D955" s="1284"/>
      <c r="E955" s="57" t="e">
        <f>E958</f>
        <v>#REF!</v>
      </c>
      <c r="F955" s="57" t="e">
        <f>F958</f>
        <v>#REF!</v>
      </c>
      <c r="G955" s="57" t="e">
        <f>F954/F958*100</f>
        <v>#REF!</v>
      </c>
      <c r="H955" s="192"/>
      <c r="I955" s="34"/>
      <c r="J955" s="57"/>
      <c r="K955" s="361" t="e">
        <f>J954*G955/100</f>
        <v>#REF!</v>
      </c>
      <c r="L955" s="25"/>
    </row>
    <row r="956" spans="1:12" ht="15.6">
      <c r="A956" s="1284" t="s">
        <v>83</v>
      </c>
      <c r="B956" s="1284"/>
      <c r="C956" s="1284"/>
      <c r="D956" s="1284"/>
      <c r="E956" s="57" t="e">
        <f>E862+E805</f>
        <v>#REF!</v>
      </c>
      <c r="F956" s="57" t="e">
        <f>F862+F805</f>
        <v>#REF!</v>
      </c>
      <c r="G956" s="57" t="e">
        <f>G863+G806</f>
        <v>#REF!</v>
      </c>
      <c r="H956" s="192"/>
      <c r="I956" s="57"/>
      <c r="J956" s="57" t="e">
        <f>J863+J806</f>
        <v>#REF!</v>
      </c>
      <c r="K956" s="57" t="e">
        <f>K863+K806</f>
        <v>#REF!</v>
      </c>
      <c r="L956" s="25"/>
    </row>
    <row r="957" spans="1:12" ht="15.6">
      <c r="A957" s="1284" t="s">
        <v>88</v>
      </c>
      <c r="B957" s="1284"/>
      <c r="C957" s="1284"/>
      <c r="D957" s="1284"/>
      <c r="E957" s="57" t="e">
        <f>E955</f>
        <v>#REF!</v>
      </c>
      <c r="F957" s="57" t="e">
        <f>F955</f>
        <v>#REF!</v>
      </c>
      <c r="G957" s="57" t="e">
        <f>F956/F958*100</f>
        <v>#REF!</v>
      </c>
      <c r="H957" s="192"/>
      <c r="I957" s="34"/>
      <c r="J957" s="57" t="e">
        <f>K956</f>
        <v>#REF!</v>
      </c>
      <c r="K957" s="361" t="e">
        <f>J957*G957/100</f>
        <v>#REF!</v>
      </c>
      <c r="L957" s="25"/>
    </row>
    <row r="958" spans="1:12" ht="15.6">
      <c r="A958" s="1284" t="s">
        <v>84</v>
      </c>
      <c r="B958" s="1284"/>
      <c r="C958" s="1284"/>
      <c r="D958" s="1284"/>
      <c r="E958" s="57" t="e">
        <f>E956+E954</f>
        <v>#REF!</v>
      </c>
      <c r="F958" s="57" t="e">
        <f>F956+F954</f>
        <v>#REF!</v>
      </c>
      <c r="G958" s="57" t="e">
        <f>G957+G955</f>
        <v>#REF!</v>
      </c>
      <c r="H958" s="192"/>
      <c r="I958" s="57"/>
      <c r="J958" s="57"/>
      <c r="K958" s="57" t="e">
        <f>K957+K955</f>
        <v>#REF!</v>
      </c>
      <c r="L958" s="25"/>
    </row>
    <row r="959" spans="1:12">
      <c r="A959" s="15"/>
      <c r="B959" s="15"/>
      <c r="C959" s="189"/>
      <c r="D959" s="276"/>
      <c r="E959" s="90"/>
      <c r="F959" s="90"/>
      <c r="G959" s="90"/>
      <c r="H959" s="438"/>
      <c r="I959" s="98"/>
      <c r="J959" s="443"/>
      <c r="K959" s="444"/>
    </row>
    <row r="960" spans="1:12">
      <c r="A960" s="16"/>
      <c r="B960" s="16"/>
      <c r="C960" s="242"/>
      <c r="D960" s="276"/>
      <c r="E960" s="91"/>
      <c r="F960" s="92"/>
      <c r="G960" s="99"/>
      <c r="H960" s="99"/>
      <c r="I960" s="100"/>
      <c r="J960" s="99"/>
      <c r="K960" s="99"/>
    </row>
    <row r="961" spans="1:11">
      <c r="A961" s="1211" t="str">
        <f>A1</f>
        <v xml:space="preserve">कृषि विभाग अन्तरगत सञ्चालित केन्द्रीय स्तरका आयोजना कार्यक्रमहरुको भारित प्रगति </v>
      </c>
      <c r="B961" s="1211"/>
      <c r="C961" s="1211"/>
      <c r="D961" s="1211"/>
      <c r="E961" s="1211"/>
      <c r="F961" s="1211"/>
      <c r="G961" s="1211"/>
      <c r="H961" s="1211"/>
      <c r="I961" s="1211"/>
      <c r="J961" s="1211"/>
      <c r="K961" s="1211"/>
    </row>
    <row r="962" spans="1:11">
      <c r="A962" s="1211" t="str">
        <f>A2</f>
        <v>बजेट शिर्षक अनुसार</v>
      </c>
      <c r="B962" s="1211"/>
      <c r="C962" s="1211"/>
      <c r="D962" s="1211"/>
      <c r="E962" s="1211"/>
      <c r="F962" s="1211"/>
      <c r="G962" s="1211"/>
      <c r="H962" s="1211"/>
      <c r="I962" s="1211"/>
      <c r="J962" s="1211"/>
      <c r="K962" s="1211"/>
    </row>
    <row r="963" spans="1:11">
      <c r="A963" s="1211" t="str">
        <f>A3</f>
        <v xml:space="preserve">आ.व. २०७2/७3 को वार्षिक भारित प्रगति </v>
      </c>
      <c r="B963" s="1211"/>
      <c r="C963" s="1211"/>
      <c r="D963" s="1211"/>
      <c r="E963" s="1211"/>
      <c r="F963" s="1211"/>
      <c r="G963" s="1211"/>
      <c r="H963" s="1211"/>
      <c r="I963" s="1211"/>
      <c r="J963" s="1211"/>
      <c r="K963" s="1211"/>
    </row>
    <row r="964" spans="1:11" ht="18">
      <c r="A964" s="1216" t="s">
        <v>85</v>
      </c>
      <c r="B964" s="1216"/>
      <c r="C964" s="1216"/>
      <c r="D964" s="1216"/>
      <c r="E964" s="1216"/>
      <c r="F964" s="1216"/>
      <c r="G964" s="1216"/>
      <c r="H964" s="1216"/>
      <c r="I964" s="1216"/>
      <c r="J964" s="1216"/>
      <c r="K964" s="1216"/>
    </row>
    <row r="965" spans="1:11" ht="59.4">
      <c r="A965" s="109" t="str">
        <f>A5</f>
        <v>क्र.सं.</v>
      </c>
      <c r="B965" s="109" t="str">
        <f>B5</f>
        <v xml:space="preserve"> ब.सि.नं.</v>
      </c>
      <c r="C965" s="109" t="s">
        <v>23</v>
      </c>
      <c r="D965" s="109" t="str">
        <f t="shared" ref="D965:I965" si="86">D5</f>
        <v>आयोजनाको नाम</v>
      </c>
      <c r="E965" s="108" t="str">
        <f t="shared" si="86"/>
        <v>वार्षिक विनियोजित वजेट</v>
      </c>
      <c r="F965" s="108" t="str">
        <f t="shared" si="86"/>
        <v>वार्षिक कार्यक्रम वजेट</v>
      </c>
      <c r="G965" s="109" t="str">
        <f t="shared" si="86"/>
        <v>लक्ष्य भार</v>
      </c>
      <c r="H965" s="108" t="str">
        <f t="shared" si="86"/>
        <v>भारित प्रगति प्रतिशत</v>
      </c>
      <c r="I965" s="108" t="str">
        <f t="shared" si="86"/>
        <v>बिभागको एकमुष्ट कूल प्रगति</v>
      </c>
      <c r="J965" s="109" t="s">
        <v>314</v>
      </c>
      <c r="K965" s="108" t="str">
        <f>K5</f>
        <v>बिभागको एकमुष्ट कूल प्रगति</v>
      </c>
    </row>
    <row r="966" spans="1:11">
      <c r="A966" s="11">
        <v>1</v>
      </c>
      <c r="B966" s="11">
        <v>2</v>
      </c>
      <c r="C966" s="33">
        <v>3</v>
      </c>
      <c r="D966" s="112">
        <v>4</v>
      </c>
      <c r="E966" s="33">
        <v>5</v>
      </c>
      <c r="F966" s="33">
        <v>6</v>
      </c>
      <c r="G966" s="33">
        <v>7</v>
      </c>
      <c r="H966" s="33">
        <v>8</v>
      </c>
      <c r="I966" s="162">
        <v>9</v>
      </c>
      <c r="J966" s="33">
        <v>10</v>
      </c>
      <c r="K966" s="33">
        <v>11</v>
      </c>
    </row>
    <row r="967" spans="1:11" ht="21">
      <c r="A967" s="243" t="str">
        <f>A7</f>
        <v>पहिलो प्राथमिकतामा परेका आयोजनाहरु  (P1)</v>
      </c>
      <c r="B967" s="244"/>
      <c r="C967" s="245"/>
      <c r="D967" s="123"/>
      <c r="E967" s="245"/>
      <c r="F967" s="245"/>
      <c r="G967" s="245"/>
      <c r="H967" s="245"/>
      <c r="I967" s="246"/>
      <c r="J967" s="245"/>
      <c r="K967" s="245"/>
    </row>
    <row r="968" spans="1:11" ht="17.399999999999999">
      <c r="A968" s="11">
        <f>'Programe Budget 2073-74'!A882</f>
        <v>1</v>
      </c>
      <c r="B968" s="11" t="str">
        <f>'Programe Budget 2073-74'!B882</f>
        <v>312103-3/4</v>
      </c>
      <c r="C968" s="33">
        <f>'Programe Budget 2073-74'!C882</f>
        <v>59</v>
      </c>
      <c r="D968" s="343" t="str">
        <f>'Programe Budget 2073-74'!D882</f>
        <v>माटो व्यवस्थापन, विशेष कृषि उत्पादन कार्यक्रम</v>
      </c>
      <c r="E968" s="34" t="e">
        <f>E91</f>
        <v>#REF!</v>
      </c>
      <c r="F968" s="34" t="e">
        <f>F91</f>
        <v>#REF!</v>
      </c>
      <c r="G968" s="34" t="e">
        <f t="shared" ref="G968:G984" si="87">F968*100/$F$988</f>
        <v>#REF!</v>
      </c>
      <c r="H968" s="34" t="e">
        <f>I91</f>
        <v>#REF!</v>
      </c>
      <c r="I968" s="34" t="e">
        <f>H968*G968/100</f>
        <v>#REF!</v>
      </c>
      <c r="J968" s="245"/>
      <c r="K968" s="245"/>
    </row>
    <row r="969" spans="1:11">
      <c r="A969" s="11">
        <f>'Programe Budget 2073-74'!A883</f>
        <v>2</v>
      </c>
      <c r="B969" s="11" t="str">
        <f>'Programe Budget 2073-74'!B883</f>
        <v>312104-3/4</v>
      </c>
      <c r="C969" s="33">
        <f>'Programe Budget 2073-74'!C883</f>
        <v>13</v>
      </c>
      <c r="D969" s="126" t="str">
        <f>'Programe Budget 2073-74'!D883</f>
        <v>साना तथा मझौला कृषक आयस्तर बृद्धि आयोजना (१३)</v>
      </c>
      <c r="E969" s="34">
        <f>E107</f>
        <v>707335</v>
      </c>
      <c r="F969" s="34">
        <f>F107</f>
        <v>707335</v>
      </c>
      <c r="G969" s="34" t="e">
        <f t="shared" si="87"/>
        <v>#REF!</v>
      </c>
      <c r="H969" s="34">
        <f>I107</f>
        <v>87.834497684972419</v>
      </c>
      <c r="I969" s="34" t="e">
        <f>H969*G969/100</f>
        <v>#REF!</v>
      </c>
      <c r="J969" s="59"/>
      <c r="K969" s="57"/>
    </row>
    <row r="970" spans="1:11">
      <c r="A970" s="11">
        <f>'Programe Budget 2073-74'!A884</f>
        <v>3</v>
      </c>
      <c r="B970" s="11" t="str">
        <f>'Programe Budget 2073-74'!B884</f>
        <v>312107-3/4</v>
      </c>
      <c r="C970" s="33">
        <f>'Programe Budget 2073-74'!C884</f>
        <v>0</v>
      </c>
      <c r="D970" s="126" t="str">
        <f>'Programe Budget 2073-74'!D884</f>
        <v>बागवानी विकास कार्यक्रम</v>
      </c>
      <c r="E970" s="34" t="e">
        <f>E146</f>
        <v>#REF!</v>
      </c>
      <c r="F970" s="34" t="e">
        <f>F146</f>
        <v>#REF!</v>
      </c>
      <c r="G970" s="34" t="e">
        <f t="shared" si="87"/>
        <v>#REF!</v>
      </c>
      <c r="H970" s="34" t="e">
        <f>I146</f>
        <v>#REF!</v>
      </c>
      <c r="I970" s="34" t="e">
        <f t="shared" ref="I970:I987" si="88">H970*G970/100</f>
        <v>#REF!</v>
      </c>
      <c r="J970" s="59"/>
      <c r="K970" s="57"/>
    </row>
    <row r="971" spans="1:11">
      <c r="A971" s="11">
        <f>'Programe Budget 2073-74'!A885</f>
        <v>4</v>
      </c>
      <c r="B971" s="11" t="str">
        <f>'Programe Budget 2073-74'!B885</f>
        <v>312108-3/4</v>
      </c>
      <c r="C971" s="33">
        <f>'Programe Budget 2073-74'!C885</f>
        <v>32</v>
      </c>
      <c r="D971" s="126" t="str">
        <f>'Programe Budget 2073-74'!D885</f>
        <v>आलु, तरकारी तथा मसला बाली विकास कार्यक्रम</v>
      </c>
      <c r="E971" s="34" t="e">
        <f>E239</f>
        <v>#REF!</v>
      </c>
      <c r="F971" s="34" t="e">
        <f>F239</f>
        <v>#REF!</v>
      </c>
      <c r="G971" s="34" t="e">
        <f t="shared" si="87"/>
        <v>#REF!</v>
      </c>
      <c r="H971" s="34" t="e">
        <f>I239</f>
        <v>#REF!</v>
      </c>
      <c r="I971" s="34" t="e">
        <f>H971*G971/100</f>
        <v>#REF!</v>
      </c>
      <c r="J971" s="59"/>
      <c r="K971" s="57"/>
    </row>
    <row r="972" spans="1:11">
      <c r="A972" s="11">
        <f>'Programe Budget 2073-74'!A886</f>
        <v>4</v>
      </c>
      <c r="B972" s="11" t="str">
        <f>'Programe Budget 2073-74'!B886</f>
        <v>312110-3/4</v>
      </c>
      <c r="C972" s="33">
        <f>'Programe Budget 2073-74'!C886</f>
        <v>13</v>
      </c>
      <c r="D972" s="126" t="str">
        <f>'Programe Budget 2073-74'!D886</f>
        <v xml:space="preserve">मत्स्य विकास कार्यक्रम </v>
      </c>
      <c r="E972" s="34">
        <f>E255</f>
        <v>300108</v>
      </c>
      <c r="F972" s="34">
        <f>F255</f>
        <v>300108</v>
      </c>
      <c r="G972" s="34" t="e">
        <f t="shared" si="87"/>
        <v>#REF!</v>
      </c>
      <c r="H972" s="34">
        <f>I255</f>
        <v>83.547586002372483</v>
      </c>
      <c r="I972" s="34" t="e">
        <f t="shared" si="88"/>
        <v>#REF!</v>
      </c>
      <c r="J972" s="59"/>
      <c r="K972" s="57"/>
    </row>
    <row r="973" spans="1:11">
      <c r="A973" s="11">
        <f>'Programe Budget 2073-74'!A887</f>
        <v>5</v>
      </c>
      <c r="B973" s="11" t="str">
        <f>'Programe Budget 2073-74'!B887</f>
        <v>312112-3/4</v>
      </c>
      <c r="C973" s="33">
        <f>'Programe Budget 2073-74'!C887</f>
        <v>34</v>
      </c>
      <c r="D973" s="126" t="str">
        <f>'Programe Budget 2073-74'!D887</f>
        <v xml:space="preserve">बाली संरक्षण कार्यक्रम </v>
      </c>
      <c r="E973" s="34" t="e">
        <f>E297</f>
        <v>#REF!</v>
      </c>
      <c r="F973" s="34" t="e">
        <f>F297</f>
        <v>#REF!</v>
      </c>
      <c r="G973" s="34" t="e">
        <f t="shared" si="87"/>
        <v>#REF!</v>
      </c>
      <c r="H973" s="34" t="e">
        <f>I297</f>
        <v>#REF!</v>
      </c>
      <c r="I973" s="34" t="e">
        <f t="shared" si="88"/>
        <v>#REF!</v>
      </c>
      <c r="J973" s="59"/>
      <c r="K973" s="57"/>
    </row>
    <row r="974" spans="1:11">
      <c r="A974" s="11">
        <f>'Programe Budget 2073-74'!A888</f>
        <v>6</v>
      </c>
      <c r="B974" s="11" t="str">
        <f>'Programe Budget 2073-74'!B888</f>
        <v>312114-3/4</v>
      </c>
      <c r="C974" s="33">
        <f>'Programe Budget 2073-74'!C888</f>
        <v>78</v>
      </c>
      <c r="D974" s="126" t="str">
        <f>'Programe Budget 2073-74'!D888</f>
        <v xml:space="preserve">बाली विकास कार्यक्रम </v>
      </c>
      <c r="E974" s="34" t="e">
        <f>E377</f>
        <v>#REF!</v>
      </c>
      <c r="F974" s="34" t="e">
        <f>F377</f>
        <v>#REF!</v>
      </c>
      <c r="G974" s="34" t="e">
        <f t="shared" si="87"/>
        <v>#REF!</v>
      </c>
      <c r="H974" s="34" t="e">
        <f>I377</f>
        <v>#REF!</v>
      </c>
      <c r="I974" s="34" t="e">
        <f t="shared" si="88"/>
        <v>#REF!</v>
      </c>
      <c r="J974" s="59"/>
      <c r="K974" s="57"/>
    </row>
    <row r="975" spans="1:11">
      <c r="A975" s="11">
        <f>'Programe Budget 2073-74'!A889</f>
        <v>7</v>
      </c>
      <c r="B975" s="11" t="str">
        <f>'Programe Budget 2073-74'!B889</f>
        <v>312116-3/4</v>
      </c>
      <c r="C975" s="33">
        <f>'Programe Budget 2073-74'!C889</f>
        <v>7</v>
      </c>
      <c r="D975" s="126" t="str">
        <f>'Programe Budget 2073-74'!D889</f>
        <v xml:space="preserve">कृषि प्रसार तथा तालीम कार्यक्रम </v>
      </c>
      <c r="E975" s="34">
        <f>E387</f>
        <v>134448.20000000001</v>
      </c>
      <c r="F975" s="34">
        <f>F387</f>
        <v>134448.20000000001</v>
      </c>
      <c r="G975" s="34" t="e">
        <f t="shared" si="87"/>
        <v>#REF!</v>
      </c>
      <c r="H975" s="34">
        <f>I387</f>
        <v>90.257706388036425</v>
      </c>
      <c r="I975" s="34" t="e">
        <f t="shared" si="88"/>
        <v>#REF!</v>
      </c>
      <c r="J975" s="59"/>
      <c r="K975" s="57"/>
    </row>
    <row r="976" spans="1:11">
      <c r="A976" s="11">
        <f>'Programe Budget 2073-74'!A890</f>
        <v>8</v>
      </c>
      <c r="B976" s="11" t="str">
        <f>'Programe Budget 2073-74'!B890</f>
        <v>312117-3/4</v>
      </c>
      <c r="C976" s="33">
        <f>'Programe Budget 2073-74'!C890</f>
        <v>39</v>
      </c>
      <c r="D976" s="126" t="str">
        <f>'Programe Budget 2073-74'!D890</f>
        <v>समूदाय व्यवस्थित सिंचित कृषि क्षेत्र आयोजना कार्यक्रम</v>
      </c>
      <c r="E976" s="34">
        <f>E425</f>
        <v>53507</v>
      </c>
      <c r="F976" s="34">
        <f>F425</f>
        <v>53507</v>
      </c>
      <c r="G976" s="34" t="e">
        <f t="shared" si="87"/>
        <v>#REF!</v>
      </c>
      <c r="H976" s="34">
        <f>I425</f>
        <v>95.229526977778633</v>
      </c>
      <c r="I976" s="34" t="e">
        <f t="shared" si="88"/>
        <v>#REF!</v>
      </c>
      <c r="J976" s="59"/>
      <c r="K976" s="57"/>
    </row>
    <row r="977" spans="1:11">
      <c r="A977" s="11">
        <f>'Programe Budget 2073-74'!A891</f>
        <v>9</v>
      </c>
      <c r="B977" s="11" t="str">
        <f>'Programe Budget 2073-74'!B891</f>
        <v>312119-3/4</v>
      </c>
      <c r="C977" s="33">
        <f>'Programe Budget 2073-74'!C891</f>
        <v>4</v>
      </c>
      <c r="D977" s="126" t="str">
        <f>'Programe Budget 2073-74'!D891</f>
        <v>कृषि व्यवसाय प्रवर्रधन तथा बजार विकास कार्यक्रम</v>
      </c>
      <c r="E977" s="34">
        <f>E432</f>
        <v>126050</v>
      </c>
      <c r="F977" s="34">
        <f>F432</f>
        <v>126050</v>
      </c>
      <c r="G977" s="34" t="e">
        <f t="shared" si="87"/>
        <v>#REF!</v>
      </c>
      <c r="H977" s="34">
        <f>I432</f>
        <v>75.386010868702883</v>
      </c>
      <c r="I977" s="34" t="e">
        <f t="shared" si="88"/>
        <v>#REF!</v>
      </c>
      <c r="J977" s="59"/>
      <c r="K977" s="57"/>
    </row>
    <row r="978" spans="1:11">
      <c r="A978" s="11">
        <f>'Programe Budget 2073-74'!A892</f>
        <v>10</v>
      </c>
      <c r="B978" s="11" t="str">
        <f>'Programe Budget 2073-74'!B892</f>
        <v>312120-3/4</v>
      </c>
      <c r="C978" s="33">
        <f>'Programe Budget 2073-74'!C892</f>
        <v>82</v>
      </c>
      <c r="D978" s="126" t="str">
        <f>'Programe Budget 2073-74'!D892</f>
        <v>सहकारी खेती, साना सिंचाई तथा मल वीउ ढुवानी कार्यक्रम कृषिर् इन्जिनियरिङ्ग समेत)</v>
      </c>
      <c r="E978" s="34" t="e">
        <f>E518</f>
        <v>#REF!</v>
      </c>
      <c r="F978" s="34" t="e">
        <f>F518</f>
        <v>#REF!</v>
      </c>
      <c r="G978" s="34" t="e">
        <f t="shared" si="87"/>
        <v>#REF!</v>
      </c>
      <c r="H978" s="34" t="e">
        <f>I518</f>
        <v>#REF!</v>
      </c>
      <c r="I978" s="34" t="e">
        <f t="shared" si="88"/>
        <v>#REF!</v>
      </c>
      <c r="J978" s="59"/>
      <c r="K978" s="57"/>
    </row>
    <row r="979" spans="1:11">
      <c r="A979" s="11">
        <f>'Programe Budget 2073-74'!A894</f>
        <v>12</v>
      </c>
      <c r="B979" s="11" t="str">
        <f>'Programe Budget 2073-74'!B894</f>
        <v>312124-3/4</v>
      </c>
      <c r="C979" s="33">
        <f>'Programe Budget 2073-74'!C894</f>
        <v>50</v>
      </c>
      <c r="D979" s="126" t="str">
        <f>'Programe Budget 2073-74'!D894</f>
        <v xml:space="preserve">सिंचाई तथा जलश्रोत ब्यवस्थापन आयोजना, बाली तथा जल ब्यवस्थापन कार्यक्रम </v>
      </c>
      <c r="E979" s="34">
        <f>E571</f>
        <v>181963</v>
      </c>
      <c r="F979" s="34">
        <f>F571</f>
        <v>181963</v>
      </c>
      <c r="G979" s="34" t="e">
        <f t="shared" si="87"/>
        <v>#REF!</v>
      </c>
      <c r="H979" s="34">
        <f>I571</f>
        <v>90.375843715480613</v>
      </c>
      <c r="I979" s="34" t="e">
        <f t="shared" si="88"/>
        <v>#REF!</v>
      </c>
      <c r="J979" s="59"/>
      <c r="K979" s="34"/>
    </row>
    <row r="980" spans="1:11">
      <c r="A980" s="11" t="e">
        <f>'Programe Budget 2073-74'!#REF!</f>
        <v>#REF!</v>
      </c>
      <c r="B980" s="11" t="e">
        <f>'Programe Budget 2073-74'!#REF!</f>
        <v>#REF!</v>
      </c>
      <c r="C980" s="33" t="e">
        <f>'Programe Budget 2073-74'!#REF!</f>
        <v>#REF!</v>
      </c>
      <c r="D980" s="126" t="e">
        <f>'Programe Budget 2073-74'!#REF!</f>
        <v>#REF!</v>
      </c>
      <c r="E980" s="34" t="e">
        <f>E579</f>
        <v>#REF!</v>
      </c>
      <c r="F980" s="34" t="e">
        <f>F579</f>
        <v>#REF!</v>
      </c>
      <c r="G980" s="34" t="e">
        <f t="shared" si="87"/>
        <v>#REF!</v>
      </c>
      <c r="H980" s="34" t="e">
        <f>I579</f>
        <v>#REF!</v>
      </c>
      <c r="I980" s="34" t="e">
        <f t="shared" si="88"/>
        <v>#REF!</v>
      </c>
      <c r="J980" s="59"/>
      <c r="K980" s="214"/>
    </row>
    <row r="981" spans="1:11">
      <c r="A981" s="11">
        <f>'Programe Budget 2073-74'!A895</f>
        <v>13</v>
      </c>
      <c r="B981" s="11" t="str">
        <f>'Programe Budget 2073-74'!B895</f>
        <v>312156-3/4</v>
      </c>
      <c r="C981" s="33">
        <f>'Programe Budget 2073-74'!C895</f>
        <v>1</v>
      </c>
      <c r="D981" s="126" t="str">
        <f>'Programe Budget 2073-74'!D895</f>
        <v>रानीजमरा कुलरिया सिंचाई आयोजना</v>
      </c>
      <c r="E981" s="34">
        <f>E583</f>
        <v>68691</v>
      </c>
      <c r="F981" s="34">
        <f>F583</f>
        <v>68691</v>
      </c>
      <c r="G981" s="34" t="e">
        <f t="shared" si="87"/>
        <v>#REF!</v>
      </c>
      <c r="H981" s="34">
        <f>I583</f>
        <v>91.5</v>
      </c>
      <c r="I981" s="34" t="e">
        <f t="shared" si="88"/>
        <v>#REF!</v>
      </c>
      <c r="J981" s="59"/>
      <c r="K981" s="214"/>
    </row>
    <row r="982" spans="1:11">
      <c r="A982" s="11">
        <f>'Programe Budget 2073-74'!A896</f>
        <v>14</v>
      </c>
      <c r="B982" s="11" t="str">
        <f>'Programe Budget 2073-74'!B896</f>
        <v>312162-3/4</v>
      </c>
      <c r="C982" s="33">
        <f>'Programe Budget 2073-74'!C896</f>
        <v>18</v>
      </c>
      <c r="D982" s="165" t="str">
        <f>'Programe Budget 2073-74'!D896</f>
        <v xml:space="preserve">नेपाल व्यापार एकिकृत रणनिति </v>
      </c>
      <c r="E982" s="34">
        <f>E619</f>
        <v>10670</v>
      </c>
      <c r="F982" s="34" t="e">
        <f>F619</f>
        <v>#REF!</v>
      </c>
      <c r="G982" s="34" t="e">
        <f t="shared" si="87"/>
        <v>#REF!</v>
      </c>
      <c r="H982" s="34" t="e">
        <f>I619</f>
        <v>#REF!</v>
      </c>
      <c r="I982" s="34" t="e">
        <f t="shared" si="88"/>
        <v>#REF!</v>
      </c>
      <c r="J982" s="59"/>
      <c r="K982" s="214"/>
    </row>
    <row r="983" spans="1:11">
      <c r="A983" s="11">
        <f>'Programe Budget 2073-74'!A897</f>
        <v>15</v>
      </c>
      <c r="B983" s="11" t="str">
        <f>'Programe Budget 2073-74'!B897</f>
        <v>32912-3/4</v>
      </c>
      <c r="C983" s="33">
        <f>'Programe Budget 2073-74'!C897</f>
        <v>23</v>
      </c>
      <c r="D983" s="126" t="str">
        <f>D621</f>
        <v xml:space="preserve">राष्ट्रपति चुरे तर्राई मधेस संरक्षण विकास समिती </v>
      </c>
      <c r="E983" s="34" t="e">
        <f>E648</f>
        <v>#REF!</v>
      </c>
      <c r="F983" s="34" t="e">
        <f>F648</f>
        <v>#REF!</v>
      </c>
      <c r="G983" s="34" t="e">
        <f t="shared" si="87"/>
        <v>#REF!</v>
      </c>
      <c r="H983" s="34" t="e">
        <f>I648</f>
        <v>#REF!</v>
      </c>
      <c r="I983" s="34" t="e">
        <f t="shared" si="88"/>
        <v>#REF!</v>
      </c>
      <c r="J983" s="59"/>
      <c r="K983" s="214"/>
    </row>
    <row r="984" spans="1:11" ht="15.6">
      <c r="A984" s="11">
        <f>'Programe Budget 2073-74'!A898</f>
        <v>16</v>
      </c>
      <c r="B984" s="11" t="str">
        <f>'Programe Budget 2073-74'!B898</f>
        <v>312805-3/4</v>
      </c>
      <c r="C984" s="33">
        <f>'Programe Budget 2073-74'!C898</f>
        <v>21</v>
      </c>
      <c r="D984" s="336" t="str">
        <f>'Programe Budget 2073-74'!D898</f>
        <v>घर बंगैचा कार्यक्रम</v>
      </c>
      <c r="E984" s="34">
        <f>E671</f>
        <v>24684.800000000007</v>
      </c>
      <c r="F984" s="34">
        <f>F671</f>
        <v>24684.800000000007</v>
      </c>
      <c r="G984" s="34" t="e">
        <f t="shared" si="87"/>
        <v>#REF!</v>
      </c>
      <c r="H984" s="34">
        <f>I671</f>
        <v>96.139532019704433</v>
      </c>
      <c r="I984" s="34" t="e">
        <f t="shared" si="88"/>
        <v>#REF!</v>
      </c>
      <c r="J984" s="59"/>
      <c r="K984" s="214"/>
    </row>
    <row r="985" spans="1:11" ht="15.6">
      <c r="A985" s="11">
        <f>'Programe Budget 2073-74'!A899</f>
        <v>17</v>
      </c>
      <c r="B985" s="11" t="str">
        <f>'Programe Budget 2073-74'!B899</f>
        <v>602801-3/4</v>
      </c>
      <c r="C985" s="33">
        <f>'Programe Budget 2073-74'!C899</f>
        <v>31</v>
      </c>
      <c r="D985" s="336" t="str">
        <f>'Programe Budget 2073-74'!D899</f>
        <v>राष्ट्रिय पुननिर्माण कोष भुकम्प प्रभावित जिल्लाका लागि राहत कार्यक्रम) -कृषि विभाग) -३१)</v>
      </c>
      <c r="E985" s="34">
        <f>E705</f>
        <v>499950</v>
      </c>
      <c r="F985" s="34">
        <f>F705</f>
        <v>499950</v>
      </c>
      <c r="G985" s="34" t="e">
        <f>G706</f>
        <v>#REF!</v>
      </c>
      <c r="H985" s="34">
        <f>I705</f>
        <v>99.449324332433221</v>
      </c>
      <c r="I985" s="34" t="e">
        <f t="shared" si="88"/>
        <v>#REF!</v>
      </c>
      <c r="J985" s="59"/>
      <c r="K985" s="214"/>
    </row>
    <row r="986" spans="1:11" ht="15.6">
      <c r="A986" s="11" t="e">
        <f>'Programe Budget 2073-74'!#REF!</f>
        <v>#REF!</v>
      </c>
      <c r="B986" s="11" t="e">
        <f>'Programe Budget 2073-74'!#REF!</f>
        <v>#REF!</v>
      </c>
      <c r="C986" s="33" t="e">
        <f>'Programe Budget 2073-74'!#REF!</f>
        <v>#REF!</v>
      </c>
      <c r="D986" s="336" t="e">
        <f>'Programe Budget 2073-74'!#REF!</f>
        <v>#REF!</v>
      </c>
      <c r="E986" s="34" t="e">
        <f>E789</f>
        <v>#REF!</v>
      </c>
      <c r="F986" s="34" t="e">
        <f>F789</f>
        <v>#REF!</v>
      </c>
      <c r="G986" s="34" t="e">
        <f>G790</f>
        <v>#REF!</v>
      </c>
      <c r="H986" s="34" t="e">
        <f>I789</f>
        <v>#REF!</v>
      </c>
      <c r="I986" s="34" t="e">
        <f t="shared" si="88"/>
        <v>#REF!</v>
      </c>
      <c r="J986" s="59"/>
      <c r="K986" s="214"/>
    </row>
    <row r="987" spans="1:11" ht="15.6">
      <c r="A987" s="11" t="e">
        <f>'Programe Budget 2073-74'!#REF!</f>
        <v>#REF!</v>
      </c>
      <c r="B987" s="11" t="e">
        <f>'Programe Budget 2073-74'!#REF!</f>
        <v>#REF!</v>
      </c>
      <c r="C987" s="33" t="e">
        <f>'Programe Budget 2073-74'!#REF!</f>
        <v>#REF!</v>
      </c>
      <c r="D987" s="336" t="e">
        <f>'Programe Budget 2073-74'!#REF!</f>
        <v>#REF!</v>
      </c>
      <c r="E987" s="34" t="e">
        <f>E803</f>
        <v>#REF!</v>
      </c>
      <c r="F987" s="34" t="e">
        <f>F803</f>
        <v>#REF!</v>
      </c>
      <c r="G987" s="34" t="e">
        <f>G804</f>
        <v>#REF!</v>
      </c>
      <c r="H987" s="34" t="e">
        <f>I803</f>
        <v>#REF!</v>
      </c>
      <c r="I987" s="34" t="e">
        <f t="shared" si="88"/>
        <v>#REF!</v>
      </c>
      <c r="J987" s="59"/>
      <c r="K987" s="214"/>
    </row>
    <row r="988" spans="1:11">
      <c r="A988" s="11"/>
      <c r="B988" s="11"/>
      <c r="C988" s="33"/>
      <c r="D988" s="117" t="s">
        <v>465</v>
      </c>
      <c r="E988" s="230" t="e">
        <f>SUM(E968:E987)</f>
        <v>#REF!</v>
      </c>
      <c r="F988" s="230" t="e">
        <f>SUM(F968:F987)</f>
        <v>#REF!</v>
      </c>
      <c r="G988" s="230" t="e">
        <f>SUM(G968:G987)</f>
        <v>#REF!</v>
      </c>
      <c r="H988" s="34"/>
      <c r="I988" s="230" t="e">
        <f>SUM(I968:I987)</f>
        <v>#REF!</v>
      </c>
      <c r="J988" s="57"/>
      <c r="K988" s="214"/>
    </row>
    <row r="989" spans="1:11">
      <c r="A989" s="11"/>
      <c r="B989" s="11"/>
      <c r="C989" s="33"/>
      <c r="D989" s="117" t="s">
        <v>483</v>
      </c>
      <c r="E989" s="21" t="e">
        <f>E1002</f>
        <v>#REF!</v>
      </c>
      <c r="F989" s="21" t="e">
        <f>F1002</f>
        <v>#REF!</v>
      </c>
      <c r="G989" s="230" t="e">
        <f>F988/F989*100</f>
        <v>#REF!</v>
      </c>
      <c r="H989" s="34"/>
      <c r="I989" s="230" t="e">
        <f>I988*G989/100</f>
        <v>#REF!</v>
      </c>
      <c r="J989" s="57" t="e">
        <f>I989</f>
        <v>#REF!</v>
      </c>
      <c r="K989" s="214"/>
    </row>
    <row r="990" spans="1:11" ht="21">
      <c r="A990" s="65" t="s">
        <v>71</v>
      </c>
      <c r="B990" s="244"/>
      <c r="C990" s="245"/>
      <c r="D990" s="123"/>
      <c r="E990" s="247"/>
      <c r="F990" s="247"/>
      <c r="G990" s="247"/>
      <c r="H990" s="441"/>
      <c r="I990" s="248"/>
      <c r="J990" s="247"/>
      <c r="K990" s="214"/>
    </row>
    <row r="991" spans="1:11">
      <c r="A991" s="11">
        <f>'Programe Budget 2073-74'!A903</f>
        <v>1</v>
      </c>
      <c r="B991" s="11" t="str">
        <f>'Programe Budget 2073-74'!B903</f>
        <v>312105/3/4</v>
      </c>
      <c r="C991" s="33">
        <v>1</v>
      </c>
      <c r="D991" s="126" t="str">
        <f>'Programe Budget 2073-74'!D903</f>
        <v xml:space="preserve">कृषि विकास आयोजना </v>
      </c>
      <c r="E991" s="34">
        <f>E810</f>
        <v>76137</v>
      </c>
      <c r="F991" s="34">
        <f>F810</f>
        <v>76137</v>
      </c>
      <c r="G991" s="34" t="e">
        <f>F991/$F$995*100</f>
        <v>#REF!</v>
      </c>
      <c r="H991" s="34">
        <f>I811</f>
        <v>89.6</v>
      </c>
      <c r="I991" s="34" t="e">
        <f>G991*H991/100</f>
        <v>#REF!</v>
      </c>
      <c r="J991" s="57"/>
      <c r="K991" s="34"/>
    </row>
    <row r="992" spans="1:11">
      <c r="A992" s="11">
        <f>'Programe Budget 2073-74'!A904</f>
        <v>2</v>
      </c>
      <c r="B992" s="11" t="str">
        <f>'Programe Budget 2073-74'!B904</f>
        <v>312106-3/4</v>
      </c>
      <c r="C992" s="33">
        <f>'Programe Budget 2073-74'!C904</f>
        <v>10</v>
      </c>
      <c r="D992" s="126" t="str">
        <f>'Programe Budget 2073-74'!D904</f>
        <v>रेशम खेती विकास कार्यक्रम</v>
      </c>
      <c r="E992" s="34">
        <f>E824</f>
        <v>75122</v>
      </c>
      <c r="F992" s="34">
        <f>F824</f>
        <v>75122</v>
      </c>
      <c r="G992" s="34" t="e">
        <f>F992/$F$995*100</f>
        <v>#REF!</v>
      </c>
      <c r="H992" s="34">
        <f>I824</f>
        <v>95.356278453715277</v>
      </c>
      <c r="I992" s="34" t="e">
        <f>G992*H992/100</f>
        <v>#REF!</v>
      </c>
      <c r="J992" s="57"/>
      <c r="K992" s="214"/>
    </row>
    <row r="993" spans="1:11">
      <c r="A993" s="11">
        <f>'Programe Budget 2073-74'!A905</f>
        <v>3</v>
      </c>
      <c r="B993" s="11" t="str">
        <f>'Programe Budget 2073-74'!B905</f>
        <v>312113-3/4</v>
      </c>
      <c r="C993" s="33">
        <f>'Programe Budget 2073-74'!C905</f>
        <v>3</v>
      </c>
      <c r="D993" s="126" t="str">
        <f>'Programe Budget 2073-74'!D905</f>
        <v>व्यवसायिक कीट विकास कार्यक्रम</v>
      </c>
      <c r="E993" s="34" t="e">
        <f>E850</f>
        <v>#REF!</v>
      </c>
      <c r="F993" s="34" t="e">
        <f>F850</f>
        <v>#REF!</v>
      </c>
      <c r="G993" s="34" t="e">
        <f>F993/$F$995*100</f>
        <v>#REF!</v>
      </c>
      <c r="H993" s="34" t="e">
        <f>I850</f>
        <v>#REF!</v>
      </c>
      <c r="I993" s="34" t="e">
        <f>G993*H993/100</f>
        <v>#REF!</v>
      </c>
      <c r="J993" s="57"/>
      <c r="K993" s="34"/>
    </row>
    <row r="994" spans="1:11">
      <c r="A994" s="11">
        <f>'Programe Budget 2073-74'!A906</f>
        <v>4</v>
      </c>
      <c r="B994" s="11" t="str">
        <f>'Programe Budget 2073-74'!B906</f>
        <v>312118-3/4</v>
      </c>
      <c r="C994" s="33">
        <f>'Programe Budget 2073-74'!C906</f>
        <v>7</v>
      </c>
      <c r="D994" s="126" t="str">
        <f>'Programe Budget 2073-74'!D906</f>
        <v xml:space="preserve">माटो परिक्षण तथा सेवा सुधार कार्यक्रम </v>
      </c>
      <c r="E994" s="34">
        <f>E860</f>
        <v>73543.100000000006</v>
      </c>
      <c r="F994" s="34">
        <f>F860</f>
        <v>73543.100000000006</v>
      </c>
      <c r="G994" s="34" t="e">
        <f>F994/$F$995*100</f>
        <v>#REF!</v>
      </c>
      <c r="H994" s="34">
        <f>I860</f>
        <v>99.963104628442366</v>
      </c>
      <c r="I994" s="34" t="e">
        <f>G994*H994/100</f>
        <v>#REF!</v>
      </c>
      <c r="J994" s="57"/>
      <c r="K994" s="214"/>
    </row>
    <row r="995" spans="1:11">
      <c r="A995" s="52"/>
      <c r="B995" s="9"/>
      <c r="C995" s="56"/>
      <c r="D995" s="117" t="s">
        <v>423</v>
      </c>
      <c r="E995" s="57" t="e">
        <f>SUM(E991:E994)</f>
        <v>#REF!</v>
      </c>
      <c r="F995" s="57" t="e">
        <f>SUM(F991:F994)</f>
        <v>#REF!</v>
      </c>
      <c r="G995" s="57" t="e">
        <f>SUM(G991:G994)</f>
        <v>#REF!</v>
      </c>
      <c r="H995" s="57"/>
      <c r="I995" s="57" t="e">
        <f>SUM(I991:I994)</f>
        <v>#REF!</v>
      </c>
      <c r="J995" s="57"/>
      <c r="K995" s="214"/>
    </row>
    <row r="996" spans="1:11">
      <c r="A996" s="52"/>
      <c r="B996" s="9"/>
      <c r="C996" s="56"/>
      <c r="D996" s="117" t="s">
        <v>484</v>
      </c>
      <c r="E996" s="57" t="e">
        <f>E1002</f>
        <v>#REF!</v>
      </c>
      <c r="F996" s="57" t="e">
        <f>F1002</f>
        <v>#REF!</v>
      </c>
      <c r="G996" s="57" t="e">
        <f>F995/F996*100</f>
        <v>#REF!</v>
      </c>
      <c r="H996" s="57"/>
      <c r="I996" s="57" t="e">
        <f>G996*I995/100</f>
        <v>#REF!</v>
      </c>
      <c r="J996" s="57" t="e">
        <f>I996</f>
        <v>#REF!</v>
      </c>
      <c r="K996" s="214"/>
    </row>
    <row r="997" spans="1:11" ht="35.25" customHeight="1">
      <c r="A997" s="511" t="s">
        <v>615</v>
      </c>
      <c r="B997" s="244"/>
      <c r="C997" s="245"/>
      <c r="D997" s="123"/>
      <c r="E997" s="248"/>
      <c r="F997" s="248"/>
      <c r="G997" s="248"/>
      <c r="H997" s="442"/>
      <c r="I997" s="248"/>
      <c r="J997" s="248"/>
      <c r="K997" s="34"/>
    </row>
    <row r="998" spans="1:11" s="144" customFormat="1">
      <c r="A998" s="33">
        <f>'Programe Budget 2073-74'!A910</f>
        <v>1</v>
      </c>
      <c r="B998" s="33" t="str">
        <f>'Programe Budget 2073-74'!B910</f>
        <v>312801-3/4</v>
      </c>
      <c r="C998" s="33">
        <f>'Programe Budget 2073-74'!C910</f>
        <v>6</v>
      </c>
      <c r="D998" s="289" t="str">
        <f>'Programe Budget 2073-74'!D910</f>
        <v xml:space="preserve">कर्णाली अञ्चल कृषि विकास आयोजना </v>
      </c>
      <c r="E998" s="34" t="e">
        <f>E874</f>
        <v>#REF!</v>
      </c>
      <c r="F998" s="34" t="e">
        <f>F874</f>
        <v>#REF!</v>
      </c>
      <c r="G998" s="34" t="e">
        <f>F998/$F$1000*100</f>
        <v>#REF!</v>
      </c>
      <c r="H998" s="34" t="e">
        <f>I874</f>
        <v>#REF!</v>
      </c>
      <c r="I998" s="34" t="e">
        <f>G998*H998/100</f>
        <v>#REF!</v>
      </c>
      <c r="J998" s="57"/>
      <c r="K998" s="34"/>
    </row>
    <row r="999" spans="1:11" s="144" customFormat="1">
      <c r="A999" s="33">
        <f>'Programe Budget 2073-74'!A911</f>
        <v>2</v>
      </c>
      <c r="B999" s="33" t="str">
        <f>'Programe Budget 2073-74'!B911</f>
        <v>312802-3/4</v>
      </c>
      <c r="C999" s="33">
        <f>'Programe Budget 2073-74'!C911</f>
        <v>75</v>
      </c>
      <c r="D999" s="289" t="str">
        <f>'Programe Budget 2073-74'!D911</f>
        <v xml:space="preserve">कृषि प्रसार कार्यक्रम </v>
      </c>
      <c r="E999" s="34">
        <f>E952</f>
        <v>2752158</v>
      </c>
      <c r="F999" s="34">
        <f>F952</f>
        <v>1294205.5</v>
      </c>
      <c r="G999" s="34" t="e">
        <f>F999/$F$1000*100</f>
        <v>#REF!</v>
      </c>
      <c r="H999" s="34">
        <f>I952</f>
        <v>97.219110489022029</v>
      </c>
      <c r="I999" s="34" t="e">
        <f>G999*H999/100</f>
        <v>#REF!</v>
      </c>
      <c r="J999" s="57"/>
      <c r="K999" s="214"/>
    </row>
    <row r="1000" spans="1:11">
      <c r="A1000" s="1"/>
      <c r="B1000" s="25"/>
      <c r="C1000" s="56"/>
      <c r="D1000" s="117" t="s">
        <v>350</v>
      </c>
      <c r="E1000" s="57" t="e">
        <f>SUM(E998:E999)</f>
        <v>#REF!</v>
      </c>
      <c r="F1000" s="57" t="e">
        <f>SUM(F998:F999)</f>
        <v>#REF!</v>
      </c>
      <c r="G1000" s="57" t="e">
        <f>SUM(G998:G999)</f>
        <v>#REF!</v>
      </c>
      <c r="H1000" s="34"/>
      <c r="I1000" s="57" t="e">
        <f>SUM(I998:I999)</f>
        <v>#REF!</v>
      </c>
      <c r="J1000" s="57" t="e">
        <f>SUM(G1000*I1000/100)</f>
        <v>#REF!</v>
      </c>
      <c r="K1000" s="34"/>
    </row>
    <row r="1001" spans="1:11" ht="16.8">
      <c r="A1001" s="1"/>
      <c r="B1001" s="25"/>
      <c r="C1001" s="37"/>
      <c r="D1001" s="12" t="s">
        <v>37</v>
      </c>
      <c r="E1001" s="57" t="e">
        <f>E1000</f>
        <v>#REF!</v>
      </c>
      <c r="F1001" s="57" t="e">
        <f>F1000</f>
        <v>#REF!</v>
      </c>
      <c r="G1001" s="57" t="e">
        <f>SUM(F1001/F1003*100)</f>
        <v>#REF!</v>
      </c>
      <c r="H1001" s="34"/>
      <c r="I1001" s="57"/>
      <c r="J1001" s="57" t="e">
        <f>SUM(J1000)</f>
        <v>#REF!</v>
      </c>
      <c r="K1001" s="361" t="e">
        <f>SUM(J1001*G1001/100)</f>
        <v>#REF!</v>
      </c>
    </row>
    <row r="1002" spans="1:11" ht="16.8">
      <c r="A1002" s="1"/>
      <c r="B1002" s="25"/>
      <c r="C1002" s="56"/>
      <c r="D1002" s="12" t="s">
        <v>351</v>
      </c>
      <c r="E1002" s="57" t="e">
        <f>E995+E988</f>
        <v>#REF!</v>
      </c>
      <c r="F1002" s="57" t="e">
        <f>F995+F988</f>
        <v>#REF!</v>
      </c>
      <c r="G1002" s="57" t="e">
        <f>SUM(F1002/F1003*100)</f>
        <v>#REF!</v>
      </c>
      <c r="H1002" s="34"/>
      <c r="I1002" s="57"/>
      <c r="J1002" s="57" t="e">
        <f>J996+J989</f>
        <v>#REF!</v>
      </c>
      <c r="K1002" s="57" t="e">
        <f>SUM(J1002*G1002/100)</f>
        <v>#REF!</v>
      </c>
    </row>
    <row r="1003" spans="1:11" s="144" customFormat="1" ht="15.6">
      <c r="A1003" s="71"/>
      <c r="B1003" s="231"/>
      <c r="C1003" s="56"/>
      <c r="D1003" s="513" t="s">
        <v>616</v>
      </c>
      <c r="E1003" s="57" t="e">
        <f>E1002+E1001</f>
        <v>#REF!</v>
      </c>
      <c r="F1003" s="57" t="e">
        <f>F1002+F1001</f>
        <v>#REF!</v>
      </c>
      <c r="G1003" s="57" t="e">
        <f>SUM(G1001+G1002)</f>
        <v>#REF!</v>
      </c>
      <c r="H1003" s="34"/>
      <c r="I1003" s="57"/>
      <c r="J1003" s="57"/>
      <c r="K1003" s="361" t="e">
        <f>SUM(K1002,K1001)</f>
        <v>#REF!</v>
      </c>
    </row>
    <row r="1005" spans="1:11" ht="16.2">
      <c r="D1005" s="512"/>
    </row>
  </sheetData>
  <mergeCells count="12">
    <mergeCell ref="A964:K964"/>
    <mergeCell ref="A1:K1"/>
    <mergeCell ref="A2:K2"/>
    <mergeCell ref="A3:K3"/>
    <mergeCell ref="A954:D954"/>
    <mergeCell ref="A955:D955"/>
    <mergeCell ref="A956:D956"/>
    <mergeCell ref="A957:D957"/>
    <mergeCell ref="A958:D958"/>
    <mergeCell ref="A961:K961"/>
    <mergeCell ref="A962:K962"/>
    <mergeCell ref="A963:K963"/>
  </mergeCells>
  <printOptions horizontalCentered="1"/>
  <pageMargins left="0.2" right="0.2" top="0.75" bottom="0.38" header="0.2" footer="0.2"/>
  <pageSetup paperSize="9" scale="85" orientation="landscape" r:id="rId1"/>
  <headerFooter alignWithMargins="0">
    <oddFooter>&amp;C&amp;"Fontasy Himali,Regular"&amp;P</oddFooter>
  </headerFooter>
  <rowBreaks count="4" manualBreakCount="4">
    <brk id="853" max="16383" man="1"/>
    <brk id="915" max="16383" man="1"/>
    <brk id="946" max="16383" man="1"/>
    <brk id="959" max="16383" man="1"/>
  </rowBreaks>
</worksheet>
</file>

<file path=xl/worksheets/sheet12.xml><?xml version="1.0" encoding="utf-8"?>
<worksheet xmlns="http://schemas.openxmlformats.org/spreadsheetml/2006/main" xmlns:r="http://schemas.openxmlformats.org/officeDocument/2006/relationships">
  <sheetPr codeName="Sheet12"/>
  <dimension ref="A1:P971"/>
  <sheetViews>
    <sheetView view="pageBreakPreview" topLeftCell="A418" zoomScale="91" zoomScaleSheetLayoutView="91" workbookViewId="0">
      <selection activeCell="G962" sqref="G962"/>
    </sheetView>
  </sheetViews>
  <sheetFormatPr defaultColWidth="9.33203125" defaultRowHeight="19.8"/>
  <cols>
    <col min="1" max="1" width="5.33203125" style="132" customWidth="1"/>
    <col min="2" max="2" width="13.5546875" style="132" customWidth="1"/>
    <col min="3" max="3" width="6.33203125" style="132" customWidth="1"/>
    <col min="4" max="4" width="44" style="132" customWidth="1"/>
    <col min="5" max="5" width="17.5546875" style="134" customWidth="1"/>
    <col min="6" max="6" width="26" style="134" customWidth="1"/>
    <col min="7" max="7" width="20.33203125" style="134" customWidth="1"/>
    <col min="8" max="8" width="19.33203125" style="134" customWidth="1"/>
    <col min="9" max="9" width="17.6640625" style="134" bestFit="1" customWidth="1"/>
    <col min="10" max="10" width="18.33203125" style="134" customWidth="1"/>
    <col min="11" max="11" width="16.6640625" style="134" customWidth="1"/>
    <col min="12" max="12" width="10.6640625" style="132" customWidth="1"/>
    <col min="13" max="13" width="8.33203125" style="132" bestFit="1" customWidth="1"/>
    <col min="14" max="14" width="12.44140625" style="134" hidden="1" customWidth="1"/>
    <col min="15" max="16" width="0" style="72" hidden="1" customWidth="1"/>
    <col min="17" max="16384" width="9.33203125" style="72"/>
  </cols>
  <sheetData>
    <row r="1" spans="1:15" s="190" customFormat="1" ht="21">
      <c r="A1" s="1220" t="s">
        <v>33</v>
      </c>
      <c r="B1" s="1220"/>
      <c r="C1" s="1220"/>
      <c r="D1" s="1220"/>
      <c r="E1" s="1220"/>
      <c r="F1" s="1220"/>
      <c r="G1" s="1220"/>
      <c r="H1" s="1220"/>
      <c r="I1" s="1220"/>
      <c r="J1" s="1220"/>
      <c r="K1" s="1220"/>
      <c r="L1" s="1220"/>
      <c r="M1" s="1220"/>
      <c r="N1" s="257"/>
    </row>
    <row r="2" spans="1:15" s="190" customFormat="1" ht="21">
      <c r="A2" s="1220" t="s">
        <v>485</v>
      </c>
      <c r="B2" s="1221"/>
      <c r="C2" s="1221"/>
      <c r="D2" s="1221"/>
      <c r="E2" s="1221"/>
      <c r="F2" s="1221"/>
      <c r="G2" s="1221"/>
      <c r="H2" s="1221"/>
      <c r="I2" s="1221"/>
      <c r="J2" s="1221"/>
      <c r="K2" s="1221"/>
      <c r="L2" s="1221"/>
      <c r="M2" s="1221"/>
      <c r="N2" s="257"/>
    </row>
    <row r="3" spans="1:15" s="190" customFormat="1" ht="21">
      <c r="A3" s="1220" t="s">
        <v>552</v>
      </c>
      <c r="B3" s="1220"/>
      <c r="C3" s="1220"/>
      <c r="D3" s="1220"/>
      <c r="E3" s="1220"/>
      <c r="F3" s="1220"/>
      <c r="G3" s="1220"/>
      <c r="H3" s="1220"/>
      <c r="I3" s="1220"/>
      <c r="J3" s="1220"/>
      <c r="K3" s="1220"/>
      <c r="L3" s="1220"/>
      <c r="M3" s="1220"/>
      <c r="N3" s="257"/>
    </row>
    <row r="4" spans="1:15" s="190" customFormat="1" ht="19.5" customHeight="1">
      <c r="A4" s="258" t="s">
        <v>320</v>
      </c>
      <c r="B4" s="259"/>
      <c r="C4" s="259"/>
      <c r="D4" s="259"/>
      <c r="E4" s="257"/>
      <c r="F4" s="257"/>
      <c r="G4" s="257"/>
      <c r="H4" s="257"/>
      <c r="I4" s="257"/>
      <c r="J4" s="257"/>
      <c r="K4" s="257"/>
      <c r="L4" s="259"/>
      <c r="M4" s="259"/>
      <c r="N4" s="257"/>
    </row>
    <row r="5" spans="1:15" s="75" customFormat="1" ht="44.25" customHeight="1">
      <c r="A5" s="108" t="s">
        <v>21</v>
      </c>
      <c r="B5" s="108" t="s">
        <v>22</v>
      </c>
      <c r="C5" s="109" t="s">
        <v>23</v>
      </c>
      <c r="D5" s="109" t="s">
        <v>24</v>
      </c>
      <c r="E5" s="1299" t="s">
        <v>358</v>
      </c>
      <c r="F5" s="1299" t="s">
        <v>531</v>
      </c>
      <c r="G5" s="1299" t="s">
        <v>532</v>
      </c>
      <c r="H5" s="161" t="s">
        <v>361</v>
      </c>
      <c r="I5" s="161" t="s">
        <v>362</v>
      </c>
      <c r="J5" s="159" t="s">
        <v>365</v>
      </c>
      <c r="K5" s="1300" t="s">
        <v>364</v>
      </c>
      <c r="L5" s="159">
        <v>4</v>
      </c>
      <c r="M5" s="158" t="s">
        <v>366</v>
      </c>
      <c r="N5" s="158" t="s">
        <v>375</v>
      </c>
    </row>
    <row r="6" spans="1:15">
      <c r="A6" s="112"/>
      <c r="B6" s="112"/>
      <c r="C6" s="112"/>
      <c r="D6" s="112"/>
      <c r="E6" s="1299"/>
      <c r="F6" s="1299"/>
      <c r="G6" s="1299"/>
      <c r="H6" s="159" t="s">
        <v>467</v>
      </c>
      <c r="I6" s="159" t="s">
        <v>467</v>
      </c>
      <c r="J6" s="159" t="s">
        <v>467</v>
      </c>
      <c r="K6" s="1301"/>
      <c r="L6" s="112"/>
      <c r="M6" s="112"/>
      <c r="N6" s="158"/>
    </row>
    <row r="7" spans="1:15">
      <c r="A7" s="1291" t="s">
        <v>367</v>
      </c>
      <c r="B7" s="1291"/>
      <c r="C7" s="1291"/>
      <c r="D7" s="1291"/>
      <c r="E7" s="109"/>
      <c r="F7" s="109"/>
      <c r="G7" s="109"/>
      <c r="H7" s="158"/>
      <c r="I7" s="158"/>
      <c r="J7" s="158"/>
      <c r="K7" s="158"/>
      <c r="L7" s="114"/>
      <c r="M7" s="114"/>
      <c r="N7" s="158"/>
    </row>
    <row r="8" spans="1:15" s="69" customFormat="1">
      <c r="A8" s="56">
        <f>'Programe Budget 2073-74'!A8</f>
        <v>1</v>
      </c>
      <c r="B8" s="56" t="str">
        <f>'Programe Budget 2073-74'!B8</f>
        <v>312103-3/4</v>
      </c>
      <c r="C8" s="56">
        <f>'Programe Budget 2073-74'!C8</f>
        <v>1</v>
      </c>
      <c r="D8" s="260" t="str">
        <f>'Programe Budget 2073-74'!D8</f>
        <v>माटो व्यवस्थापन, विशेष कृषि उत्पादन कार्यक्रम</v>
      </c>
      <c r="E8" s="371"/>
      <c r="F8" s="371"/>
      <c r="G8" s="371"/>
      <c r="H8" s="169"/>
      <c r="I8" s="169"/>
      <c r="J8" s="169"/>
      <c r="K8" s="111"/>
      <c r="L8" s="170"/>
      <c r="M8" s="170"/>
      <c r="N8" s="111" t="str">
        <f>'Programe Budget 2073-74'!Q8</f>
        <v>ना</v>
      </c>
    </row>
    <row r="9" spans="1:15">
      <c r="A9" s="128"/>
      <c r="B9" s="128"/>
      <c r="C9" s="11">
        <f>'Programe Budget 2073-74'!C9</f>
        <v>1</v>
      </c>
      <c r="D9" s="114" t="str">
        <f>'Programe Budget 2073-74'!D9</f>
        <v>माटो व्यवस्थापन निर्देशनालय, हरिहरभवन</v>
      </c>
      <c r="E9" s="111">
        <f>'Programe Budget 2073-74'!E9</f>
        <v>310</v>
      </c>
      <c r="F9" s="111">
        <f>'Programe Budget 2073-74'!F9</f>
        <v>0</v>
      </c>
      <c r="G9" s="111">
        <f>E9-F9</f>
        <v>310</v>
      </c>
      <c r="H9" s="111">
        <v>0</v>
      </c>
      <c r="I9" s="111">
        <v>2322.89</v>
      </c>
      <c r="J9" s="111">
        <f t="shared" ref="J9:J40" si="0">I9+H9</f>
        <v>2322.89</v>
      </c>
      <c r="K9" s="111">
        <f>J9/E9*100</f>
        <v>749.31935483870961</v>
      </c>
      <c r="L9" s="170"/>
      <c r="M9" s="170"/>
      <c r="N9" s="111" t="str">
        <f>'Programe Budget 2073-74'!Q9</f>
        <v>नि</v>
      </c>
      <c r="O9" s="217" t="e">
        <f>J9-#REF!</f>
        <v>#REF!</v>
      </c>
    </row>
    <row r="10" spans="1:15">
      <c r="A10" s="128"/>
      <c r="B10" s="128"/>
      <c r="C10" s="11">
        <f>'Programe Budget 2073-74'!C10</f>
        <v>2</v>
      </c>
      <c r="D10" s="114" t="str">
        <f>'Programe Budget 2073-74'!D10</f>
        <v>क्षेत्रीय माटो परिक्षण प्रयोगशाला, झुम्का, सुनसरी</v>
      </c>
      <c r="E10" s="111">
        <f>'Programe Budget 2073-74'!E10</f>
        <v>30</v>
      </c>
      <c r="F10" s="111">
        <f>'Programe Budget 2073-74'!F10</f>
        <v>0</v>
      </c>
      <c r="G10" s="111">
        <f t="shared" ref="G10:G73" si="1">E10-F10</f>
        <v>30</v>
      </c>
      <c r="H10" s="111">
        <v>0</v>
      </c>
      <c r="I10" s="111">
        <v>138.55000000000001</v>
      </c>
      <c r="J10" s="111">
        <f t="shared" si="0"/>
        <v>138.55000000000001</v>
      </c>
      <c r="K10" s="111">
        <f t="shared" ref="K10:K73" si="2">J10/E10*100</f>
        <v>461.83333333333343</v>
      </c>
      <c r="L10" s="170"/>
      <c r="M10" s="170"/>
      <c r="N10" s="111" t="str">
        <f>'Programe Budget 2073-74'!Q10</f>
        <v>नि</v>
      </c>
      <c r="O10" s="217" t="e">
        <f>J10-#REF!</f>
        <v>#REF!</v>
      </c>
    </row>
    <row r="11" spans="1:15">
      <c r="A11" s="128"/>
      <c r="B11" s="128"/>
      <c r="C11" s="11">
        <f>'Programe Budget 2073-74'!C11</f>
        <v>3</v>
      </c>
      <c r="D11" s="114" t="str">
        <f>'Programe Budget 2073-74'!D11</f>
        <v>क्षेत्रीय माटो परिक्षण प्रयोगशाला, हेटौंडा</v>
      </c>
      <c r="E11" s="111">
        <f>'Programe Budget 2073-74'!E11</f>
        <v>36</v>
      </c>
      <c r="F11" s="111">
        <f>'Programe Budget 2073-74'!F11</f>
        <v>0</v>
      </c>
      <c r="G11" s="111">
        <f t="shared" si="1"/>
        <v>36</v>
      </c>
      <c r="H11" s="111">
        <v>0</v>
      </c>
      <c r="I11" s="111">
        <v>245.16</v>
      </c>
      <c r="J11" s="111">
        <f t="shared" si="0"/>
        <v>245.16</v>
      </c>
      <c r="K11" s="111">
        <f t="shared" si="2"/>
        <v>681</v>
      </c>
      <c r="L11" s="170"/>
      <c r="M11" s="170"/>
      <c r="N11" s="111" t="str">
        <f>'Programe Budget 2073-74'!Q11</f>
        <v>नि</v>
      </c>
      <c r="O11" s="217" t="e">
        <f>J11-#REF!</f>
        <v>#REF!</v>
      </c>
    </row>
    <row r="12" spans="1:15">
      <c r="A12" s="128"/>
      <c r="B12" s="128"/>
      <c r="C12" s="11">
        <f>'Programe Budget 2073-74'!C12</f>
        <v>4</v>
      </c>
      <c r="D12" s="114" t="str">
        <f>'Programe Budget 2073-74'!D12</f>
        <v>क्षेत्रीय माटो परिक्षण प्रयोगशाला, पोखरा</v>
      </c>
      <c r="E12" s="111">
        <f>'Programe Budget 2073-74'!E12</f>
        <v>36</v>
      </c>
      <c r="F12" s="111">
        <f>'Programe Budget 2073-74'!F12</f>
        <v>0</v>
      </c>
      <c r="G12" s="111">
        <f t="shared" si="1"/>
        <v>36</v>
      </c>
      <c r="H12" s="111">
        <v>0</v>
      </c>
      <c r="I12" s="111">
        <v>172.72</v>
      </c>
      <c r="J12" s="111">
        <f t="shared" si="0"/>
        <v>172.72</v>
      </c>
      <c r="K12" s="111">
        <f t="shared" si="2"/>
        <v>479.77777777777783</v>
      </c>
      <c r="L12" s="170"/>
      <c r="M12" s="170"/>
      <c r="N12" s="111" t="str">
        <f>'Programe Budget 2073-74'!Q12</f>
        <v>नि</v>
      </c>
      <c r="O12" s="217" t="e">
        <f>J12-#REF!</f>
        <v>#REF!</v>
      </c>
    </row>
    <row r="13" spans="1:15">
      <c r="A13" s="128"/>
      <c r="B13" s="128"/>
      <c r="C13" s="11">
        <f>'Programe Budget 2073-74'!C13</f>
        <v>5</v>
      </c>
      <c r="D13" s="114" t="str">
        <f>'Programe Budget 2073-74'!D13</f>
        <v>क्षेत्रीय माटो परिक्षण प्रयोगशाला, खजुरा, बाँके</v>
      </c>
      <c r="E13" s="111">
        <f>'Programe Budget 2073-74'!E13</f>
        <v>32</v>
      </c>
      <c r="F13" s="111">
        <f>'Programe Budget 2073-74'!F13</f>
        <v>0</v>
      </c>
      <c r="G13" s="111">
        <f t="shared" si="1"/>
        <v>32</v>
      </c>
      <c r="H13" s="111">
        <v>0</v>
      </c>
      <c r="I13" s="111">
        <v>87.5</v>
      </c>
      <c r="J13" s="111">
        <f t="shared" si="0"/>
        <v>87.5</v>
      </c>
      <c r="K13" s="111">
        <f t="shared" si="2"/>
        <v>273.4375</v>
      </c>
      <c r="L13" s="170"/>
      <c r="M13" s="170"/>
      <c r="N13" s="111" t="str">
        <f>'Programe Budget 2073-74'!Q13</f>
        <v>नि</v>
      </c>
      <c r="O13" s="217" t="e">
        <f>J13-#REF!</f>
        <v>#REF!</v>
      </c>
    </row>
    <row r="14" spans="1:15">
      <c r="A14" s="128"/>
      <c r="B14" s="128"/>
      <c r="C14" s="11">
        <f>'Programe Budget 2073-74'!C14</f>
        <v>6</v>
      </c>
      <c r="D14" s="114" t="str">
        <f>'Programe Budget 2073-74'!D14</f>
        <v>क्षेत्रीय माटो परिक्षण प्रयोगशाला, सुन्दरपुर</v>
      </c>
      <c r="E14" s="111">
        <f>'Programe Budget 2073-74'!E14</f>
        <v>36</v>
      </c>
      <c r="F14" s="111">
        <f>'Programe Budget 2073-74'!F14</f>
        <v>0</v>
      </c>
      <c r="G14" s="111">
        <f t="shared" si="1"/>
        <v>36</v>
      </c>
      <c r="H14" s="111">
        <v>0</v>
      </c>
      <c r="I14" s="111">
        <v>90</v>
      </c>
      <c r="J14" s="111">
        <f t="shared" si="0"/>
        <v>90</v>
      </c>
      <c r="K14" s="111">
        <f t="shared" si="2"/>
        <v>250</v>
      </c>
      <c r="L14" s="170"/>
      <c r="M14" s="170"/>
      <c r="N14" s="111" t="str">
        <f>'Programe Budget 2073-74'!Q14</f>
        <v>नि</v>
      </c>
      <c r="O14" s="217" t="e">
        <f>J14-#REF!</f>
        <v>#REF!</v>
      </c>
    </row>
    <row r="15" spans="1:15">
      <c r="A15" s="128"/>
      <c r="B15" s="128"/>
      <c r="C15" s="11">
        <f>'Programe Budget 2073-74'!C15</f>
        <v>7</v>
      </c>
      <c r="D15" s="114" t="str">
        <f>'Programe Budget 2073-74'!D15</f>
        <v>माटो परिक्षण प्रयोगशाला, सुरुङ्गा, झापा</v>
      </c>
      <c r="E15" s="111">
        <f>'Programe Budget 2073-74'!E15</f>
        <v>20</v>
      </c>
      <c r="F15" s="111">
        <f>'Programe Budget 2073-74'!F15</f>
        <v>0</v>
      </c>
      <c r="G15" s="111">
        <f t="shared" si="1"/>
        <v>20</v>
      </c>
      <c r="H15" s="111">
        <v>0</v>
      </c>
      <c r="I15" s="111">
        <v>60</v>
      </c>
      <c r="J15" s="111">
        <f t="shared" si="0"/>
        <v>60</v>
      </c>
      <c r="K15" s="111">
        <f t="shared" si="2"/>
        <v>300</v>
      </c>
      <c r="L15" s="170"/>
      <c r="M15" s="170"/>
      <c r="N15" s="111" t="str">
        <f>'Programe Budget 2073-74'!Q15</f>
        <v>नि</v>
      </c>
      <c r="O15" s="217" t="e">
        <f>J15-#REF!</f>
        <v>#REF!</v>
      </c>
    </row>
    <row r="16" spans="1:15">
      <c r="A16" s="128"/>
      <c r="B16" s="128"/>
      <c r="C16" s="11">
        <f>'Programe Budget 2073-74'!C16</f>
        <v>8</v>
      </c>
      <c r="D16" s="114" t="str">
        <f>'Programe Budget 2073-74'!D16</f>
        <v>जिल्ला कृषि विकास कार्यालय, ताप्लेजुड</v>
      </c>
      <c r="E16" s="111">
        <f>'Programe Budget 2073-74'!E16</f>
        <v>300</v>
      </c>
      <c r="F16" s="111">
        <f>'Programe Budget 2073-74'!F16</f>
        <v>0</v>
      </c>
      <c r="G16" s="111">
        <f t="shared" si="1"/>
        <v>300</v>
      </c>
      <c r="H16" s="111">
        <v>0</v>
      </c>
      <c r="I16" s="111">
        <v>565</v>
      </c>
      <c r="J16" s="111">
        <f t="shared" si="0"/>
        <v>565</v>
      </c>
      <c r="K16" s="111">
        <f t="shared" si="2"/>
        <v>188.33333333333334</v>
      </c>
      <c r="L16" s="170"/>
      <c r="M16" s="170"/>
      <c r="N16" s="111" t="str">
        <f>'Programe Budget 2073-74'!Q16</f>
        <v>वि</v>
      </c>
      <c r="O16" s="217" t="e">
        <f>J16-#REF!</f>
        <v>#REF!</v>
      </c>
    </row>
    <row r="17" spans="1:15">
      <c r="A17" s="128"/>
      <c r="B17" s="128"/>
      <c r="C17" s="11">
        <f>'Programe Budget 2073-74'!C17</f>
        <v>9</v>
      </c>
      <c r="D17" s="114" t="str">
        <f>'Programe Budget 2073-74'!D17</f>
        <v>जिल्ला कृषि विकास कार्यालय, झापा</v>
      </c>
      <c r="E17" s="111">
        <f>'Programe Budget 2073-74'!E17</f>
        <v>1000</v>
      </c>
      <c r="F17" s="111">
        <f>'Programe Budget 2073-74'!F17</f>
        <v>0</v>
      </c>
      <c r="G17" s="111">
        <f t="shared" si="1"/>
        <v>1000</v>
      </c>
      <c r="H17" s="111">
        <v>0</v>
      </c>
      <c r="I17" s="111">
        <v>1979.8</v>
      </c>
      <c r="J17" s="111">
        <f t="shared" si="0"/>
        <v>1979.8</v>
      </c>
      <c r="K17" s="111">
        <f t="shared" si="2"/>
        <v>197.98</v>
      </c>
      <c r="L17" s="170"/>
      <c r="M17" s="170"/>
      <c r="N17" s="111" t="str">
        <f>'Programe Budget 2073-74'!Q17</f>
        <v>वि</v>
      </c>
      <c r="O17" s="217" t="e">
        <f>J17-#REF!</f>
        <v>#REF!</v>
      </c>
    </row>
    <row r="18" spans="1:15">
      <c r="A18" s="128"/>
      <c r="B18" s="128"/>
      <c r="C18" s="11">
        <f>'Programe Budget 2073-74'!C18</f>
        <v>10</v>
      </c>
      <c r="D18" s="114" t="str">
        <f>'Programe Budget 2073-74'!D18</f>
        <v>जिल्ला कृषि विकास कार्यालय, संखुवासभा</v>
      </c>
      <c r="E18" s="111">
        <f>'Programe Budget 2073-74'!E18</f>
        <v>500</v>
      </c>
      <c r="F18" s="111">
        <f>'Programe Budget 2073-74'!F18</f>
        <v>0</v>
      </c>
      <c r="G18" s="111">
        <f t="shared" si="1"/>
        <v>500</v>
      </c>
      <c r="H18" s="111">
        <v>0</v>
      </c>
      <c r="I18" s="111">
        <v>2635</v>
      </c>
      <c r="J18" s="111">
        <f t="shared" si="0"/>
        <v>2635</v>
      </c>
      <c r="K18" s="111">
        <f>J18/E18*100</f>
        <v>527</v>
      </c>
      <c r="L18" s="170"/>
      <c r="M18" s="170"/>
      <c r="N18" s="111" t="str">
        <f>'Programe Budget 2073-74'!Q18</f>
        <v>वि</v>
      </c>
      <c r="O18" s="217" t="e">
        <f>J18-#REF!</f>
        <v>#REF!</v>
      </c>
    </row>
    <row r="19" spans="1:15">
      <c r="A19" s="128"/>
      <c r="B19" s="128"/>
      <c r="C19" s="11">
        <f>'Programe Budget 2073-74'!C19</f>
        <v>11</v>
      </c>
      <c r="D19" s="114" t="str">
        <f>'Programe Budget 2073-74'!D19</f>
        <v>जिल्ला कृषि विकास कार्यालय, तेह्रथुम</v>
      </c>
      <c r="E19" s="111">
        <f>'Programe Budget 2073-74'!E19</f>
        <v>500</v>
      </c>
      <c r="F19" s="111">
        <f>'Programe Budget 2073-74'!F19</f>
        <v>0</v>
      </c>
      <c r="G19" s="111">
        <f t="shared" si="1"/>
        <v>500</v>
      </c>
      <c r="H19" s="111">
        <v>0</v>
      </c>
      <c r="I19" s="111">
        <v>1540</v>
      </c>
      <c r="J19" s="111">
        <f t="shared" si="0"/>
        <v>1540</v>
      </c>
      <c r="K19" s="111">
        <f t="shared" si="2"/>
        <v>308</v>
      </c>
      <c r="L19" s="170"/>
      <c r="M19" s="170"/>
      <c r="N19" s="111" t="str">
        <f>'Programe Budget 2073-74'!Q19</f>
        <v>वि</v>
      </c>
      <c r="O19" s="217" t="e">
        <f>J19-#REF!</f>
        <v>#REF!</v>
      </c>
    </row>
    <row r="20" spans="1:15">
      <c r="A20" s="128"/>
      <c r="B20" s="128"/>
      <c r="C20" s="11">
        <f>'Programe Budget 2073-74'!C20</f>
        <v>12</v>
      </c>
      <c r="D20" s="114" t="str">
        <f>'Programe Budget 2073-74'!D20</f>
        <v>जिल्ला कृषि विकास कार्यालय, धनकुटा</v>
      </c>
      <c r="E20" s="111">
        <f>'Programe Budget 2073-74'!E20</f>
        <v>1500</v>
      </c>
      <c r="F20" s="111">
        <f>'Programe Budget 2073-74'!F20</f>
        <v>0</v>
      </c>
      <c r="G20" s="111">
        <f t="shared" si="1"/>
        <v>1500</v>
      </c>
      <c r="H20" s="111">
        <v>0</v>
      </c>
      <c r="I20" s="111">
        <v>500</v>
      </c>
      <c r="J20" s="111">
        <f t="shared" si="0"/>
        <v>500</v>
      </c>
      <c r="K20" s="111">
        <f t="shared" si="2"/>
        <v>33.333333333333329</v>
      </c>
      <c r="L20" s="170"/>
      <c r="M20" s="170"/>
      <c r="N20" s="111" t="str">
        <f>'Programe Budget 2073-74'!Q20</f>
        <v>वि</v>
      </c>
      <c r="O20" s="217" t="e">
        <f>J20-#REF!</f>
        <v>#REF!</v>
      </c>
    </row>
    <row r="21" spans="1:15">
      <c r="A21" s="128"/>
      <c r="B21" s="128"/>
      <c r="C21" s="11">
        <f>'Programe Budget 2073-74'!C21</f>
        <v>13</v>
      </c>
      <c r="D21" s="114" t="str">
        <f>'Programe Budget 2073-74'!D21</f>
        <v>जिल्ला कृषि विकास कार्यालय, सुनसरी</v>
      </c>
      <c r="E21" s="111">
        <f>'Programe Budget 2073-74'!E21</f>
        <v>2000</v>
      </c>
      <c r="F21" s="111">
        <f>'Programe Budget 2073-74'!F21</f>
        <v>0</v>
      </c>
      <c r="G21" s="111">
        <f t="shared" si="1"/>
        <v>2000</v>
      </c>
      <c r="H21" s="111">
        <v>0</v>
      </c>
      <c r="I21" s="111">
        <v>1325</v>
      </c>
      <c r="J21" s="111">
        <f t="shared" si="0"/>
        <v>1325</v>
      </c>
      <c r="K21" s="111">
        <f t="shared" si="2"/>
        <v>66.25</v>
      </c>
      <c r="L21" s="170"/>
      <c r="M21" s="170"/>
      <c r="N21" s="111" t="str">
        <f>'Programe Budget 2073-74'!Q21</f>
        <v>वि</v>
      </c>
      <c r="O21" s="217" t="e">
        <f>J21-#REF!</f>
        <v>#REF!</v>
      </c>
    </row>
    <row r="22" spans="1:15">
      <c r="A22" s="128"/>
      <c r="B22" s="128"/>
      <c r="C22" s="11">
        <f>'Programe Budget 2073-74'!C22</f>
        <v>14</v>
      </c>
      <c r="D22" s="114" t="str">
        <f>'Programe Budget 2073-74'!D22</f>
        <v>जिल्ला कृषि विकास कार्यालय, मोरङ्ग</v>
      </c>
      <c r="E22" s="111">
        <f>'Programe Budget 2073-74'!E22</f>
        <v>5000</v>
      </c>
      <c r="F22" s="111">
        <f>'Programe Budget 2073-74'!F22</f>
        <v>0</v>
      </c>
      <c r="G22" s="111">
        <f t="shared" si="1"/>
        <v>5000</v>
      </c>
      <c r="H22" s="111">
        <v>0</v>
      </c>
      <c r="I22" s="111">
        <v>1495</v>
      </c>
      <c r="J22" s="111">
        <f t="shared" si="0"/>
        <v>1495</v>
      </c>
      <c r="K22" s="111">
        <f t="shared" si="2"/>
        <v>29.9</v>
      </c>
      <c r="L22" s="170"/>
      <c r="M22" s="170"/>
      <c r="N22" s="111" t="str">
        <f>'Programe Budget 2073-74'!Q22</f>
        <v>वि</v>
      </c>
      <c r="O22" s="217" t="e">
        <f>J22-#REF!</f>
        <v>#REF!</v>
      </c>
    </row>
    <row r="23" spans="1:15">
      <c r="A23" s="128"/>
      <c r="B23" s="128"/>
      <c r="C23" s="11">
        <f>'Programe Budget 2073-74'!C23</f>
        <v>15</v>
      </c>
      <c r="D23" s="114" t="str">
        <f>'Programe Budget 2073-74'!D23</f>
        <v>जिल्ला कृषि विकास कार्यालय, सोलुखुम्बु</v>
      </c>
      <c r="E23" s="111">
        <f>'Programe Budget 2073-74'!E23</f>
        <v>400</v>
      </c>
      <c r="F23" s="111">
        <f>'Programe Budget 2073-74'!F23</f>
        <v>0</v>
      </c>
      <c r="G23" s="111">
        <f t="shared" si="1"/>
        <v>400</v>
      </c>
      <c r="H23" s="111">
        <v>0</v>
      </c>
      <c r="I23" s="111">
        <v>1575</v>
      </c>
      <c r="J23" s="111">
        <f t="shared" si="0"/>
        <v>1575</v>
      </c>
      <c r="K23" s="111">
        <f t="shared" si="2"/>
        <v>393.75</v>
      </c>
      <c r="L23" s="170"/>
      <c r="M23" s="170"/>
      <c r="N23" s="111" t="str">
        <f>'Programe Budget 2073-74'!Q23</f>
        <v>वि</v>
      </c>
      <c r="O23" s="217" t="e">
        <f>J23-#REF!</f>
        <v>#REF!</v>
      </c>
    </row>
    <row r="24" spans="1:15">
      <c r="A24" s="128"/>
      <c r="B24" s="128"/>
      <c r="C24" s="11">
        <f>'Programe Budget 2073-74'!C24</f>
        <v>16</v>
      </c>
      <c r="D24" s="114" t="str">
        <f>'Programe Budget 2073-74'!D24</f>
        <v>जिल्ला कृषि विकास कार्यालय, खोटाङ्ग</v>
      </c>
      <c r="E24" s="111">
        <f>'Programe Budget 2073-74'!E24</f>
        <v>300</v>
      </c>
      <c r="F24" s="111">
        <f>'Programe Budget 2073-74'!F24</f>
        <v>0</v>
      </c>
      <c r="G24" s="111">
        <f t="shared" si="1"/>
        <v>300</v>
      </c>
      <c r="H24" s="111">
        <v>0</v>
      </c>
      <c r="I24" s="111">
        <v>1175</v>
      </c>
      <c r="J24" s="111">
        <f t="shared" si="0"/>
        <v>1175</v>
      </c>
      <c r="K24" s="111">
        <f t="shared" si="2"/>
        <v>391.66666666666663</v>
      </c>
      <c r="L24" s="170"/>
      <c r="M24" s="170"/>
      <c r="N24" s="111" t="str">
        <f>'Programe Budget 2073-74'!Q24</f>
        <v>वि</v>
      </c>
      <c r="O24" s="217" t="e">
        <f>J24-#REF!</f>
        <v>#REF!</v>
      </c>
    </row>
    <row r="25" spans="1:15">
      <c r="A25" s="128"/>
      <c r="B25" s="128"/>
      <c r="C25" s="11">
        <f>'Programe Budget 2073-74'!C25</f>
        <v>17</v>
      </c>
      <c r="D25" s="114" t="str">
        <f>'Programe Budget 2073-74'!D25</f>
        <v>जिल्ला कृषि विकास कार्यालय, ओखलढुङ्गा</v>
      </c>
      <c r="E25" s="111">
        <f>'Programe Budget 2073-74'!E25</f>
        <v>1000</v>
      </c>
      <c r="F25" s="111">
        <f>'Programe Budget 2073-74'!F25</f>
        <v>0</v>
      </c>
      <c r="G25" s="111">
        <f t="shared" si="1"/>
        <v>1000</v>
      </c>
      <c r="H25" s="111">
        <v>0</v>
      </c>
      <c r="I25" s="111">
        <v>6226.9</v>
      </c>
      <c r="J25" s="111">
        <f t="shared" si="0"/>
        <v>6226.9</v>
      </c>
      <c r="K25" s="111">
        <f t="shared" si="2"/>
        <v>622.68999999999994</v>
      </c>
      <c r="L25" s="170"/>
      <c r="M25" s="170"/>
      <c r="N25" s="111" t="str">
        <f>'Programe Budget 2073-74'!Q25</f>
        <v>वि</v>
      </c>
      <c r="O25" s="217" t="e">
        <f>J25-#REF!</f>
        <v>#REF!</v>
      </c>
    </row>
    <row r="26" spans="1:15">
      <c r="A26" s="128"/>
      <c r="B26" s="128"/>
      <c r="C26" s="11">
        <f>'Programe Budget 2073-74'!C26</f>
        <v>18</v>
      </c>
      <c r="D26" s="114" t="str">
        <f>'Programe Budget 2073-74'!D26</f>
        <v>जिल्ला कृषि विकास कार्यालय, उदयपुर</v>
      </c>
      <c r="E26" s="111">
        <f>'Programe Budget 2073-74'!E26</f>
        <v>500</v>
      </c>
      <c r="F26" s="111">
        <f>'Programe Budget 2073-74'!F26</f>
        <v>0</v>
      </c>
      <c r="G26" s="111">
        <f t="shared" si="1"/>
        <v>500</v>
      </c>
      <c r="H26" s="111">
        <v>0</v>
      </c>
      <c r="I26" s="111">
        <v>3280</v>
      </c>
      <c r="J26" s="111">
        <f t="shared" si="0"/>
        <v>3280</v>
      </c>
      <c r="K26" s="111">
        <f t="shared" si="2"/>
        <v>656</v>
      </c>
      <c r="L26" s="170"/>
      <c r="M26" s="170"/>
      <c r="N26" s="111" t="str">
        <f>'Programe Budget 2073-74'!Q26</f>
        <v>वि</v>
      </c>
      <c r="O26" s="217" t="e">
        <f>J26-#REF!</f>
        <v>#REF!</v>
      </c>
    </row>
    <row r="27" spans="1:15">
      <c r="A27" s="128"/>
      <c r="B27" s="128"/>
      <c r="C27" s="11">
        <f>'Programe Budget 2073-74'!C27</f>
        <v>19</v>
      </c>
      <c r="D27" s="114" t="str">
        <f>'Programe Budget 2073-74'!D27</f>
        <v>जिल्ला कृषि विकास कार्यालय, सप्तरी</v>
      </c>
      <c r="E27" s="111">
        <f>'Programe Budget 2073-74'!E27</f>
        <v>1250</v>
      </c>
      <c r="F27" s="111">
        <f>'Programe Budget 2073-74'!F27</f>
        <v>0</v>
      </c>
      <c r="G27" s="111">
        <f t="shared" si="1"/>
        <v>1250</v>
      </c>
      <c r="H27" s="111">
        <v>0</v>
      </c>
      <c r="I27" s="111">
        <v>715</v>
      </c>
      <c r="J27" s="111">
        <f t="shared" si="0"/>
        <v>715</v>
      </c>
      <c r="K27" s="111">
        <f t="shared" si="2"/>
        <v>57.199999999999996</v>
      </c>
      <c r="L27" s="170"/>
      <c r="M27" s="170"/>
      <c r="N27" s="111" t="str">
        <f>'Programe Budget 2073-74'!Q27</f>
        <v>वि</v>
      </c>
      <c r="O27" s="217" t="e">
        <f>J27-#REF!</f>
        <v>#REF!</v>
      </c>
    </row>
    <row r="28" spans="1:15">
      <c r="A28" s="128"/>
      <c r="B28" s="128"/>
      <c r="C28" s="11">
        <f>'Programe Budget 2073-74'!C28</f>
        <v>20</v>
      </c>
      <c r="D28" s="114" t="str">
        <f>'Programe Budget 2073-74'!D28</f>
        <v>जिल्ला कृषि विकास कार्यालय, सिराह</v>
      </c>
      <c r="E28" s="111">
        <f>'Programe Budget 2073-74'!E28</f>
        <v>3000</v>
      </c>
      <c r="F28" s="111">
        <f>'Programe Budget 2073-74'!F28</f>
        <v>0</v>
      </c>
      <c r="G28" s="111">
        <f t="shared" si="1"/>
        <v>3000</v>
      </c>
      <c r="H28" s="111">
        <v>0</v>
      </c>
      <c r="I28" s="111">
        <v>2900</v>
      </c>
      <c r="J28" s="111">
        <f t="shared" si="0"/>
        <v>2900</v>
      </c>
      <c r="K28" s="111">
        <f t="shared" si="2"/>
        <v>96.666666666666671</v>
      </c>
      <c r="L28" s="170"/>
      <c r="M28" s="170"/>
      <c r="N28" s="111" t="str">
        <f>'Programe Budget 2073-74'!Q28</f>
        <v>वि</v>
      </c>
      <c r="O28" s="217" t="e">
        <f>J28-#REF!</f>
        <v>#REF!</v>
      </c>
    </row>
    <row r="29" spans="1:15">
      <c r="A29" s="128"/>
      <c r="B29" s="128"/>
      <c r="C29" s="11">
        <f>'Programe Budget 2073-74'!C29</f>
        <v>21</v>
      </c>
      <c r="D29" s="114" t="str">
        <f>'Programe Budget 2073-74'!D29</f>
        <v>जिल्ला कृषि विकास कार्यालय, दोलखा</v>
      </c>
      <c r="E29" s="111">
        <f>'Programe Budget 2073-74'!E29</f>
        <v>2000</v>
      </c>
      <c r="F29" s="111">
        <f>'Programe Budget 2073-74'!F29</f>
        <v>0</v>
      </c>
      <c r="G29" s="111">
        <f t="shared" si="1"/>
        <v>2000</v>
      </c>
      <c r="H29" s="111">
        <v>0</v>
      </c>
      <c r="I29" s="111">
        <v>760</v>
      </c>
      <c r="J29" s="111">
        <f t="shared" si="0"/>
        <v>760</v>
      </c>
      <c r="K29" s="111">
        <f t="shared" si="2"/>
        <v>38</v>
      </c>
      <c r="L29" s="170"/>
      <c r="M29" s="170"/>
      <c r="N29" s="111" t="str">
        <f>'Programe Budget 2073-74'!Q29</f>
        <v>का</v>
      </c>
      <c r="O29" s="217" t="e">
        <f>J29-#REF!</f>
        <v>#REF!</v>
      </c>
    </row>
    <row r="30" spans="1:15">
      <c r="A30" s="128"/>
      <c r="B30" s="128"/>
      <c r="C30" s="11">
        <f>'Programe Budget 2073-74'!C30</f>
        <v>22</v>
      </c>
      <c r="D30" s="114" t="str">
        <f>'Programe Budget 2073-74'!D30</f>
        <v>जिल्ला कृषि विकास कार्यालय, रामेछाप</v>
      </c>
      <c r="E30" s="111">
        <f>'Programe Budget 2073-74'!E30</f>
        <v>500</v>
      </c>
      <c r="F30" s="111">
        <f>'Programe Budget 2073-74'!F30</f>
        <v>0</v>
      </c>
      <c r="G30" s="111">
        <f t="shared" si="1"/>
        <v>500</v>
      </c>
      <c r="H30" s="111">
        <v>0</v>
      </c>
      <c r="I30" s="111">
        <v>541</v>
      </c>
      <c r="J30" s="111">
        <f t="shared" si="0"/>
        <v>541</v>
      </c>
      <c r="K30" s="111">
        <f t="shared" si="2"/>
        <v>108.2</v>
      </c>
      <c r="L30" s="170"/>
      <c r="M30" s="170"/>
      <c r="N30" s="111" t="str">
        <f>'Programe Budget 2073-74'!Q30</f>
        <v>का</v>
      </c>
      <c r="O30" s="217" t="e">
        <f>J30-#REF!</f>
        <v>#REF!</v>
      </c>
    </row>
    <row r="31" spans="1:15">
      <c r="A31" s="128"/>
      <c r="B31" s="128"/>
      <c r="C31" s="11">
        <f>'Programe Budget 2073-74'!C31</f>
        <v>23</v>
      </c>
      <c r="D31" s="114" t="str">
        <f>'Programe Budget 2073-74'!D31</f>
        <v>जिल्ला कृषि विकास कार्यालय, सिन्धुली</v>
      </c>
      <c r="E31" s="111">
        <f>'Programe Budget 2073-74'!E31</f>
        <v>500</v>
      </c>
      <c r="F31" s="111">
        <f>'Programe Budget 2073-74'!F31</f>
        <v>0</v>
      </c>
      <c r="G31" s="111">
        <f t="shared" si="1"/>
        <v>500</v>
      </c>
      <c r="H31" s="111">
        <v>0</v>
      </c>
      <c r="I31" s="111">
        <v>1627</v>
      </c>
      <c r="J31" s="111">
        <f t="shared" si="0"/>
        <v>1627</v>
      </c>
      <c r="K31" s="111">
        <f t="shared" si="2"/>
        <v>325.39999999999998</v>
      </c>
      <c r="L31" s="170"/>
      <c r="M31" s="170"/>
      <c r="N31" s="111" t="str">
        <f>'Programe Budget 2073-74'!Q31</f>
        <v>का</v>
      </c>
      <c r="O31" s="217" t="e">
        <f>J31-#REF!</f>
        <v>#REF!</v>
      </c>
    </row>
    <row r="32" spans="1:15">
      <c r="A32" s="128"/>
      <c r="B32" s="128"/>
      <c r="C32" s="11">
        <f>'Programe Budget 2073-74'!C32</f>
        <v>24</v>
      </c>
      <c r="D32" s="114" t="str">
        <f>'Programe Budget 2073-74'!D32</f>
        <v>जिल्ला कृषि विकास कार्यालय, धनुषा</v>
      </c>
      <c r="E32" s="111">
        <f>'Programe Budget 2073-74'!E32</f>
        <v>2500</v>
      </c>
      <c r="F32" s="111">
        <f>'Programe Budget 2073-74'!F32</f>
        <v>0</v>
      </c>
      <c r="G32" s="111">
        <f t="shared" si="1"/>
        <v>2500</v>
      </c>
      <c r="H32" s="111">
        <v>0</v>
      </c>
      <c r="I32" s="111">
        <v>2922</v>
      </c>
      <c r="J32" s="111">
        <f t="shared" si="0"/>
        <v>2922</v>
      </c>
      <c r="K32" s="111">
        <f t="shared" si="2"/>
        <v>116.88000000000001</v>
      </c>
      <c r="L32" s="170"/>
      <c r="M32" s="170"/>
      <c r="N32" s="111" t="str">
        <f>'Programe Budget 2073-74'!Q32</f>
        <v>का</v>
      </c>
      <c r="O32" s="217" t="e">
        <f>J32-#REF!</f>
        <v>#REF!</v>
      </c>
    </row>
    <row r="33" spans="1:15">
      <c r="A33" s="128"/>
      <c r="B33" s="128"/>
      <c r="C33" s="11">
        <f>'Programe Budget 2073-74'!C33</f>
        <v>25</v>
      </c>
      <c r="D33" s="114" t="str">
        <f>'Programe Budget 2073-74'!D33</f>
        <v>जिल्ला कृषि विकास कार्यालय, महोत्तरी</v>
      </c>
      <c r="E33" s="111">
        <f>'Programe Budget 2073-74'!E33</f>
        <v>2000</v>
      </c>
      <c r="F33" s="111">
        <f>'Programe Budget 2073-74'!F33</f>
        <v>0</v>
      </c>
      <c r="G33" s="111">
        <f t="shared" si="1"/>
        <v>2000</v>
      </c>
      <c r="H33" s="111">
        <v>0</v>
      </c>
      <c r="I33" s="111">
        <v>2650</v>
      </c>
      <c r="J33" s="111">
        <f t="shared" si="0"/>
        <v>2650</v>
      </c>
      <c r="K33" s="111">
        <f t="shared" si="2"/>
        <v>132.5</v>
      </c>
      <c r="L33" s="170"/>
      <c r="M33" s="170"/>
      <c r="N33" s="111" t="str">
        <f>'Programe Budget 2073-74'!Q33</f>
        <v>का</v>
      </c>
      <c r="O33" s="217" t="e">
        <f>J33-#REF!</f>
        <v>#REF!</v>
      </c>
    </row>
    <row r="34" spans="1:15">
      <c r="A34" s="128"/>
      <c r="B34" s="128"/>
      <c r="C34" s="11">
        <f>'Programe Budget 2073-74'!C34</f>
        <v>26</v>
      </c>
      <c r="D34" s="114" t="str">
        <f>'Programe Budget 2073-74'!D34</f>
        <v>जिल्ला कृषि विकास कार्यालय, धादिङ्ग</v>
      </c>
      <c r="E34" s="111">
        <f>'Programe Budget 2073-74'!E34</f>
        <v>500</v>
      </c>
      <c r="F34" s="111">
        <f>'Programe Budget 2073-74'!F34</f>
        <v>0</v>
      </c>
      <c r="G34" s="111">
        <f t="shared" si="1"/>
        <v>500</v>
      </c>
      <c r="H34" s="111">
        <v>0</v>
      </c>
      <c r="I34" s="111">
        <v>2482.4</v>
      </c>
      <c r="J34" s="111">
        <f t="shared" si="0"/>
        <v>2482.4</v>
      </c>
      <c r="K34" s="111">
        <f t="shared" si="2"/>
        <v>496.48</v>
      </c>
      <c r="L34" s="170"/>
      <c r="M34" s="170"/>
      <c r="N34" s="111" t="str">
        <f>'Programe Budget 2073-74'!Q34</f>
        <v>का</v>
      </c>
      <c r="O34" s="217" t="e">
        <f>J34-#REF!</f>
        <v>#REF!</v>
      </c>
    </row>
    <row r="35" spans="1:15">
      <c r="A35" s="128"/>
      <c r="B35" s="128"/>
      <c r="C35" s="11">
        <f>'Programe Budget 2073-74'!C35</f>
        <v>27</v>
      </c>
      <c r="D35" s="114" t="str">
        <f>'Programe Budget 2073-74'!D35</f>
        <v>जिल्ला कृषि विकास कार्यालय, सिन्धुपालाञ्चोक</v>
      </c>
      <c r="E35" s="111">
        <f>'Programe Budget 2073-74'!E35</f>
        <v>500</v>
      </c>
      <c r="F35" s="111">
        <f>'Programe Budget 2073-74'!F35</f>
        <v>0</v>
      </c>
      <c r="G35" s="111">
        <f t="shared" si="1"/>
        <v>500</v>
      </c>
      <c r="H35" s="111">
        <v>0</v>
      </c>
      <c r="I35" s="111">
        <v>2145</v>
      </c>
      <c r="J35" s="111">
        <f t="shared" si="0"/>
        <v>2145</v>
      </c>
      <c r="K35" s="111">
        <f t="shared" si="2"/>
        <v>429</v>
      </c>
      <c r="L35" s="170"/>
      <c r="M35" s="170"/>
      <c r="N35" s="111" t="str">
        <f>'Programe Budget 2073-74'!Q35</f>
        <v>का</v>
      </c>
      <c r="O35" s="217" t="e">
        <f>J35-#REF!</f>
        <v>#REF!</v>
      </c>
    </row>
    <row r="36" spans="1:15">
      <c r="A36" s="128"/>
      <c r="B36" s="128"/>
      <c r="C36" s="11">
        <f>'Programe Budget 2073-74'!C36</f>
        <v>28</v>
      </c>
      <c r="D36" s="114" t="str">
        <f>'Programe Budget 2073-74'!D36</f>
        <v>जिल्ला कृषि विकास कार्यालय, काभ्रेपलाञ्चोक</v>
      </c>
      <c r="E36" s="111">
        <f>'Programe Budget 2073-74'!E36</f>
        <v>3000</v>
      </c>
      <c r="F36" s="111">
        <f>'Programe Budget 2073-74'!F36</f>
        <v>0</v>
      </c>
      <c r="G36" s="111">
        <f t="shared" si="1"/>
        <v>3000</v>
      </c>
      <c r="H36" s="111">
        <v>0</v>
      </c>
      <c r="I36" s="111">
        <v>722</v>
      </c>
      <c r="J36" s="111">
        <f t="shared" si="0"/>
        <v>722</v>
      </c>
      <c r="K36" s="111">
        <f t="shared" si="2"/>
        <v>24.066666666666666</v>
      </c>
      <c r="L36" s="170"/>
      <c r="M36" s="170"/>
      <c r="N36" s="111" t="str">
        <f>'Programe Budget 2073-74'!Q36</f>
        <v>का</v>
      </c>
      <c r="O36" s="217" t="e">
        <f>J36-#REF!</f>
        <v>#REF!</v>
      </c>
    </row>
    <row r="37" spans="1:15">
      <c r="A37" s="128"/>
      <c r="B37" s="128"/>
      <c r="C37" s="11">
        <f>'Programe Budget 2073-74'!C37</f>
        <v>29</v>
      </c>
      <c r="D37" s="114" t="str">
        <f>'Programe Budget 2073-74'!D37</f>
        <v>जिल्ला कृषि विकास कार्यालय, काठमाण्डौं</v>
      </c>
      <c r="E37" s="111">
        <f>'Programe Budget 2073-74'!E37</f>
        <v>10000</v>
      </c>
      <c r="F37" s="111">
        <f>'Programe Budget 2073-74'!F37</f>
        <v>0</v>
      </c>
      <c r="G37" s="111">
        <f t="shared" si="1"/>
        <v>10000</v>
      </c>
      <c r="H37" s="111">
        <v>0</v>
      </c>
      <c r="I37" s="111">
        <v>2085</v>
      </c>
      <c r="J37" s="111">
        <f t="shared" si="0"/>
        <v>2085</v>
      </c>
      <c r="K37" s="111">
        <f t="shared" si="2"/>
        <v>20.849999999999998</v>
      </c>
      <c r="L37" s="170"/>
      <c r="M37" s="170"/>
      <c r="N37" s="111" t="str">
        <f>'Programe Budget 2073-74'!Q37</f>
        <v>का</v>
      </c>
      <c r="O37" s="217" t="e">
        <f>J37-#REF!</f>
        <v>#REF!</v>
      </c>
    </row>
    <row r="38" spans="1:15">
      <c r="A38" s="128"/>
      <c r="B38" s="128"/>
      <c r="C38" s="11">
        <f>'Programe Budget 2073-74'!C38</f>
        <v>30</v>
      </c>
      <c r="D38" s="114" t="str">
        <f>'Programe Budget 2073-74'!D38</f>
        <v>जिल्ला कृषि विकास कार्यालय, भक्तपुर</v>
      </c>
      <c r="E38" s="111">
        <f>'Programe Budget 2073-74'!E38</f>
        <v>1000</v>
      </c>
      <c r="F38" s="111">
        <f>'Programe Budget 2073-74'!F38</f>
        <v>0</v>
      </c>
      <c r="G38" s="111">
        <f t="shared" si="1"/>
        <v>1000</v>
      </c>
      <c r="H38" s="111">
        <v>0</v>
      </c>
      <c r="I38" s="111">
        <v>964</v>
      </c>
      <c r="J38" s="111">
        <f t="shared" si="0"/>
        <v>964</v>
      </c>
      <c r="K38" s="111">
        <f t="shared" si="2"/>
        <v>96.399999999999991</v>
      </c>
      <c r="L38" s="170"/>
      <c r="M38" s="170"/>
      <c r="N38" s="111" t="str">
        <f>'Programe Budget 2073-74'!Q38</f>
        <v>का</v>
      </c>
      <c r="O38" s="217" t="e">
        <f>J38-#REF!</f>
        <v>#REF!</v>
      </c>
    </row>
    <row r="39" spans="1:15">
      <c r="A39" s="128"/>
      <c r="B39" s="128"/>
      <c r="C39" s="11">
        <f>'Programe Budget 2073-74'!C39</f>
        <v>31</v>
      </c>
      <c r="D39" s="114" t="str">
        <f>'Programe Budget 2073-74'!D39</f>
        <v>जिल्ला कृषि विकास कार्यालय, चितवन</v>
      </c>
      <c r="E39" s="111">
        <f>'Programe Budget 2073-74'!E39</f>
        <v>1000</v>
      </c>
      <c r="F39" s="111">
        <f>'Programe Budget 2073-74'!F39</f>
        <v>0</v>
      </c>
      <c r="G39" s="111">
        <f t="shared" si="1"/>
        <v>1000</v>
      </c>
      <c r="H39" s="111">
        <v>0</v>
      </c>
      <c r="I39" s="111">
        <v>1357.3</v>
      </c>
      <c r="J39" s="111">
        <f t="shared" si="0"/>
        <v>1357.3</v>
      </c>
      <c r="K39" s="111">
        <f t="shared" si="2"/>
        <v>135.72999999999999</v>
      </c>
      <c r="L39" s="170"/>
      <c r="M39" s="170"/>
      <c r="N39" s="111" t="str">
        <f>'Programe Budget 2073-74'!Q39</f>
        <v>का</v>
      </c>
      <c r="O39" s="217" t="e">
        <f>J39-#REF!</f>
        <v>#REF!</v>
      </c>
    </row>
    <row r="40" spans="1:15">
      <c r="A40" s="128"/>
      <c r="B40" s="128"/>
      <c r="C40" s="11">
        <f>'Programe Budget 2073-74'!C40</f>
        <v>32</v>
      </c>
      <c r="D40" s="114" t="str">
        <f>'Programe Budget 2073-74'!D40</f>
        <v>जिल्ला कृषि विकास कार्यालय, मकवानपुर</v>
      </c>
      <c r="E40" s="111">
        <f>'Programe Budget 2073-74'!E40</f>
        <v>500</v>
      </c>
      <c r="F40" s="111">
        <f>'Programe Budget 2073-74'!F40</f>
        <v>0</v>
      </c>
      <c r="G40" s="111">
        <f t="shared" si="1"/>
        <v>500</v>
      </c>
      <c r="H40" s="111">
        <v>0</v>
      </c>
      <c r="I40" s="111">
        <v>2370</v>
      </c>
      <c r="J40" s="111">
        <f t="shared" si="0"/>
        <v>2370</v>
      </c>
      <c r="K40" s="111">
        <f t="shared" si="2"/>
        <v>474</v>
      </c>
      <c r="L40" s="170"/>
      <c r="M40" s="170"/>
      <c r="N40" s="111" t="str">
        <f>'Programe Budget 2073-74'!Q40</f>
        <v>का</v>
      </c>
      <c r="O40" s="217" t="e">
        <f>J40-#REF!</f>
        <v>#REF!</v>
      </c>
    </row>
    <row r="41" spans="1:15">
      <c r="A41" s="128"/>
      <c r="B41" s="128"/>
      <c r="C41" s="11">
        <f>'Programe Budget 2073-74'!C41</f>
        <v>33</v>
      </c>
      <c r="D41" s="114" t="str">
        <f>'Programe Budget 2073-74'!D41</f>
        <v>जिल्ला कृषि विकास कार्यालय, गोरखा</v>
      </c>
      <c r="E41" s="111">
        <f>'Programe Budget 2073-74'!E41</f>
        <v>1500</v>
      </c>
      <c r="F41" s="111">
        <f>'Programe Budget 2073-74'!F41</f>
        <v>0</v>
      </c>
      <c r="G41" s="111">
        <f t="shared" si="1"/>
        <v>1500</v>
      </c>
      <c r="H41" s="111">
        <v>0</v>
      </c>
      <c r="I41" s="111">
        <v>2975</v>
      </c>
      <c r="J41" s="111">
        <f t="shared" ref="J41:J72" si="3">I41+H41</f>
        <v>2975</v>
      </c>
      <c r="K41" s="111">
        <f t="shared" si="2"/>
        <v>198.33333333333334</v>
      </c>
      <c r="L41" s="170"/>
      <c r="M41" s="170"/>
      <c r="N41" s="111" t="str">
        <f>'Programe Budget 2073-74'!Q41</f>
        <v>का</v>
      </c>
      <c r="O41" s="217" t="e">
        <f>J41-#REF!</f>
        <v>#REF!</v>
      </c>
    </row>
    <row r="42" spans="1:15">
      <c r="A42" s="128"/>
      <c r="B42" s="128"/>
      <c r="C42" s="11">
        <f>'Programe Budget 2073-74'!C42</f>
        <v>34</v>
      </c>
      <c r="D42" s="114" t="str">
        <f>'Programe Budget 2073-74'!D42</f>
        <v>जिल्ला कृषि विकास कार्यालय, लमजुङ्ग</v>
      </c>
      <c r="E42" s="111">
        <f>'Programe Budget 2073-74'!E42</f>
        <v>1000</v>
      </c>
      <c r="F42" s="111">
        <f>'Programe Budget 2073-74'!F42</f>
        <v>0</v>
      </c>
      <c r="G42" s="111">
        <f t="shared" si="1"/>
        <v>1000</v>
      </c>
      <c r="H42" s="111">
        <v>0</v>
      </c>
      <c r="I42" s="111">
        <v>6499.33</v>
      </c>
      <c r="J42" s="111">
        <f t="shared" si="3"/>
        <v>6499.33</v>
      </c>
      <c r="K42" s="111">
        <f t="shared" si="2"/>
        <v>649.93299999999999</v>
      </c>
      <c r="L42" s="170"/>
      <c r="M42" s="170"/>
      <c r="N42" s="111" t="str">
        <f>'Programe Budget 2073-74'!Q42</f>
        <v>का</v>
      </c>
      <c r="O42" s="217" t="e">
        <f>J42-#REF!</f>
        <v>#REF!</v>
      </c>
    </row>
    <row r="43" spans="1:15">
      <c r="A43" s="128"/>
      <c r="B43" s="128"/>
      <c r="C43" s="11">
        <f>'Programe Budget 2073-74'!C43</f>
        <v>35</v>
      </c>
      <c r="D43" s="114" t="str">
        <f>'Programe Budget 2073-74'!D43</f>
        <v>जिल्ला कृषि विकास कार्यालय, कास्की</v>
      </c>
      <c r="E43" s="111">
        <f>'Programe Budget 2073-74'!E43</f>
        <v>3000</v>
      </c>
      <c r="F43" s="111">
        <f>'Programe Budget 2073-74'!F43</f>
        <v>0</v>
      </c>
      <c r="G43" s="111">
        <f t="shared" si="1"/>
        <v>3000</v>
      </c>
      <c r="H43" s="111">
        <v>0</v>
      </c>
      <c r="I43" s="111">
        <v>1494</v>
      </c>
      <c r="J43" s="111">
        <f t="shared" si="3"/>
        <v>1494</v>
      </c>
      <c r="K43" s="111">
        <f t="shared" si="2"/>
        <v>49.8</v>
      </c>
      <c r="L43" s="170"/>
      <c r="M43" s="170"/>
      <c r="N43" s="111" t="str">
        <f>'Programe Budget 2073-74'!Q43</f>
        <v>का</v>
      </c>
      <c r="O43" s="217" t="e">
        <f>J43-#REF!</f>
        <v>#REF!</v>
      </c>
    </row>
    <row r="44" spans="1:15">
      <c r="A44" s="128"/>
      <c r="B44" s="128"/>
      <c r="C44" s="11">
        <f>'Programe Budget 2073-74'!C44</f>
        <v>36</v>
      </c>
      <c r="D44" s="114" t="str">
        <f>'Programe Budget 2073-74'!D44</f>
        <v>जिल्ला कृषि विकास कार्यालय, स्याङ्गजा</v>
      </c>
      <c r="E44" s="111">
        <f>'Programe Budget 2073-74'!E44</f>
        <v>1000</v>
      </c>
      <c r="F44" s="111">
        <f>'Programe Budget 2073-74'!F44</f>
        <v>0</v>
      </c>
      <c r="G44" s="111">
        <f t="shared" si="1"/>
        <v>1000</v>
      </c>
      <c r="H44" s="111">
        <v>0</v>
      </c>
      <c r="I44" s="111">
        <v>441.37</v>
      </c>
      <c r="J44" s="111">
        <f t="shared" si="3"/>
        <v>441.37</v>
      </c>
      <c r="K44" s="111">
        <f t="shared" si="2"/>
        <v>44.137</v>
      </c>
      <c r="L44" s="170"/>
      <c r="M44" s="170"/>
      <c r="N44" s="111" t="str">
        <f>'Programe Budget 2073-74'!Q44</f>
        <v>का</v>
      </c>
      <c r="O44" s="217" t="e">
        <f>J44-#REF!</f>
        <v>#REF!</v>
      </c>
    </row>
    <row r="45" spans="1:15">
      <c r="A45" s="128"/>
      <c r="B45" s="128"/>
      <c r="C45" s="11">
        <f>'Programe Budget 2073-74'!C45</f>
        <v>37</v>
      </c>
      <c r="D45" s="114" t="str">
        <f>'Programe Budget 2073-74'!D45</f>
        <v>जिल्ला कृषि विकास कार्यालय, पर्वत</v>
      </c>
      <c r="E45" s="111">
        <f>'Programe Budget 2073-74'!E45</f>
        <v>500</v>
      </c>
      <c r="F45" s="111">
        <f>'Programe Budget 2073-74'!F45</f>
        <v>0</v>
      </c>
      <c r="G45" s="111">
        <f t="shared" si="1"/>
        <v>500</v>
      </c>
      <c r="H45" s="111">
        <v>0</v>
      </c>
      <c r="I45" s="111">
        <v>1781.75</v>
      </c>
      <c r="J45" s="111">
        <f t="shared" si="3"/>
        <v>1781.75</v>
      </c>
      <c r="K45" s="111">
        <f t="shared" si="2"/>
        <v>356.34999999999997</v>
      </c>
      <c r="L45" s="170"/>
      <c r="M45" s="170"/>
      <c r="N45" s="111" t="str">
        <f>'Programe Budget 2073-74'!Q45</f>
        <v>का</v>
      </c>
      <c r="O45" s="217" t="e">
        <f>J45-#REF!</f>
        <v>#REF!</v>
      </c>
    </row>
    <row r="46" spans="1:15">
      <c r="A46" s="128"/>
      <c r="B46" s="128"/>
      <c r="C46" s="11">
        <f>'Programe Budget 2073-74'!C46</f>
        <v>38</v>
      </c>
      <c r="D46" s="114" t="str">
        <f>'Programe Budget 2073-74'!D46</f>
        <v>जिल्ला कृषि विकास कार्यालय, मुस्ताड</v>
      </c>
      <c r="E46" s="111">
        <f>'Programe Budget 2073-74'!E46</f>
        <v>200</v>
      </c>
      <c r="F46" s="111">
        <f>'Programe Budget 2073-74'!F46</f>
        <v>0</v>
      </c>
      <c r="G46" s="111">
        <f t="shared" si="1"/>
        <v>200</v>
      </c>
      <c r="H46" s="111">
        <v>0</v>
      </c>
      <c r="I46" s="111">
        <v>4470</v>
      </c>
      <c r="J46" s="111">
        <f t="shared" si="3"/>
        <v>4470</v>
      </c>
      <c r="K46" s="111">
        <f t="shared" si="2"/>
        <v>2235</v>
      </c>
      <c r="L46" s="170"/>
      <c r="M46" s="170"/>
      <c r="N46" s="111" t="str">
        <f>'Programe Budget 2073-74'!Q46</f>
        <v>का</v>
      </c>
      <c r="O46" s="217" t="e">
        <f>J46-#REF!</f>
        <v>#REF!</v>
      </c>
    </row>
    <row r="47" spans="1:15">
      <c r="A47" s="128"/>
      <c r="B47" s="128"/>
      <c r="C47" s="11">
        <f>'Programe Budget 2073-74'!C47</f>
        <v>39</v>
      </c>
      <c r="D47" s="114" t="str">
        <f>'Programe Budget 2073-74'!D47</f>
        <v>जिल्ला कृषि विकास कार्यालय, अर्घाखाँची</v>
      </c>
      <c r="E47" s="111">
        <f>'Programe Budget 2073-74'!E47</f>
        <v>200</v>
      </c>
      <c r="F47" s="111">
        <f>'Programe Budget 2073-74'!F47</f>
        <v>0</v>
      </c>
      <c r="G47" s="111">
        <f t="shared" si="1"/>
        <v>200</v>
      </c>
      <c r="H47" s="111">
        <v>0</v>
      </c>
      <c r="I47" s="111">
        <v>4022.2</v>
      </c>
      <c r="J47" s="111">
        <f t="shared" si="3"/>
        <v>4022.2</v>
      </c>
      <c r="K47" s="111">
        <f t="shared" si="2"/>
        <v>2011.1000000000001</v>
      </c>
      <c r="L47" s="170"/>
      <c r="M47" s="170"/>
      <c r="N47" s="111" t="str">
        <f>'Programe Budget 2073-74'!Q47</f>
        <v>का</v>
      </c>
      <c r="O47" s="217" t="e">
        <f>J47-#REF!</f>
        <v>#REF!</v>
      </c>
    </row>
    <row r="48" spans="1:15">
      <c r="A48" s="128"/>
      <c r="B48" s="128"/>
      <c r="C48" s="11">
        <f>'Programe Budget 2073-74'!C48</f>
        <v>40</v>
      </c>
      <c r="D48" s="114" t="str">
        <f>'Programe Budget 2073-74'!D48</f>
        <v>जिल्ला कृषि विकास कार्यालय, पाल्पा</v>
      </c>
      <c r="E48" s="111">
        <f>'Programe Budget 2073-74'!E48</f>
        <v>400</v>
      </c>
      <c r="F48" s="111">
        <f>'Programe Budget 2073-74'!F48</f>
        <v>0</v>
      </c>
      <c r="G48" s="111">
        <f t="shared" si="1"/>
        <v>400</v>
      </c>
      <c r="H48" s="111">
        <v>0</v>
      </c>
      <c r="I48" s="111">
        <v>260</v>
      </c>
      <c r="J48" s="111">
        <f t="shared" si="3"/>
        <v>260</v>
      </c>
      <c r="K48" s="111">
        <f t="shared" si="2"/>
        <v>65</v>
      </c>
      <c r="L48" s="170"/>
      <c r="M48" s="170"/>
      <c r="N48" s="111" t="str">
        <f>'Programe Budget 2073-74'!Q48</f>
        <v>का</v>
      </c>
      <c r="O48" s="217" t="e">
        <f>J48-#REF!</f>
        <v>#REF!</v>
      </c>
    </row>
    <row r="49" spans="1:15">
      <c r="A49" s="128"/>
      <c r="B49" s="128"/>
      <c r="C49" s="11">
        <f>'Programe Budget 2073-74'!C49</f>
        <v>41</v>
      </c>
      <c r="D49" s="114" t="str">
        <f>'Programe Budget 2073-74'!D49</f>
        <v>जिल्ला कृषि विकास कार्यालय, नवलपरासी</v>
      </c>
      <c r="E49" s="111">
        <f>'Programe Budget 2073-74'!E49</f>
        <v>1000</v>
      </c>
      <c r="F49" s="111">
        <f>'Programe Budget 2073-74'!F49</f>
        <v>0</v>
      </c>
      <c r="G49" s="111">
        <f t="shared" si="1"/>
        <v>1000</v>
      </c>
      <c r="H49" s="111">
        <v>0</v>
      </c>
      <c r="I49" s="111">
        <v>281.5</v>
      </c>
      <c r="J49" s="111">
        <f t="shared" si="3"/>
        <v>281.5</v>
      </c>
      <c r="K49" s="111">
        <f t="shared" si="2"/>
        <v>28.15</v>
      </c>
      <c r="L49" s="170"/>
      <c r="M49" s="170"/>
      <c r="N49" s="111" t="str">
        <f>'Programe Budget 2073-74'!Q49</f>
        <v>का</v>
      </c>
      <c r="O49" s="217" t="e">
        <f>J49-#REF!</f>
        <v>#REF!</v>
      </c>
    </row>
    <row r="50" spans="1:15">
      <c r="A50" s="128"/>
      <c r="B50" s="128"/>
      <c r="C50" s="11">
        <f>'Programe Budget 2073-74'!C50</f>
        <v>42</v>
      </c>
      <c r="D50" s="114" t="str">
        <f>'Programe Budget 2073-74'!D50</f>
        <v>जिल्ला कृषि विकास कार्यालय, रूपन्देही</v>
      </c>
      <c r="E50" s="111">
        <f>'Programe Budget 2073-74'!E50</f>
        <v>1000</v>
      </c>
      <c r="F50" s="111">
        <f>'Programe Budget 2073-74'!F50</f>
        <v>0</v>
      </c>
      <c r="G50" s="111">
        <f t="shared" si="1"/>
        <v>1000</v>
      </c>
      <c r="H50" s="111">
        <v>0</v>
      </c>
      <c r="I50" s="111">
        <v>1255.8</v>
      </c>
      <c r="J50" s="111">
        <f t="shared" si="3"/>
        <v>1255.8</v>
      </c>
      <c r="K50" s="111">
        <f t="shared" si="2"/>
        <v>125.58</v>
      </c>
      <c r="L50" s="170"/>
      <c r="M50" s="170"/>
      <c r="N50" s="111" t="str">
        <f>'Programe Budget 2073-74'!Q50</f>
        <v>का</v>
      </c>
      <c r="O50" s="217" t="e">
        <f>J50-#REF!</f>
        <v>#REF!</v>
      </c>
    </row>
    <row r="51" spans="1:15">
      <c r="A51" s="128"/>
      <c r="B51" s="128"/>
      <c r="C51" s="11">
        <f>'Programe Budget 2073-74'!C51</f>
        <v>43</v>
      </c>
      <c r="D51" s="114" t="str">
        <f>'Programe Budget 2073-74'!D51</f>
        <v>जिल्ला कृषि विकास कार्यालय, कपिलबस्तु</v>
      </c>
      <c r="E51" s="111">
        <f>'Programe Budget 2073-74'!E51</f>
        <v>1000</v>
      </c>
      <c r="F51" s="111">
        <f>'Programe Budget 2073-74'!F51</f>
        <v>0</v>
      </c>
      <c r="G51" s="111">
        <f t="shared" si="1"/>
        <v>1000</v>
      </c>
      <c r="H51" s="111">
        <v>0</v>
      </c>
      <c r="I51" s="111">
        <v>2961</v>
      </c>
      <c r="J51" s="111">
        <f t="shared" si="3"/>
        <v>2961</v>
      </c>
      <c r="K51" s="111">
        <f t="shared" si="2"/>
        <v>296.09999999999997</v>
      </c>
      <c r="L51" s="170"/>
      <c r="M51" s="170"/>
      <c r="N51" s="111" t="str">
        <f>'Programe Budget 2073-74'!Q51</f>
        <v>प</v>
      </c>
      <c r="O51" s="217" t="e">
        <f>J51-#REF!</f>
        <v>#REF!</v>
      </c>
    </row>
    <row r="52" spans="1:15">
      <c r="A52" s="128"/>
      <c r="B52" s="128"/>
      <c r="C52" s="11">
        <f>'Programe Budget 2073-74'!C52</f>
        <v>44</v>
      </c>
      <c r="D52" s="114" t="str">
        <f>'Programe Budget 2073-74'!D52</f>
        <v>जिल्ला कृषि विकास कार्यालय, रूकुम</v>
      </c>
      <c r="E52" s="111">
        <f>'Programe Budget 2073-74'!E52</f>
        <v>200</v>
      </c>
      <c r="F52" s="111">
        <f>'Programe Budget 2073-74'!F52</f>
        <v>0</v>
      </c>
      <c r="G52" s="111">
        <f t="shared" si="1"/>
        <v>200</v>
      </c>
      <c r="H52" s="111">
        <v>0</v>
      </c>
      <c r="I52" s="111">
        <v>3060</v>
      </c>
      <c r="J52" s="111">
        <f t="shared" si="3"/>
        <v>3060</v>
      </c>
      <c r="K52" s="111">
        <f t="shared" si="2"/>
        <v>1530</v>
      </c>
      <c r="L52" s="170"/>
      <c r="M52" s="170"/>
      <c r="N52" s="111" t="str">
        <f>'Programe Budget 2073-74'!Q52</f>
        <v>प</v>
      </c>
      <c r="O52" s="217" t="e">
        <f>J52-#REF!</f>
        <v>#REF!</v>
      </c>
    </row>
    <row r="53" spans="1:15">
      <c r="A53" s="128"/>
      <c r="B53" s="128"/>
      <c r="C53" s="11">
        <f>'Programe Budget 2073-74'!C53</f>
        <v>45</v>
      </c>
      <c r="D53" s="114" t="str">
        <f>'Programe Budget 2073-74'!D53</f>
        <v>जिल्ला कृषि विकास कार्यालय, प्यूठान</v>
      </c>
      <c r="E53" s="111">
        <f>'Programe Budget 2073-74'!E53</f>
        <v>1000</v>
      </c>
      <c r="F53" s="111">
        <f>'Programe Budget 2073-74'!F53</f>
        <v>0</v>
      </c>
      <c r="G53" s="111">
        <f t="shared" si="1"/>
        <v>1000</v>
      </c>
      <c r="H53" s="111">
        <v>0</v>
      </c>
      <c r="I53" s="111">
        <v>0</v>
      </c>
      <c r="J53" s="111">
        <f t="shared" si="3"/>
        <v>0</v>
      </c>
      <c r="K53" s="111">
        <f t="shared" si="2"/>
        <v>0</v>
      </c>
      <c r="L53" s="170"/>
      <c r="M53" s="170"/>
      <c r="N53" s="111" t="str">
        <f>'Programe Budget 2073-74'!Q53</f>
        <v>प</v>
      </c>
      <c r="O53" s="217" t="e">
        <f>J53-#REF!</f>
        <v>#REF!</v>
      </c>
    </row>
    <row r="54" spans="1:15">
      <c r="A54" s="128"/>
      <c r="B54" s="128"/>
      <c r="C54" s="11">
        <f>'Programe Budget 2073-74'!C54</f>
        <v>46</v>
      </c>
      <c r="D54" s="114" t="str">
        <f>'Programe Budget 2073-74'!D54</f>
        <v>जिल्ला कृषि विकास कार्यालय, दाङ्ग</v>
      </c>
      <c r="E54" s="111">
        <f>'Programe Budget 2073-74'!E54</f>
        <v>2000</v>
      </c>
      <c r="F54" s="111">
        <f>'Programe Budget 2073-74'!F54</f>
        <v>0</v>
      </c>
      <c r="G54" s="111">
        <f t="shared" si="1"/>
        <v>2000</v>
      </c>
      <c r="H54" s="111">
        <v>0</v>
      </c>
      <c r="I54" s="111">
        <v>1590</v>
      </c>
      <c r="J54" s="111">
        <f t="shared" si="3"/>
        <v>1590</v>
      </c>
      <c r="K54" s="111">
        <f t="shared" si="2"/>
        <v>79.5</v>
      </c>
      <c r="L54" s="170"/>
      <c r="M54" s="170"/>
      <c r="N54" s="111" t="str">
        <f>'Programe Budget 2073-74'!Q54</f>
        <v>प</v>
      </c>
      <c r="O54" s="217" t="e">
        <f>J54-#REF!</f>
        <v>#REF!</v>
      </c>
    </row>
    <row r="55" spans="1:15">
      <c r="A55" s="128"/>
      <c r="B55" s="128"/>
      <c r="C55" s="11">
        <f>'Programe Budget 2073-74'!C55</f>
        <v>47</v>
      </c>
      <c r="D55" s="114" t="str">
        <f>'Programe Budget 2073-74'!D55</f>
        <v>जिल्ला कृषि विकास कार्यालय, दैलेख</v>
      </c>
      <c r="E55" s="111">
        <f>'Programe Budget 2073-74'!E55</f>
        <v>1000</v>
      </c>
      <c r="F55" s="111">
        <f>'Programe Budget 2073-74'!F55</f>
        <v>0</v>
      </c>
      <c r="G55" s="111">
        <f t="shared" si="1"/>
        <v>1000</v>
      </c>
      <c r="H55" s="111">
        <v>0</v>
      </c>
      <c r="I55" s="111">
        <v>4590</v>
      </c>
      <c r="J55" s="111">
        <f t="shared" si="3"/>
        <v>4590</v>
      </c>
      <c r="K55" s="111">
        <f t="shared" si="2"/>
        <v>459</v>
      </c>
      <c r="L55" s="170"/>
      <c r="M55" s="170"/>
      <c r="N55" s="111" t="str">
        <f>'Programe Budget 2073-74'!Q55</f>
        <v>प</v>
      </c>
      <c r="O55" s="217" t="e">
        <f>J55-#REF!</f>
        <v>#REF!</v>
      </c>
    </row>
    <row r="56" spans="1:15">
      <c r="A56" s="128"/>
      <c r="B56" s="128"/>
      <c r="C56" s="11">
        <f>'Programe Budget 2073-74'!C56</f>
        <v>48</v>
      </c>
      <c r="D56" s="114" t="str">
        <f>'Programe Budget 2073-74'!D56</f>
        <v>जिल्ला कृषि विकास कार्यालय, सर्ुर्खेत</v>
      </c>
      <c r="E56" s="111">
        <f>'Programe Budget 2073-74'!E56</f>
        <v>1500</v>
      </c>
      <c r="F56" s="111">
        <f>'Programe Budget 2073-74'!F56</f>
        <v>0</v>
      </c>
      <c r="G56" s="111">
        <f t="shared" si="1"/>
        <v>1500</v>
      </c>
      <c r="H56" s="111">
        <v>0</v>
      </c>
      <c r="I56" s="111">
        <v>1135</v>
      </c>
      <c r="J56" s="111">
        <f t="shared" si="3"/>
        <v>1135</v>
      </c>
      <c r="K56" s="111">
        <f t="shared" si="2"/>
        <v>75.666666666666671</v>
      </c>
      <c r="L56" s="170"/>
      <c r="M56" s="170"/>
      <c r="N56" s="111" t="str">
        <f>'Programe Budget 2073-74'!Q56</f>
        <v>प</v>
      </c>
      <c r="O56" s="217" t="e">
        <f>J56-#REF!</f>
        <v>#REF!</v>
      </c>
    </row>
    <row r="57" spans="1:15">
      <c r="A57" s="128"/>
      <c r="B57" s="128"/>
      <c r="C57" s="11">
        <f>'Programe Budget 2073-74'!C57</f>
        <v>49</v>
      </c>
      <c r="D57" s="114" t="str">
        <f>'Programe Budget 2073-74'!D57</f>
        <v>जिल्ला कृषि विकास कार्यालय, बाँके</v>
      </c>
      <c r="E57" s="111">
        <f>'Programe Budget 2073-74'!E57</f>
        <v>1000</v>
      </c>
      <c r="F57" s="111">
        <f>'Programe Budget 2073-74'!F57</f>
        <v>0</v>
      </c>
      <c r="G57" s="111">
        <f t="shared" si="1"/>
        <v>1000</v>
      </c>
      <c r="H57" s="111">
        <v>0</v>
      </c>
      <c r="I57" s="111">
        <v>1850</v>
      </c>
      <c r="J57" s="111">
        <f t="shared" si="3"/>
        <v>1850</v>
      </c>
      <c r="K57" s="111">
        <f t="shared" si="2"/>
        <v>185</v>
      </c>
      <c r="L57" s="170"/>
      <c r="M57" s="170"/>
      <c r="N57" s="111" t="str">
        <f>'Programe Budget 2073-74'!Q57</f>
        <v>प</v>
      </c>
      <c r="O57" s="217" t="e">
        <f>J57-#REF!</f>
        <v>#REF!</v>
      </c>
    </row>
    <row r="58" spans="1:15">
      <c r="A58" s="128"/>
      <c r="B58" s="128"/>
      <c r="C58" s="11">
        <f>'Programe Budget 2073-74'!C58</f>
        <v>50</v>
      </c>
      <c r="D58" s="114" t="str">
        <f>'Programe Budget 2073-74'!D58</f>
        <v>जिल्ला कृषि विकास कार्यालय, जुम्ला</v>
      </c>
      <c r="E58" s="111">
        <f>'Programe Budget 2073-74'!E58</f>
        <v>2000</v>
      </c>
      <c r="F58" s="111">
        <f>'Programe Budget 2073-74'!F58</f>
        <v>0</v>
      </c>
      <c r="G58" s="111">
        <f t="shared" si="1"/>
        <v>2000</v>
      </c>
      <c r="H58" s="111">
        <v>0</v>
      </c>
      <c r="I58" s="111">
        <v>1166.9000000000001</v>
      </c>
      <c r="J58" s="111">
        <f t="shared" si="3"/>
        <v>1166.9000000000001</v>
      </c>
      <c r="K58" s="111">
        <f t="shared" si="2"/>
        <v>58.344999999999999</v>
      </c>
      <c r="L58" s="170"/>
      <c r="M58" s="170"/>
      <c r="N58" s="111" t="str">
        <f>'Programe Budget 2073-74'!Q58</f>
        <v>प</v>
      </c>
      <c r="O58" s="217" t="e">
        <f>J58-#REF!</f>
        <v>#REF!</v>
      </c>
    </row>
    <row r="59" spans="1:15">
      <c r="A59" s="128"/>
      <c r="B59" s="128"/>
      <c r="C59" s="11">
        <f>'Programe Budget 2073-74'!C59</f>
        <v>51</v>
      </c>
      <c r="D59" s="114" t="str">
        <f>'Programe Budget 2073-74'!D59</f>
        <v xml:space="preserve">जिल्ला कृषि विकास कार्यालय, बझाङ्ग </v>
      </c>
      <c r="E59" s="111">
        <f>'Programe Budget 2073-74'!E59</f>
        <v>500</v>
      </c>
      <c r="F59" s="111">
        <f>'Programe Budget 2073-74'!F59</f>
        <v>0</v>
      </c>
      <c r="G59" s="111">
        <f t="shared" si="1"/>
        <v>500</v>
      </c>
      <c r="H59" s="111">
        <v>0</v>
      </c>
      <c r="I59" s="111">
        <v>130</v>
      </c>
      <c r="J59" s="111">
        <f t="shared" si="3"/>
        <v>130</v>
      </c>
      <c r="K59" s="111">
        <f t="shared" si="2"/>
        <v>26</v>
      </c>
      <c r="L59" s="170"/>
      <c r="M59" s="170"/>
      <c r="N59" s="111" t="str">
        <f>'Programe Budget 2073-74'!Q59</f>
        <v>प</v>
      </c>
      <c r="O59" s="217" t="e">
        <f>J59-#REF!</f>
        <v>#REF!</v>
      </c>
    </row>
    <row r="60" spans="1:15">
      <c r="A60" s="128"/>
      <c r="B60" s="128"/>
      <c r="C60" s="11">
        <f>'Programe Budget 2073-74'!C60</f>
        <v>52</v>
      </c>
      <c r="D60" s="114" t="str">
        <f>'Programe Budget 2073-74'!D60</f>
        <v>जिल्ला कृषि विकास कार्यालय, बाजुरा</v>
      </c>
      <c r="E60" s="111">
        <f>'Programe Budget 2073-74'!E60</f>
        <v>200</v>
      </c>
      <c r="F60" s="111">
        <f>'Programe Budget 2073-74'!F60</f>
        <v>0</v>
      </c>
      <c r="G60" s="111">
        <f t="shared" si="1"/>
        <v>200</v>
      </c>
      <c r="H60" s="111">
        <v>0</v>
      </c>
      <c r="I60" s="111">
        <v>1681.75</v>
      </c>
      <c r="J60" s="111">
        <f t="shared" si="3"/>
        <v>1681.75</v>
      </c>
      <c r="K60" s="111">
        <f t="shared" si="2"/>
        <v>840.875</v>
      </c>
      <c r="L60" s="170"/>
      <c r="M60" s="170"/>
      <c r="N60" s="111" t="str">
        <f>'Programe Budget 2073-74'!Q60</f>
        <v>प</v>
      </c>
      <c r="O60" s="217" t="e">
        <f>J60-#REF!</f>
        <v>#REF!</v>
      </c>
    </row>
    <row r="61" spans="1:15">
      <c r="A61" s="128"/>
      <c r="B61" s="128"/>
      <c r="C61" s="11">
        <f>'Programe Budget 2073-74'!C61</f>
        <v>53</v>
      </c>
      <c r="D61" s="114" t="str">
        <f>'Programe Budget 2073-74'!D61</f>
        <v>जिल्ला कृषि विकास कार्यालय, अछाम</v>
      </c>
      <c r="E61" s="111">
        <f>'Programe Budget 2073-74'!E61</f>
        <v>500</v>
      </c>
      <c r="F61" s="111">
        <f>'Programe Budget 2073-74'!F61</f>
        <v>0</v>
      </c>
      <c r="G61" s="111">
        <f t="shared" si="1"/>
        <v>500</v>
      </c>
      <c r="H61" s="111">
        <v>0</v>
      </c>
      <c r="I61" s="111">
        <v>1590</v>
      </c>
      <c r="J61" s="111">
        <f t="shared" si="3"/>
        <v>1590</v>
      </c>
      <c r="K61" s="111">
        <f t="shared" si="2"/>
        <v>318</v>
      </c>
      <c r="L61" s="170"/>
      <c r="M61" s="170"/>
      <c r="N61" s="111" t="str">
        <f>'Programe Budget 2073-74'!Q61</f>
        <v>प</v>
      </c>
      <c r="O61" s="217" t="e">
        <f>J61-#REF!</f>
        <v>#REF!</v>
      </c>
    </row>
    <row r="62" spans="1:15">
      <c r="A62" s="128"/>
      <c r="B62" s="128"/>
      <c r="C62" s="11">
        <f>'Programe Budget 2073-74'!C62</f>
        <v>54</v>
      </c>
      <c r="D62" s="114" t="str">
        <f>'Programe Budget 2073-74'!D62</f>
        <v>जिल्ला कृषि विकास कार्यालय, कैलाली</v>
      </c>
      <c r="E62" s="111">
        <f>'Programe Budget 2073-74'!E62</f>
        <v>2000</v>
      </c>
      <c r="F62" s="111">
        <f>'Programe Budget 2073-74'!F62</f>
        <v>0</v>
      </c>
      <c r="G62" s="111">
        <f t="shared" si="1"/>
        <v>2000</v>
      </c>
      <c r="H62" s="111">
        <v>0</v>
      </c>
      <c r="I62" s="111">
        <v>2860</v>
      </c>
      <c r="J62" s="111">
        <f t="shared" si="3"/>
        <v>2860</v>
      </c>
      <c r="K62" s="111">
        <f t="shared" si="2"/>
        <v>143</v>
      </c>
      <c r="L62" s="170"/>
      <c r="M62" s="170"/>
      <c r="N62" s="111" t="str">
        <f>'Programe Budget 2073-74'!Q62</f>
        <v>प</v>
      </c>
      <c r="O62" s="217" t="e">
        <f>J62-#REF!</f>
        <v>#REF!</v>
      </c>
    </row>
    <row r="63" spans="1:15">
      <c r="A63" s="128"/>
      <c r="B63" s="128"/>
      <c r="C63" s="11">
        <f>'Programe Budget 2073-74'!C63</f>
        <v>55</v>
      </c>
      <c r="D63" s="114" t="str">
        <f>'Programe Budget 2073-74'!D63</f>
        <v>जिल्ला कृषि विकास कार्यालय, दार्चुला</v>
      </c>
      <c r="E63" s="111">
        <f>'Programe Budget 2073-74'!E63</f>
        <v>300</v>
      </c>
      <c r="F63" s="111">
        <f>'Programe Budget 2073-74'!F63</f>
        <v>0</v>
      </c>
      <c r="G63" s="111">
        <f t="shared" si="1"/>
        <v>300</v>
      </c>
      <c r="H63" s="111">
        <v>0</v>
      </c>
      <c r="I63" s="111">
        <v>1511.75</v>
      </c>
      <c r="J63" s="111">
        <f t="shared" si="3"/>
        <v>1511.75</v>
      </c>
      <c r="K63" s="111">
        <f t="shared" si="2"/>
        <v>503.91666666666663</v>
      </c>
      <c r="L63" s="170"/>
      <c r="M63" s="170"/>
      <c r="N63" s="111" t="str">
        <f>'Programe Budget 2073-74'!Q63</f>
        <v>प</v>
      </c>
      <c r="O63" s="217" t="e">
        <f>J63-#REF!</f>
        <v>#REF!</v>
      </c>
    </row>
    <row r="64" spans="1:15">
      <c r="A64" s="128"/>
      <c r="B64" s="128"/>
      <c r="C64" s="11">
        <f>'Programe Budget 2073-74'!C67</f>
        <v>59</v>
      </c>
      <c r="D64" s="114" t="str">
        <f>'Programe Budget 2073-74'!D67</f>
        <v>जिल्ला कृषि विकास कार्यालय, कन्चनपुर</v>
      </c>
      <c r="E64" s="111">
        <f>'Programe Budget 2073-74'!E67</f>
        <v>3000</v>
      </c>
      <c r="F64" s="111">
        <f>'Programe Budget 2073-74'!F67</f>
        <v>0</v>
      </c>
      <c r="G64" s="111">
        <f t="shared" si="1"/>
        <v>3000</v>
      </c>
      <c r="H64" s="111">
        <v>0</v>
      </c>
      <c r="I64" s="111">
        <v>2037</v>
      </c>
      <c r="J64" s="111">
        <f t="shared" si="3"/>
        <v>2037</v>
      </c>
      <c r="K64" s="111">
        <f t="shared" si="2"/>
        <v>67.900000000000006</v>
      </c>
      <c r="L64" s="170"/>
      <c r="M64" s="170"/>
      <c r="N64" s="111" t="str">
        <f>'Programe Budget 2073-74'!Q67</f>
        <v>प</v>
      </c>
      <c r="O64" s="217" t="e">
        <f>J64-#REF!</f>
        <v>#REF!</v>
      </c>
    </row>
    <row r="65" spans="1:15">
      <c r="A65" s="128"/>
      <c r="B65" s="128"/>
      <c r="C65" s="11" t="e">
        <f>'Programe Budget 2073-74'!#REF!</f>
        <v>#REF!</v>
      </c>
      <c r="D65" s="114" t="e">
        <f>'Programe Budget 2073-74'!#REF!</f>
        <v>#REF!</v>
      </c>
      <c r="E65" s="111" t="e">
        <f>'Programe Budget 2073-74'!#REF!</f>
        <v>#REF!</v>
      </c>
      <c r="F65" s="111" t="e">
        <f>'Programe Budget 2073-74'!#REF!</f>
        <v>#REF!</v>
      </c>
      <c r="G65" s="111" t="e">
        <f t="shared" si="1"/>
        <v>#REF!</v>
      </c>
      <c r="H65" s="111">
        <v>0</v>
      </c>
      <c r="I65" s="111">
        <v>3374</v>
      </c>
      <c r="J65" s="111">
        <f t="shared" si="3"/>
        <v>3374</v>
      </c>
      <c r="K65" s="111" t="e">
        <f t="shared" si="2"/>
        <v>#REF!</v>
      </c>
      <c r="L65" s="170"/>
      <c r="M65" s="170"/>
      <c r="N65" s="111" t="e">
        <f>'Programe Budget 2073-74'!#REF!</f>
        <v>#REF!</v>
      </c>
      <c r="O65" s="217" t="e">
        <f>J65-#REF!</f>
        <v>#REF!</v>
      </c>
    </row>
    <row r="66" spans="1:15">
      <c r="A66" s="128"/>
      <c r="B66" s="128"/>
      <c r="C66" s="11" t="e">
        <f>'Programe Budget 2073-74'!#REF!</f>
        <v>#REF!</v>
      </c>
      <c r="D66" s="114" t="e">
        <f>'Programe Budget 2073-74'!#REF!</f>
        <v>#REF!</v>
      </c>
      <c r="E66" s="111" t="e">
        <f>'Programe Budget 2073-74'!#REF!</f>
        <v>#REF!</v>
      </c>
      <c r="F66" s="111" t="e">
        <f>'Programe Budget 2073-74'!#REF!</f>
        <v>#REF!</v>
      </c>
      <c r="G66" s="111" t="e">
        <f t="shared" si="1"/>
        <v>#REF!</v>
      </c>
      <c r="H66" s="111">
        <v>0</v>
      </c>
      <c r="I66" s="111">
        <v>0</v>
      </c>
      <c r="J66" s="111">
        <f t="shared" si="3"/>
        <v>0</v>
      </c>
      <c r="K66" s="111" t="e">
        <f t="shared" si="2"/>
        <v>#REF!</v>
      </c>
      <c r="L66" s="170"/>
      <c r="M66" s="170"/>
      <c r="N66" s="111" t="e">
        <f>'Programe Budget 2073-74'!#REF!</f>
        <v>#REF!</v>
      </c>
      <c r="O66" s="217" t="e">
        <f>J66-#REF!</f>
        <v>#REF!</v>
      </c>
    </row>
    <row r="67" spans="1:15">
      <c r="A67" s="128"/>
      <c r="B67" s="128"/>
      <c r="C67" s="11" t="e">
        <f>'Programe Budget 2073-74'!#REF!</f>
        <v>#REF!</v>
      </c>
      <c r="D67" s="114" t="e">
        <f>'Programe Budget 2073-74'!#REF!</f>
        <v>#REF!</v>
      </c>
      <c r="E67" s="111" t="e">
        <f>'Programe Budget 2073-74'!#REF!</f>
        <v>#REF!</v>
      </c>
      <c r="F67" s="111" t="e">
        <f>'Programe Budget 2073-74'!#REF!</f>
        <v>#REF!</v>
      </c>
      <c r="G67" s="111" t="e">
        <f t="shared" si="1"/>
        <v>#REF!</v>
      </c>
      <c r="H67" s="111">
        <v>0</v>
      </c>
      <c r="I67" s="111">
        <v>1140</v>
      </c>
      <c r="J67" s="111">
        <f t="shared" si="3"/>
        <v>1140</v>
      </c>
      <c r="K67" s="111" t="e">
        <f t="shared" si="2"/>
        <v>#REF!</v>
      </c>
      <c r="L67" s="170"/>
      <c r="M67" s="170"/>
      <c r="N67" s="111" t="e">
        <f>'Programe Budget 2073-74'!#REF!</f>
        <v>#REF!</v>
      </c>
      <c r="O67" s="217" t="e">
        <f>J67-#REF!</f>
        <v>#REF!</v>
      </c>
    </row>
    <row r="68" spans="1:15">
      <c r="A68" s="128"/>
      <c r="B68" s="128"/>
      <c r="C68" s="11" t="e">
        <f>'Programe Budget 2073-74'!#REF!</f>
        <v>#REF!</v>
      </c>
      <c r="D68" s="114" t="e">
        <f>'Programe Budget 2073-74'!#REF!</f>
        <v>#REF!</v>
      </c>
      <c r="E68" s="111" t="e">
        <f>'Programe Budget 2073-74'!#REF!</f>
        <v>#REF!</v>
      </c>
      <c r="F68" s="111" t="e">
        <f>'Programe Budget 2073-74'!#REF!</f>
        <v>#REF!</v>
      </c>
      <c r="G68" s="111" t="e">
        <f t="shared" si="1"/>
        <v>#REF!</v>
      </c>
      <c r="H68" s="111">
        <v>0</v>
      </c>
      <c r="I68" s="111">
        <v>1590</v>
      </c>
      <c r="J68" s="111">
        <f t="shared" si="3"/>
        <v>1590</v>
      </c>
      <c r="K68" s="111" t="e">
        <f t="shared" si="2"/>
        <v>#REF!</v>
      </c>
      <c r="L68" s="170"/>
      <c r="M68" s="170"/>
      <c r="N68" s="111" t="e">
        <f>'Programe Budget 2073-74'!#REF!</f>
        <v>#REF!</v>
      </c>
      <c r="O68" s="217" t="e">
        <f>J68-#REF!</f>
        <v>#REF!</v>
      </c>
    </row>
    <row r="69" spans="1:15">
      <c r="A69" s="128"/>
      <c r="B69" s="128"/>
      <c r="C69" s="11" t="e">
        <f>'Programe Budget 2073-74'!#REF!</f>
        <v>#REF!</v>
      </c>
      <c r="D69" s="114" t="e">
        <f>'Programe Budget 2073-74'!#REF!</f>
        <v>#REF!</v>
      </c>
      <c r="E69" s="111" t="e">
        <f>'Programe Budget 2073-74'!#REF!</f>
        <v>#REF!</v>
      </c>
      <c r="F69" s="111" t="e">
        <f>'Programe Budget 2073-74'!#REF!</f>
        <v>#REF!</v>
      </c>
      <c r="G69" s="111" t="e">
        <f t="shared" si="1"/>
        <v>#REF!</v>
      </c>
      <c r="H69" s="111">
        <v>0</v>
      </c>
      <c r="I69" s="111">
        <v>300</v>
      </c>
      <c r="J69" s="111">
        <f t="shared" si="3"/>
        <v>300</v>
      </c>
      <c r="K69" s="111" t="e">
        <f t="shared" si="2"/>
        <v>#REF!</v>
      </c>
      <c r="L69" s="170"/>
      <c r="M69" s="170"/>
      <c r="N69" s="111" t="e">
        <f>'Programe Budget 2073-74'!#REF!</f>
        <v>#REF!</v>
      </c>
      <c r="O69" s="217" t="e">
        <f>J69-#REF!</f>
        <v>#REF!</v>
      </c>
    </row>
    <row r="70" spans="1:15">
      <c r="A70" s="128"/>
      <c r="B70" s="128"/>
      <c r="C70" s="11" t="e">
        <f>'Programe Budget 2073-74'!#REF!</f>
        <v>#REF!</v>
      </c>
      <c r="D70" s="114" t="e">
        <f>'Programe Budget 2073-74'!#REF!</f>
        <v>#REF!</v>
      </c>
      <c r="E70" s="111" t="e">
        <f>'Programe Budget 2073-74'!#REF!</f>
        <v>#REF!</v>
      </c>
      <c r="F70" s="111" t="e">
        <f>'Programe Budget 2073-74'!#REF!</f>
        <v>#REF!</v>
      </c>
      <c r="G70" s="111" t="e">
        <f t="shared" si="1"/>
        <v>#REF!</v>
      </c>
      <c r="H70" s="111">
        <v>0</v>
      </c>
      <c r="I70" s="111">
        <v>766.7</v>
      </c>
      <c r="J70" s="111">
        <f t="shared" si="3"/>
        <v>766.7</v>
      </c>
      <c r="K70" s="111" t="e">
        <f t="shared" si="2"/>
        <v>#REF!</v>
      </c>
      <c r="L70" s="170"/>
      <c r="M70" s="170"/>
      <c r="N70" s="111" t="e">
        <f>'Programe Budget 2073-74'!#REF!</f>
        <v>#REF!</v>
      </c>
      <c r="O70" s="217" t="e">
        <f>J70-#REF!</f>
        <v>#REF!</v>
      </c>
    </row>
    <row r="71" spans="1:15">
      <c r="A71" s="128"/>
      <c r="B71" s="128"/>
      <c r="C71" s="11" t="e">
        <f>'Programe Budget 2073-74'!#REF!</f>
        <v>#REF!</v>
      </c>
      <c r="D71" s="114" t="e">
        <f>'Programe Budget 2073-74'!#REF!</f>
        <v>#REF!</v>
      </c>
      <c r="E71" s="111" t="e">
        <f>'Programe Budget 2073-74'!#REF!</f>
        <v>#REF!</v>
      </c>
      <c r="F71" s="111" t="e">
        <f>'Programe Budget 2073-74'!#REF!</f>
        <v>#REF!</v>
      </c>
      <c r="G71" s="111" t="e">
        <f t="shared" si="1"/>
        <v>#REF!</v>
      </c>
      <c r="H71" s="111">
        <v>0</v>
      </c>
      <c r="I71" s="111">
        <v>2786.1</v>
      </c>
      <c r="J71" s="111">
        <f t="shared" si="3"/>
        <v>2786.1</v>
      </c>
      <c r="K71" s="111" t="e">
        <f t="shared" si="2"/>
        <v>#REF!</v>
      </c>
      <c r="L71" s="170"/>
      <c r="M71" s="170"/>
      <c r="N71" s="111" t="e">
        <f>'Programe Budget 2073-74'!#REF!</f>
        <v>#REF!</v>
      </c>
      <c r="O71" s="217" t="e">
        <f>J71-#REF!</f>
        <v>#REF!</v>
      </c>
    </row>
    <row r="72" spans="1:15">
      <c r="A72" s="128"/>
      <c r="B72" s="128"/>
      <c r="C72" s="11" t="e">
        <f>'Programe Budget 2073-74'!#REF!</f>
        <v>#REF!</v>
      </c>
      <c r="D72" s="114" t="e">
        <f>'Programe Budget 2073-74'!#REF!</f>
        <v>#REF!</v>
      </c>
      <c r="E72" s="111" t="e">
        <f>'Programe Budget 2073-74'!#REF!</f>
        <v>#REF!</v>
      </c>
      <c r="F72" s="111" t="e">
        <f>'Programe Budget 2073-74'!#REF!</f>
        <v>#REF!</v>
      </c>
      <c r="G72" s="111" t="e">
        <f t="shared" si="1"/>
        <v>#REF!</v>
      </c>
      <c r="H72" s="111">
        <v>0</v>
      </c>
      <c r="I72" s="111">
        <v>2087.69</v>
      </c>
      <c r="J72" s="111">
        <f t="shared" si="3"/>
        <v>2087.69</v>
      </c>
      <c r="K72" s="111" t="e">
        <f t="shared" si="2"/>
        <v>#REF!</v>
      </c>
      <c r="L72" s="170"/>
      <c r="M72" s="170"/>
      <c r="N72" s="111" t="e">
        <f>'Programe Budget 2073-74'!#REF!</f>
        <v>#REF!</v>
      </c>
      <c r="O72" s="217" t="e">
        <f>J72-#REF!</f>
        <v>#REF!</v>
      </c>
    </row>
    <row r="73" spans="1:15">
      <c r="A73" s="128"/>
      <c r="B73" s="128"/>
      <c r="C73" s="11" t="e">
        <f>'Programe Budget 2073-74'!#REF!</f>
        <v>#REF!</v>
      </c>
      <c r="D73" s="114" t="e">
        <f>'Programe Budget 2073-74'!#REF!</f>
        <v>#REF!</v>
      </c>
      <c r="E73" s="111" t="e">
        <f>'Programe Budget 2073-74'!#REF!</f>
        <v>#REF!</v>
      </c>
      <c r="F73" s="111" t="e">
        <f>'Programe Budget 2073-74'!#REF!</f>
        <v>#REF!</v>
      </c>
      <c r="G73" s="111" t="e">
        <f t="shared" si="1"/>
        <v>#REF!</v>
      </c>
      <c r="H73" s="111">
        <v>0</v>
      </c>
      <c r="I73" s="111">
        <v>1590</v>
      </c>
      <c r="J73" s="111">
        <f t="shared" ref="J73:J90" si="4">I73+H73</f>
        <v>1590</v>
      </c>
      <c r="K73" s="111" t="e">
        <f t="shared" si="2"/>
        <v>#REF!</v>
      </c>
      <c r="L73" s="170"/>
      <c r="M73" s="170"/>
      <c r="N73" s="111" t="e">
        <f>'Programe Budget 2073-74'!#REF!</f>
        <v>#REF!</v>
      </c>
      <c r="O73" s="217" t="e">
        <f>J73-#REF!</f>
        <v>#REF!</v>
      </c>
    </row>
    <row r="74" spans="1:15">
      <c r="A74" s="128"/>
      <c r="B74" s="128"/>
      <c r="C74" s="11" t="e">
        <f>'Programe Budget 2073-74'!#REF!</f>
        <v>#REF!</v>
      </c>
      <c r="D74" s="114" t="e">
        <f>'Programe Budget 2073-74'!#REF!</f>
        <v>#REF!</v>
      </c>
      <c r="E74" s="111" t="e">
        <f>'Programe Budget 2073-74'!#REF!</f>
        <v>#REF!</v>
      </c>
      <c r="F74" s="111" t="e">
        <f>'Programe Budget 2073-74'!#REF!</f>
        <v>#REF!</v>
      </c>
      <c r="G74" s="111" t="e">
        <f t="shared" ref="G74:G90" si="5">E74-F74</f>
        <v>#REF!</v>
      </c>
      <c r="H74" s="111">
        <v>0</v>
      </c>
      <c r="I74" s="111">
        <v>3090</v>
      </c>
      <c r="J74" s="111">
        <f t="shared" si="4"/>
        <v>3090</v>
      </c>
      <c r="K74" s="111" t="e">
        <f t="shared" ref="K74:K137" si="6">J74/E74*100</f>
        <v>#REF!</v>
      </c>
      <c r="L74" s="170"/>
      <c r="M74" s="170"/>
      <c r="N74" s="111" t="e">
        <f>'Programe Budget 2073-74'!#REF!</f>
        <v>#REF!</v>
      </c>
      <c r="O74" s="217" t="e">
        <f>J74-#REF!</f>
        <v>#REF!</v>
      </c>
    </row>
    <row r="75" spans="1:15">
      <c r="A75" s="128"/>
      <c r="B75" s="128"/>
      <c r="C75" s="11" t="e">
        <f>'Programe Budget 2073-74'!#REF!</f>
        <v>#REF!</v>
      </c>
      <c r="D75" s="114" t="e">
        <f>'Programe Budget 2073-74'!#REF!</f>
        <v>#REF!</v>
      </c>
      <c r="E75" s="111" t="e">
        <f>'Programe Budget 2073-74'!#REF!</f>
        <v>#REF!</v>
      </c>
      <c r="F75" s="111" t="e">
        <f>'Programe Budget 2073-74'!#REF!</f>
        <v>#REF!</v>
      </c>
      <c r="G75" s="111" t="e">
        <f t="shared" si="5"/>
        <v>#REF!</v>
      </c>
      <c r="H75" s="111">
        <v>0</v>
      </c>
      <c r="I75" s="111">
        <v>115.5</v>
      </c>
      <c r="J75" s="111">
        <f t="shared" si="4"/>
        <v>115.5</v>
      </c>
      <c r="K75" s="111" t="e">
        <f t="shared" si="6"/>
        <v>#REF!</v>
      </c>
      <c r="L75" s="170"/>
      <c r="M75" s="170"/>
      <c r="N75" s="111" t="e">
        <f>'Programe Budget 2073-74'!#REF!</f>
        <v>#REF!</v>
      </c>
      <c r="O75" s="217" t="e">
        <f>J75-#REF!</f>
        <v>#REF!</v>
      </c>
    </row>
    <row r="76" spans="1:15">
      <c r="A76" s="128"/>
      <c r="B76" s="128"/>
      <c r="C76" s="11" t="e">
        <f>'Programe Budget 2073-74'!#REF!</f>
        <v>#REF!</v>
      </c>
      <c r="D76" s="114" t="e">
        <f>'Programe Budget 2073-74'!#REF!</f>
        <v>#REF!</v>
      </c>
      <c r="E76" s="111" t="e">
        <f>'Programe Budget 2073-74'!#REF!</f>
        <v>#REF!</v>
      </c>
      <c r="F76" s="111" t="e">
        <f>'Programe Budget 2073-74'!#REF!</f>
        <v>#REF!</v>
      </c>
      <c r="G76" s="111" t="e">
        <f t="shared" si="5"/>
        <v>#REF!</v>
      </c>
      <c r="H76" s="111">
        <v>0</v>
      </c>
      <c r="I76" s="111">
        <v>694.6</v>
      </c>
      <c r="J76" s="111">
        <f t="shared" si="4"/>
        <v>694.6</v>
      </c>
      <c r="K76" s="111" t="e">
        <f t="shared" si="6"/>
        <v>#REF!</v>
      </c>
      <c r="L76" s="170"/>
      <c r="M76" s="170"/>
      <c r="N76" s="111" t="e">
        <f>'Programe Budget 2073-74'!#REF!</f>
        <v>#REF!</v>
      </c>
      <c r="O76" s="217" t="e">
        <f>J76-#REF!</f>
        <v>#REF!</v>
      </c>
    </row>
    <row r="77" spans="1:15">
      <c r="A77" s="128"/>
      <c r="B77" s="128"/>
      <c r="C77" s="11" t="e">
        <f>'Programe Budget 2073-74'!#REF!</f>
        <v>#REF!</v>
      </c>
      <c r="D77" s="114" t="e">
        <f>'Programe Budget 2073-74'!#REF!</f>
        <v>#REF!</v>
      </c>
      <c r="E77" s="111" t="e">
        <f>'Programe Budget 2073-74'!#REF!</f>
        <v>#REF!</v>
      </c>
      <c r="F77" s="111" t="e">
        <f>'Programe Budget 2073-74'!#REF!</f>
        <v>#REF!</v>
      </c>
      <c r="G77" s="111" t="e">
        <f t="shared" si="5"/>
        <v>#REF!</v>
      </c>
      <c r="H77" s="111">
        <v>0</v>
      </c>
      <c r="I77" s="111">
        <v>270</v>
      </c>
      <c r="J77" s="111">
        <f t="shared" si="4"/>
        <v>270</v>
      </c>
      <c r="K77" s="111" t="e">
        <f t="shared" si="6"/>
        <v>#REF!</v>
      </c>
      <c r="L77" s="170"/>
      <c r="M77" s="170"/>
      <c r="N77" s="111" t="e">
        <f>'Programe Budget 2073-74'!#REF!</f>
        <v>#REF!</v>
      </c>
      <c r="O77" s="217" t="e">
        <f>J77-#REF!</f>
        <v>#REF!</v>
      </c>
    </row>
    <row r="78" spans="1:15">
      <c r="A78" s="128"/>
      <c r="B78" s="128"/>
      <c r="C78" s="11" t="e">
        <f>'Programe Budget 2073-74'!#REF!</f>
        <v>#REF!</v>
      </c>
      <c r="D78" s="114" t="e">
        <f>'Programe Budget 2073-74'!#REF!</f>
        <v>#REF!</v>
      </c>
      <c r="E78" s="111" t="e">
        <f>'Programe Budget 2073-74'!#REF!</f>
        <v>#REF!</v>
      </c>
      <c r="F78" s="111" t="e">
        <f>'Programe Budget 2073-74'!#REF!</f>
        <v>#REF!</v>
      </c>
      <c r="G78" s="111" t="e">
        <f t="shared" si="5"/>
        <v>#REF!</v>
      </c>
      <c r="H78" s="111">
        <v>0</v>
      </c>
      <c r="I78" s="111">
        <v>0</v>
      </c>
      <c r="J78" s="111">
        <f t="shared" si="4"/>
        <v>0</v>
      </c>
      <c r="K78" s="111">
        <v>0</v>
      </c>
      <c r="L78" s="170"/>
      <c r="M78" s="170"/>
      <c r="N78" s="111" t="e">
        <f>'Programe Budget 2073-74'!#REF!</f>
        <v>#REF!</v>
      </c>
      <c r="O78" s="217" t="e">
        <f>J78-#REF!</f>
        <v>#REF!</v>
      </c>
    </row>
    <row r="79" spans="1:15">
      <c r="A79" s="128"/>
      <c r="B79" s="128"/>
      <c r="C79" s="11" t="e">
        <f>'Programe Budget 2073-74'!#REF!</f>
        <v>#REF!</v>
      </c>
      <c r="D79" s="114" t="e">
        <f>'Programe Budget 2073-74'!#REF!</f>
        <v>#REF!</v>
      </c>
      <c r="E79" s="111" t="e">
        <f>'Programe Budget 2073-74'!#REF!</f>
        <v>#REF!</v>
      </c>
      <c r="F79" s="111" t="e">
        <f>'Programe Budget 2073-74'!#REF!</f>
        <v>#REF!</v>
      </c>
      <c r="G79" s="111" t="e">
        <f t="shared" si="5"/>
        <v>#REF!</v>
      </c>
      <c r="H79" s="111">
        <v>0</v>
      </c>
      <c r="I79" s="111">
        <v>0</v>
      </c>
      <c r="J79" s="111">
        <f t="shared" si="4"/>
        <v>0</v>
      </c>
      <c r="K79" s="111" t="e">
        <f t="shared" si="6"/>
        <v>#REF!</v>
      </c>
      <c r="L79" s="170"/>
      <c r="M79" s="170"/>
      <c r="N79" s="111" t="e">
        <f>'Programe Budget 2073-74'!#REF!</f>
        <v>#REF!</v>
      </c>
      <c r="O79" s="217" t="e">
        <f>J79-#REF!</f>
        <v>#REF!</v>
      </c>
    </row>
    <row r="80" spans="1:15">
      <c r="A80" s="128"/>
      <c r="B80" s="128"/>
      <c r="C80" s="11" t="e">
        <f>'Programe Budget 2073-74'!#REF!</f>
        <v>#REF!</v>
      </c>
      <c r="D80" s="114" t="e">
        <f>'Programe Budget 2073-74'!#REF!</f>
        <v>#REF!</v>
      </c>
      <c r="E80" s="111" t="e">
        <f>'Programe Budget 2073-74'!#REF!</f>
        <v>#REF!</v>
      </c>
      <c r="F80" s="111" t="e">
        <f>'Programe Budget 2073-74'!#REF!</f>
        <v>#REF!</v>
      </c>
      <c r="G80" s="111" t="e">
        <f t="shared" si="5"/>
        <v>#REF!</v>
      </c>
      <c r="H80" s="111">
        <v>0</v>
      </c>
      <c r="I80" s="111">
        <v>0</v>
      </c>
      <c r="J80" s="111">
        <f t="shared" si="4"/>
        <v>0</v>
      </c>
      <c r="K80" s="111" t="e">
        <f t="shared" si="6"/>
        <v>#REF!</v>
      </c>
      <c r="L80" s="170"/>
      <c r="M80" s="170"/>
      <c r="N80" s="111" t="e">
        <f>'Programe Budget 2073-74'!#REF!</f>
        <v>#REF!</v>
      </c>
      <c r="O80" s="217" t="e">
        <f>J80-#REF!</f>
        <v>#REF!</v>
      </c>
    </row>
    <row r="81" spans="1:15">
      <c r="A81" s="128"/>
      <c r="B81" s="128"/>
      <c r="C81" s="11" t="e">
        <f>'Programe Budget 2073-74'!#REF!</f>
        <v>#REF!</v>
      </c>
      <c r="D81" s="114" t="e">
        <f>'Programe Budget 2073-74'!#REF!</f>
        <v>#REF!</v>
      </c>
      <c r="E81" s="111" t="e">
        <f>'Programe Budget 2073-74'!#REF!</f>
        <v>#REF!</v>
      </c>
      <c r="F81" s="111" t="e">
        <f>'Programe Budget 2073-74'!#REF!</f>
        <v>#REF!</v>
      </c>
      <c r="G81" s="111" t="e">
        <f t="shared" si="5"/>
        <v>#REF!</v>
      </c>
      <c r="H81" s="111">
        <v>0</v>
      </c>
      <c r="I81" s="111">
        <v>120</v>
      </c>
      <c r="J81" s="111">
        <f t="shared" si="4"/>
        <v>120</v>
      </c>
      <c r="K81" s="111" t="e">
        <f t="shared" si="6"/>
        <v>#REF!</v>
      </c>
      <c r="L81" s="170"/>
      <c r="M81" s="170"/>
      <c r="N81" s="111" t="e">
        <f>'Programe Budget 2073-74'!#REF!</f>
        <v>#REF!</v>
      </c>
      <c r="O81" s="217" t="e">
        <f>J81-#REF!</f>
        <v>#REF!</v>
      </c>
    </row>
    <row r="82" spans="1:15">
      <c r="A82" s="128"/>
      <c r="B82" s="128"/>
      <c r="C82" s="11" t="e">
        <f>'Programe Budget 2073-74'!#REF!</f>
        <v>#REF!</v>
      </c>
      <c r="D82" s="114" t="e">
        <f>'Programe Budget 2073-74'!#REF!</f>
        <v>#REF!</v>
      </c>
      <c r="E82" s="111" t="e">
        <f>'Programe Budget 2073-74'!#REF!</f>
        <v>#REF!</v>
      </c>
      <c r="F82" s="111" t="e">
        <f>'Programe Budget 2073-74'!#REF!</f>
        <v>#REF!</v>
      </c>
      <c r="G82" s="111" t="e">
        <f t="shared" si="5"/>
        <v>#REF!</v>
      </c>
      <c r="H82" s="111">
        <v>0</v>
      </c>
      <c r="I82" s="111">
        <v>683</v>
      </c>
      <c r="J82" s="111">
        <f t="shared" si="4"/>
        <v>683</v>
      </c>
      <c r="K82" s="111" t="e">
        <f t="shared" si="6"/>
        <v>#REF!</v>
      </c>
      <c r="L82" s="170"/>
      <c r="M82" s="170"/>
      <c r="N82" s="111" t="e">
        <f>'Programe Budget 2073-74'!#REF!</f>
        <v>#REF!</v>
      </c>
      <c r="O82" s="217" t="e">
        <f>J82-#REF!</f>
        <v>#REF!</v>
      </c>
    </row>
    <row r="83" spans="1:15">
      <c r="A83" s="128"/>
      <c r="B83" s="128"/>
      <c r="C83" s="11" t="e">
        <f>'Programe Budget 2073-74'!#REF!</f>
        <v>#REF!</v>
      </c>
      <c r="D83" s="114" t="e">
        <f>'Programe Budget 2073-74'!#REF!</f>
        <v>#REF!</v>
      </c>
      <c r="E83" s="111" t="e">
        <f>'Programe Budget 2073-74'!#REF!</f>
        <v>#REF!</v>
      </c>
      <c r="F83" s="111" t="e">
        <f>'Programe Budget 2073-74'!#REF!</f>
        <v>#REF!</v>
      </c>
      <c r="G83" s="111" t="e">
        <f t="shared" si="5"/>
        <v>#REF!</v>
      </c>
      <c r="H83" s="111">
        <v>0</v>
      </c>
      <c r="I83" s="111">
        <v>132.5</v>
      </c>
      <c r="J83" s="111">
        <f t="shared" si="4"/>
        <v>132.5</v>
      </c>
      <c r="K83" s="111" t="e">
        <f t="shared" si="6"/>
        <v>#REF!</v>
      </c>
      <c r="L83" s="170"/>
      <c r="M83" s="170"/>
      <c r="N83" s="111" t="e">
        <f>'Programe Budget 2073-74'!#REF!</f>
        <v>#REF!</v>
      </c>
      <c r="O83" s="217" t="e">
        <f>J83-#REF!</f>
        <v>#REF!</v>
      </c>
    </row>
    <row r="84" spans="1:15">
      <c r="A84" s="128"/>
      <c r="B84" s="128"/>
      <c r="C84" s="11" t="e">
        <f>'Programe Budget 2073-74'!#REF!</f>
        <v>#REF!</v>
      </c>
      <c r="D84" s="114" t="e">
        <f>'Programe Budget 2073-74'!#REF!</f>
        <v>#REF!</v>
      </c>
      <c r="E84" s="111" t="e">
        <f>'Programe Budget 2073-74'!#REF!</f>
        <v>#REF!</v>
      </c>
      <c r="F84" s="111" t="e">
        <f>'Programe Budget 2073-74'!#REF!</f>
        <v>#REF!</v>
      </c>
      <c r="G84" s="111" t="e">
        <f t="shared" si="5"/>
        <v>#REF!</v>
      </c>
      <c r="H84" s="111">
        <v>0</v>
      </c>
      <c r="I84" s="111">
        <v>2050.56</v>
      </c>
      <c r="J84" s="111">
        <f t="shared" si="4"/>
        <v>2050.56</v>
      </c>
      <c r="K84" s="111" t="e">
        <f t="shared" si="6"/>
        <v>#REF!</v>
      </c>
      <c r="L84" s="170"/>
      <c r="M84" s="170"/>
      <c r="N84" s="111" t="e">
        <f>'Programe Budget 2073-74'!#REF!</f>
        <v>#REF!</v>
      </c>
      <c r="O84" s="217" t="e">
        <f>J84-#REF!</f>
        <v>#REF!</v>
      </c>
    </row>
    <row r="85" spans="1:15">
      <c r="A85" s="128"/>
      <c r="B85" s="128"/>
      <c r="C85" s="11" t="e">
        <f>'Programe Budget 2073-74'!#REF!</f>
        <v>#REF!</v>
      </c>
      <c r="D85" s="114" t="e">
        <f>'Programe Budget 2073-74'!#REF!</f>
        <v>#REF!</v>
      </c>
      <c r="E85" s="111" t="e">
        <f>'Programe Budget 2073-74'!#REF!</f>
        <v>#REF!</v>
      </c>
      <c r="F85" s="111" t="e">
        <f>'Programe Budget 2073-74'!#REF!</f>
        <v>#REF!</v>
      </c>
      <c r="G85" s="111" t="e">
        <f t="shared" si="5"/>
        <v>#REF!</v>
      </c>
      <c r="H85" s="111">
        <v>0</v>
      </c>
      <c r="I85" s="111">
        <v>1740</v>
      </c>
      <c r="J85" s="111">
        <f t="shared" si="4"/>
        <v>1740</v>
      </c>
      <c r="K85" s="111" t="e">
        <f t="shared" si="6"/>
        <v>#REF!</v>
      </c>
      <c r="L85" s="170"/>
      <c r="M85" s="170"/>
      <c r="N85" s="111" t="e">
        <f>'Programe Budget 2073-74'!#REF!</f>
        <v>#REF!</v>
      </c>
      <c r="O85" s="217" t="e">
        <f>J85-#REF!</f>
        <v>#REF!</v>
      </c>
    </row>
    <row r="86" spans="1:15">
      <c r="A86" s="128"/>
      <c r="B86" s="128"/>
      <c r="C86" s="11" t="e">
        <f>'Programe Budget 2073-74'!#REF!</f>
        <v>#REF!</v>
      </c>
      <c r="D86" s="114" t="e">
        <f>'Programe Budget 2073-74'!#REF!</f>
        <v>#REF!</v>
      </c>
      <c r="E86" s="111" t="e">
        <f>'Programe Budget 2073-74'!#REF!</f>
        <v>#REF!</v>
      </c>
      <c r="F86" s="111" t="e">
        <f>'Programe Budget 2073-74'!#REF!</f>
        <v>#REF!</v>
      </c>
      <c r="G86" s="111" t="e">
        <f t="shared" si="5"/>
        <v>#REF!</v>
      </c>
      <c r="H86" s="111">
        <v>0</v>
      </c>
      <c r="I86" s="111">
        <v>4650</v>
      </c>
      <c r="J86" s="111">
        <f t="shared" si="4"/>
        <v>4650</v>
      </c>
      <c r="K86" s="111" t="e">
        <f t="shared" si="6"/>
        <v>#REF!</v>
      </c>
      <c r="L86" s="170"/>
      <c r="M86" s="170"/>
      <c r="N86" s="111" t="e">
        <f>'Programe Budget 2073-74'!#REF!</f>
        <v>#REF!</v>
      </c>
      <c r="O86" s="217" t="e">
        <f>J86-#REF!</f>
        <v>#REF!</v>
      </c>
    </row>
    <row r="87" spans="1:15">
      <c r="A87" s="128"/>
      <c r="B87" s="128"/>
      <c r="C87" s="11" t="e">
        <f>'Programe Budget 2073-74'!#REF!</f>
        <v>#REF!</v>
      </c>
      <c r="D87" s="114" t="e">
        <f>'Programe Budget 2073-74'!#REF!</f>
        <v>#REF!</v>
      </c>
      <c r="E87" s="111" t="e">
        <f>'Programe Budget 2073-74'!#REF!</f>
        <v>#REF!</v>
      </c>
      <c r="F87" s="111" t="e">
        <f>'Programe Budget 2073-74'!#REF!</f>
        <v>#REF!</v>
      </c>
      <c r="G87" s="111" t="e">
        <f t="shared" si="5"/>
        <v>#REF!</v>
      </c>
      <c r="H87" s="111">
        <v>0</v>
      </c>
      <c r="I87" s="111">
        <v>10</v>
      </c>
      <c r="J87" s="111">
        <f t="shared" si="4"/>
        <v>10</v>
      </c>
      <c r="K87" s="111" t="e">
        <f t="shared" si="6"/>
        <v>#REF!</v>
      </c>
      <c r="L87" s="170"/>
      <c r="M87" s="170"/>
      <c r="N87" s="111" t="e">
        <f>'Programe Budget 2073-74'!#REF!</f>
        <v>#REF!</v>
      </c>
      <c r="O87" s="217" t="e">
        <f>J87-#REF!</f>
        <v>#REF!</v>
      </c>
    </row>
    <row r="88" spans="1:15">
      <c r="A88" s="128"/>
      <c r="B88" s="128"/>
      <c r="C88" s="11" t="e">
        <f>'Programe Budget 2073-74'!#REF!</f>
        <v>#REF!</v>
      </c>
      <c r="D88" s="114" t="e">
        <f>'Programe Budget 2073-74'!#REF!</f>
        <v>#REF!</v>
      </c>
      <c r="E88" s="111" t="e">
        <f>'Programe Budget 2073-74'!#REF!</f>
        <v>#REF!</v>
      </c>
      <c r="F88" s="111" t="e">
        <f>'Programe Budget 2073-74'!#REF!</f>
        <v>#REF!</v>
      </c>
      <c r="G88" s="111" t="e">
        <f t="shared" si="5"/>
        <v>#REF!</v>
      </c>
      <c r="H88" s="111">
        <v>0</v>
      </c>
      <c r="I88" s="111">
        <v>500</v>
      </c>
      <c r="J88" s="111">
        <f t="shared" si="4"/>
        <v>500</v>
      </c>
      <c r="K88" s="111" t="e">
        <f t="shared" si="6"/>
        <v>#REF!</v>
      </c>
      <c r="L88" s="170"/>
      <c r="M88" s="170"/>
      <c r="N88" s="111" t="e">
        <f>'Programe Budget 2073-74'!#REF!</f>
        <v>#REF!</v>
      </c>
      <c r="O88" s="217" t="e">
        <f>J88-#REF!</f>
        <v>#REF!</v>
      </c>
    </row>
    <row r="89" spans="1:15">
      <c r="A89" s="128"/>
      <c r="B89" s="128"/>
      <c r="C89" s="11" t="e">
        <f>'Programe Budget 2073-74'!#REF!</f>
        <v>#REF!</v>
      </c>
      <c r="D89" s="114" t="e">
        <f>'Programe Budget 2073-74'!#REF!</f>
        <v>#REF!</v>
      </c>
      <c r="E89" s="111" t="e">
        <f>'Programe Budget 2073-74'!#REF!</f>
        <v>#REF!</v>
      </c>
      <c r="F89" s="111" t="e">
        <f>'Programe Budget 2073-74'!#REF!</f>
        <v>#REF!</v>
      </c>
      <c r="G89" s="111" t="e">
        <f t="shared" si="5"/>
        <v>#REF!</v>
      </c>
      <c r="H89" s="111">
        <v>0</v>
      </c>
      <c r="I89" s="111">
        <v>1925</v>
      </c>
      <c r="J89" s="111">
        <f t="shared" si="4"/>
        <v>1925</v>
      </c>
      <c r="K89" s="111" t="e">
        <f t="shared" si="6"/>
        <v>#REF!</v>
      </c>
      <c r="L89" s="170"/>
      <c r="M89" s="170"/>
      <c r="N89" s="111" t="e">
        <f>'Programe Budget 2073-74'!#REF!</f>
        <v>#REF!</v>
      </c>
      <c r="O89" s="217" t="e">
        <f>J89-#REF!</f>
        <v>#REF!</v>
      </c>
    </row>
    <row r="90" spans="1:15">
      <c r="A90" s="128"/>
      <c r="B90" s="128"/>
      <c r="C90" s="11" t="e">
        <f>'Programe Budget 2073-74'!#REF!</f>
        <v>#REF!</v>
      </c>
      <c r="D90" s="114" t="e">
        <f>'Programe Budget 2073-74'!#REF!</f>
        <v>#REF!</v>
      </c>
      <c r="E90" s="111" t="e">
        <f>'Programe Budget 2073-74'!#REF!</f>
        <v>#REF!</v>
      </c>
      <c r="F90" s="111" t="e">
        <f>'Programe Budget 2073-74'!#REF!</f>
        <v>#REF!</v>
      </c>
      <c r="G90" s="111" t="e">
        <f t="shared" si="5"/>
        <v>#REF!</v>
      </c>
      <c r="H90" s="111">
        <v>0</v>
      </c>
      <c r="I90" s="111">
        <v>4484.2</v>
      </c>
      <c r="J90" s="111">
        <f t="shared" si="4"/>
        <v>4484.2</v>
      </c>
      <c r="K90" s="111" t="e">
        <f t="shared" si="6"/>
        <v>#REF!</v>
      </c>
      <c r="L90" s="170"/>
      <c r="M90" s="170"/>
      <c r="N90" s="111" t="e">
        <f>'Programe Budget 2073-74'!#REF!</f>
        <v>#REF!</v>
      </c>
      <c r="O90" s="217" t="e">
        <f>J90-#REF!</f>
        <v>#REF!</v>
      </c>
    </row>
    <row r="91" spans="1:15">
      <c r="A91" s="128"/>
      <c r="B91" s="128"/>
      <c r="C91" s="11">
        <f>'Programe Budget 2073-74'!C68</f>
        <v>59</v>
      </c>
      <c r="D91" s="128" t="str">
        <f>'Programe Budget 2073-74'!D68</f>
        <v>विशेष कृषि उत्पादन कार्यक्रमको जम्मा</v>
      </c>
      <c r="E91" s="169" t="e">
        <f t="shared" ref="E91:J91" si="7">SUM(E9:E90)</f>
        <v>#REF!</v>
      </c>
      <c r="F91" s="169" t="e">
        <f t="shared" si="7"/>
        <v>#REF!</v>
      </c>
      <c r="G91" s="169" t="e">
        <f t="shared" si="7"/>
        <v>#REF!</v>
      </c>
      <c r="H91" s="169">
        <f t="shared" si="7"/>
        <v>0</v>
      </c>
      <c r="I91" s="169">
        <f t="shared" si="7"/>
        <v>133398.42000000001</v>
      </c>
      <c r="J91" s="169">
        <f t="shared" si="7"/>
        <v>133398.42000000001</v>
      </c>
      <c r="K91" s="111" t="e">
        <f>J91/E91*100</f>
        <v>#REF!</v>
      </c>
      <c r="L91" s="170"/>
      <c r="M91" s="170"/>
      <c r="N91" s="111">
        <f>'Programe Budget 2073-74'!Q68</f>
        <v>0</v>
      </c>
      <c r="O91" s="217" t="e">
        <f>J91-#REF!</f>
        <v>#REF!</v>
      </c>
    </row>
    <row r="92" spans="1:15" s="69" customFormat="1" ht="39.6">
      <c r="A92" s="151">
        <f>'Programe Budget 2073-74'!A69</f>
        <v>2</v>
      </c>
      <c r="B92" s="223" t="str">
        <f>'Programe Budget 2073-74'!B69</f>
        <v>312104-3/4</v>
      </c>
      <c r="C92" s="113"/>
      <c r="D92" s="120" t="str">
        <f>'Programe Budget 2073-74'!D69</f>
        <v>साना तथा मझौला कृषक आयस्तर बृद्धि आयोजना (१३)</v>
      </c>
      <c r="E92" s="372"/>
      <c r="F92" s="372"/>
      <c r="G92" s="372"/>
      <c r="H92" s="111"/>
      <c r="I92" s="169"/>
      <c r="J92" s="111"/>
      <c r="K92" s="111"/>
      <c r="L92" s="170"/>
      <c r="M92" s="128"/>
      <c r="N92" s="111" t="str">
        <f>'Programe Budget 2073-74'!Q69</f>
        <v>ना</v>
      </c>
      <c r="O92" s="217" t="e">
        <f>J92-#REF!</f>
        <v>#REF!</v>
      </c>
    </row>
    <row r="93" spans="1:15">
      <c r="A93" s="151"/>
      <c r="B93" s="223"/>
      <c r="C93" s="113">
        <f>'Programe Budget 2073-74'!C70</f>
        <v>1</v>
      </c>
      <c r="D93" s="114" t="str">
        <f>'Programe Budget 2073-74'!D70</f>
        <v>साना तथा मझौला कृषक आयस्तर वृद्धि आयोजना</v>
      </c>
      <c r="E93" s="111">
        <f>'Programe Budget 2073-74'!E70</f>
        <v>701883</v>
      </c>
      <c r="F93" s="111">
        <f>'Programe Budget 2073-74'!F70</f>
        <v>8000</v>
      </c>
      <c r="G93" s="111">
        <f>E93-F93</f>
        <v>693883</v>
      </c>
      <c r="H93" s="218">
        <v>1194</v>
      </c>
      <c r="I93" s="218">
        <v>390233</v>
      </c>
      <c r="J93" s="111">
        <f t="shared" ref="J93:J105" si="8">I93+H93</f>
        <v>391427</v>
      </c>
      <c r="K93" s="111">
        <f t="shared" si="6"/>
        <v>55.768126596598009</v>
      </c>
      <c r="L93" s="170"/>
      <c r="M93" s="114"/>
      <c r="N93" s="111" t="str">
        <f>'Programe Budget 2073-74'!Q70</f>
        <v>नि</v>
      </c>
      <c r="O93" s="217" t="e">
        <f>J93-#REF!</f>
        <v>#REF!</v>
      </c>
    </row>
    <row r="94" spans="1:15" s="197" customFormat="1">
      <c r="A94" s="151"/>
      <c r="B94" s="167"/>
      <c r="C94" s="113">
        <f>'Programe Budget 2073-74'!C71</f>
        <v>2</v>
      </c>
      <c r="D94" s="114" t="str">
        <f>'Programe Budget 2073-74'!D71</f>
        <v>क्षेत्रीय कृषि निर्देशनालय, सुर्खेत</v>
      </c>
      <c r="E94" s="111">
        <f>'Programe Budget 2073-74'!E71</f>
        <v>496</v>
      </c>
      <c r="F94" s="111">
        <f>'Programe Budget 2073-74'!F71</f>
        <v>0</v>
      </c>
      <c r="G94" s="111">
        <f t="shared" ref="G94:G105" si="9">E94-F94</f>
        <v>496</v>
      </c>
      <c r="H94" s="111">
        <v>0</v>
      </c>
      <c r="I94" s="111">
        <v>500</v>
      </c>
      <c r="J94" s="111">
        <f t="shared" si="8"/>
        <v>500</v>
      </c>
      <c r="K94" s="111">
        <f t="shared" si="6"/>
        <v>100.80645161290323</v>
      </c>
      <c r="L94" s="170"/>
      <c r="M94" s="114"/>
      <c r="N94" s="111" t="str">
        <f>'Programe Budget 2073-74'!Q71</f>
        <v>सु</v>
      </c>
      <c r="O94" s="217" t="e">
        <f>J94-#REF!</f>
        <v>#REF!</v>
      </c>
    </row>
    <row r="95" spans="1:15" s="197" customFormat="1">
      <c r="A95" s="151"/>
      <c r="B95" s="167"/>
      <c r="C95" s="113">
        <f>'Programe Budget 2073-74'!C72</f>
        <v>3</v>
      </c>
      <c r="D95" s="114" t="str">
        <f>'Programe Budget 2073-74'!D72</f>
        <v>क्षेत्रीय कृषि निर्देशनालय, दिपायल</v>
      </c>
      <c r="E95" s="111">
        <f>'Programe Budget 2073-74'!E72</f>
        <v>496</v>
      </c>
      <c r="F95" s="111">
        <f>'Programe Budget 2073-74'!F72</f>
        <v>0</v>
      </c>
      <c r="G95" s="111">
        <f t="shared" si="9"/>
        <v>496</v>
      </c>
      <c r="H95" s="111">
        <v>0</v>
      </c>
      <c r="I95" s="111">
        <v>450</v>
      </c>
      <c r="J95" s="111">
        <f t="shared" si="8"/>
        <v>450</v>
      </c>
      <c r="K95" s="111">
        <f t="shared" si="6"/>
        <v>90.725806451612897</v>
      </c>
      <c r="L95" s="170"/>
      <c r="M95" s="114"/>
      <c r="N95" s="111" t="str">
        <f>'Programe Budget 2073-74'!Q72</f>
        <v>दि</v>
      </c>
      <c r="O95" s="217" t="e">
        <f>J95-#REF!</f>
        <v>#REF!</v>
      </c>
    </row>
    <row r="96" spans="1:15" s="197" customFormat="1">
      <c r="A96" s="151"/>
      <c r="B96" s="167"/>
      <c r="C96" s="113">
        <f>'Programe Budget 2073-74'!C73</f>
        <v>4</v>
      </c>
      <c r="D96" s="114" t="str">
        <f>'Programe Budget 2073-74'!D73</f>
        <v>जिल्ला कृषि विकास कार्यालय, दाङ्ग</v>
      </c>
      <c r="E96" s="111">
        <f>'Programe Budget 2073-74'!E73</f>
        <v>446</v>
      </c>
      <c r="F96" s="111">
        <f>'Programe Budget 2073-74'!F73</f>
        <v>0</v>
      </c>
      <c r="G96" s="111">
        <f t="shared" si="9"/>
        <v>446</v>
      </c>
      <c r="H96" s="111">
        <v>0</v>
      </c>
      <c r="I96" s="111">
        <v>401</v>
      </c>
      <c r="J96" s="111">
        <f t="shared" si="8"/>
        <v>401</v>
      </c>
      <c r="K96" s="111">
        <f t="shared" si="6"/>
        <v>89.91031390134529</v>
      </c>
      <c r="L96" s="170"/>
      <c r="M96" s="114"/>
      <c r="N96" s="111" t="str">
        <f>'Programe Budget 2073-74'!Q73</f>
        <v>सु</v>
      </c>
      <c r="O96" s="217" t="e">
        <f>J96-#REF!</f>
        <v>#REF!</v>
      </c>
    </row>
    <row r="97" spans="1:15" s="197" customFormat="1">
      <c r="A97" s="151"/>
      <c r="B97" s="167"/>
      <c r="C97" s="113">
        <f>'Programe Budget 2073-74'!C74</f>
        <v>5</v>
      </c>
      <c r="D97" s="114" t="str">
        <f>'Programe Budget 2073-74'!D74</f>
        <v>जिल्ला कृषि विकास कार्यालय, सर्ुर्खेत</v>
      </c>
      <c r="E97" s="111">
        <f>'Programe Budget 2073-74'!E74</f>
        <v>446</v>
      </c>
      <c r="F97" s="111">
        <f>'Programe Budget 2073-74'!F74</f>
        <v>0</v>
      </c>
      <c r="G97" s="111">
        <f t="shared" si="9"/>
        <v>446</v>
      </c>
      <c r="H97" s="111">
        <v>0</v>
      </c>
      <c r="I97" s="111">
        <v>450</v>
      </c>
      <c r="J97" s="111">
        <f t="shared" si="8"/>
        <v>450</v>
      </c>
      <c r="K97" s="111">
        <f t="shared" si="6"/>
        <v>100.89686098654708</v>
      </c>
      <c r="L97" s="170"/>
      <c r="M97" s="114"/>
      <c r="N97" s="111" t="str">
        <f>'Programe Budget 2073-74'!Q74</f>
        <v>सु</v>
      </c>
      <c r="O97" s="217" t="e">
        <f>J97-#REF!</f>
        <v>#REF!</v>
      </c>
    </row>
    <row r="98" spans="1:15" s="197" customFormat="1">
      <c r="A98" s="151"/>
      <c r="B98" s="167"/>
      <c r="C98" s="113">
        <f>'Programe Budget 2073-74'!C75</f>
        <v>6</v>
      </c>
      <c r="D98" s="114" t="str">
        <f>'Programe Budget 2073-74'!D75</f>
        <v>जिल्ला कृषि विकास कार्यालय, दैलेख</v>
      </c>
      <c r="E98" s="111">
        <f>'Programe Budget 2073-74'!E75</f>
        <v>446</v>
      </c>
      <c r="F98" s="111">
        <f>'Programe Budget 2073-74'!F75</f>
        <v>0</v>
      </c>
      <c r="G98" s="111">
        <f t="shared" si="9"/>
        <v>446</v>
      </c>
      <c r="H98" s="111">
        <v>0</v>
      </c>
      <c r="I98" s="111">
        <v>318</v>
      </c>
      <c r="J98" s="111">
        <f t="shared" si="8"/>
        <v>318</v>
      </c>
      <c r="K98" s="111">
        <f t="shared" si="6"/>
        <v>71.300448430493262</v>
      </c>
      <c r="L98" s="170"/>
      <c r="M98" s="114"/>
      <c r="N98" s="111" t="str">
        <f>'Programe Budget 2073-74'!Q75</f>
        <v>सु</v>
      </c>
      <c r="O98" s="217" t="e">
        <f>J98-#REF!</f>
        <v>#REF!</v>
      </c>
    </row>
    <row r="99" spans="1:15" s="197" customFormat="1">
      <c r="A99" s="151"/>
      <c r="B99" s="167"/>
      <c r="C99" s="113">
        <f>'Programe Budget 2073-74'!C76</f>
        <v>7</v>
      </c>
      <c r="D99" s="114" t="str">
        <f>'Programe Budget 2073-74'!D76</f>
        <v>जिल्ला कृषि विकास कार्यालय, बर्दिया</v>
      </c>
      <c r="E99" s="111">
        <f>'Programe Budget 2073-74'!E76</f>
        <v>446</v>
      </c>
      <c r="F99" s="111">
        <f>'Programe Budget 2073-74'!F76</f>
        <v>0</v>
      </c>
      <c r="G99" s="111">
        <f t="shared" si="9"/>
        <v>446</v>
      </c>
      <c r="H99" s="111">
        <v>0</v>
      </c>
      <c r="I99" s="111">
        <v>440</v>
      </c>
      <c r="J99" s="111">
        <f t="shared" si="8"/>
        <v>440</v>
      </c>
      <c r="K99" s="111">
        <f t="shared" si="6"/>
        <v>98.654708520179369</v>
      </c>
      <c r="L99" s="170"/>
      <c r="M99" s="114"/>
      <c r="N99" s="111" t="str">
        <f>'Programe Budget 2073-74'!Q76</f>
        <v>सु</v>
      </c>
      <c r="O99" s="217" t="e">
        <f>J99-#REF!</f>
        <v>#REF!</v>
      </c>
    </row>
    <row r="100" spans="1:15" s="197" customFormat="1">
      <c r="A100" s="151"/>
      <c r="B100" s="167"/>
      <c r="C100" s="113">
        <f>'Programe Budget 2073-74'!C77</f>
        <v>8</v>
      </c>
      <c r="D100" s="114" t="str">
        <f>'Programe Budget 2073-74'!D77</f>
        <v>जिल्ला कृषि विकास कार्यालय, बाँके</v>
      </c>
      <c r="E100" s="111">
        <f>'Programe Budget 2073-74'!E77</f>
        <v>446</v>
      </c>
      <c r="F100" s="111">
        <f>'Programe Budget 2073-74'!F77</f>
        <v>0</v>
      </c>
      <c r="G100" s="111">
        <f t="shared" si="9"/>
        <v>446</v>
      </c>
      <c r="H100" s="111">
        <v>0</v>
      </c>
      <c r="I100" s="111">
        <v>427</v>
      </c>
      <c r="J100" s="111">
        <f t="shared" si="8"/>
        <v>427</v>
      </c>
      <c r="K100" s="111">
        <f t="shared" si="6"/>
        <v>95.739910313901348</v>
      </c>
      <c r="L100" s="170"/>
      <c r="M100" s="114"/>
      <c r="N100" s="111" t="str">
        <f>'Programe Budget 2073-74'!Q77</f>
        <v>सु</v>
      </c>
      <c r="O100" s="217" t="e">
        <f>J100-#REF!</f>
        <v>#REF!</v>
      </c>
    </row>
    <row r="101" spans="1:15" s="197" customFormat="1">
      <c r="A101" s="151"/>
      <c r="B101" s="167"/>
      <c r="C101" s="113">
        <f>'Programe Budget 2073-74'!C78</f>
        <v>9</v>
      </c>
      <c r="D101" s="114" t="str">
        <f>'Programe Budget 2073-74'!D78</f>
        <v>जिल्ला कृषि विकास कार्यालय, कैलाली</v>
      </c>
      <c r="E101" s="111">
        <f>'Programe Budget 2073-74'!E78</f>
        <v>446</v>
      </c>
      <c r="F101" s="111">
        <f>'Programe Budget 2073-74'!F78</f>
        <v>0</v>
      </c>
      <c r="G101" s="111">
        <f t="shared" si="9"/>
        <v>446</v>
      </c>
      <c r="H101" s="111">
        <v>0</v>
      </c>
      <c r="I101" s="111">
        <v>450</v>
      </c>
      <c r="J101" s="111">
        <f t="shared" si="8"/>
        <v>450</v>
      </c>
      <c r="K101" s="111">
        <f t="shared" si="6"/>
        <v>100.89686098654708</v>
      </c>
      <c r="L101" s="170"/>
      <c r="M101" s="114"/>
      <c r="N101" s="111" t="str">
        <f>'Programe Budget 2073-74'!Q78</f>
        <v>दि</v>
      </c>
      <c r="O101" s="217" t="e">
        <f>J101-#REF!</f>
        <v>#REF!</v>
      </c>
    </row>
    <row r="102" spans="1:15" s="197" customFormat="1">
      <c r="A102" s="151"/>
      <c r="B102" s="167"/>
      <c r="C102" s="113">
        <f>'Programe Budget 2073-74'!C79</f>
        <v>10</v>
      </c>
      <c r="D102" s="114" t="str">
        <f>'Programe Budget 2073-74'!D79</f>
        <v>जिल्ला कृषि विकास कार्यालय, डडेलधुरा</v>
      </c>
      <c r="E102" s="111">
        <f>'Programe Budget 2073-74'!E79</f>
        <v>446</v>
      </c>
      <c r="F102" s="111">
        <f>'Programe Budget 2073-74'!F79</f>
        <v>0</v>
      </c>
      <c r="G102" s="111">
        <f t="shared" si="9"/>
        <v>446</v>
      </c>
      <c r="H102" s="111">
        <v>0</v>
      </c>
      <c r="I102" s="111">
        <v>420</v>
      </c>
      <c r="J102" s="111">
        <f t="shared" si="8"/>
        <v>420</v>
      </c>
      <c r="K102" s="111">
        <f t="shared" si="6"/>
        <v>94.170403587443957</v>
      </c>
      <c r="L102" s="170"/>
      <c r="M102" s="114"/>
      <c r="N102" s="111" t="str">
        <f>'Programe Budget 2073-74'!Q79</f>
        <v>दि</v>
      </c>
      <c r="O102" s="217" t="e">
        <f>J102-#REF!</f>
        <v>#REF!</v>
      </c>
    </row>
    <row r="103" spans="1:15" s="197" customFormat="1">
      <c r="A103" s="151"/>
      <c r="B103" s="167"/>
      <c r="C103" s="113">
        <f>'Programe Budget 2073-74'!C80</f>
        <v>11</v>
      </c>
      <c r="D103" s="114" t="str">
        <f>'Programe Budget 2073-74'!D80</f>
        <v>जिल्ला कृषि विकास कार्यालय, डोटी</v>
      </c>
      <c r="E103" s="111">
        <f>'Programe Budget 2073-74'!E80</f>
        <v>446</v>
      </c>
      <c r="F103" s="111">
        <f>'Programe Budget 2073-74'!F80</f>
        <v>0</v>
      </c>
      <c r="G103" s="111">
        <f t="shared" si="9"/>
        <v>446</v>
      </c>
      <c r="H103" s="111">
        <v>0</v>
      </c>
      <c r="I103" s="111">
        <v>405</v>
      </c>
      <c r="J103" s="111">
        <f t="shared" si="8"/>
        <v>405</v>
      </c>
      <c r="K103" s="111">
        <f t="shared" si="6"/>
        <v>90.807174887892373</v>
      </c>
      <c r="L103" s="170"/>
      <c r="M103" s="114"/>
      <c r="N103" s="111" t="str">
        <f>'Programe Budget 2073-74'!Q80</f>
        <v>दि</v>
      </c>
      <c r="O103" s="217" t="e">
        <f>J103-#REF!</f>
        <v>#REF!</v>
      </c>
    </row>
    <row r="104" spans="1:15" s="197" customFormat="1">
      <c r="A104" s="151"/>
      <c r="B104" s="167"/>
      <c r="C104" s="113">
        <f>'Programe Budget 2073-74'!C81</f>
        <v>12</v>
      </c>
      <c r="D104" s="114" t="str">
        <f>'Programe Budget 2073-74'!D81</f>
        <v>जिल्ला कृषि विकास कार्यालय, बैतडी</v>
      </c>
      <c r="E104" s="111">
        <f>'Programe Budget 2073-74'!E81</f>
        <v>446</v>
      </c>
      <c r="F104" s="111">
        <f>'Programe Budget 2073-74'!F81</f>
        <v>0</v>
      </c>
      <c r="G104" s="111">
        <f t="shared" si="9"/>
        <v>446</v>
      </c>
      <c r="H104" s="111">
        <v>0</v>
      </c>
      <c r="I104" s="111">
        <v>416</v>
      </c>
      <c r="J104" s="111">
        <f t="shared" si="8"/>
        <v>416</v>
      </c>
      <c r="K104" s="111">
        <f t="shared" si="6"/>
        <v>93.27354260089686</v>
      </c>
      <c r="L104" s="170"/>
      <c r="M104" s="114"/>
      <c r="N104" s="111" t="str">
        <f>'Programe Budget 2073-74'!Q81</f>
        <v>दि</v>
      </c>
      <c r="O104" s="217" t="e">
        <f>J104-#REF!</f>
        <v>#REF!</v>
      </c>
    </row>
    <row r="105" spans="1:15" s="197" customFormat="1">
      <c r="A105" s="151"/>
      <c r="B105" s="167"/>
      <c r="C105" s="113">
        <f>'Programe Budget 2073-74'!C82</f>
        <v>13</v>
      </c>
      <c r="D105" s="114" t="str">
        <f>'Programe Budget 2073-74'!D82</f>
        <v>जिल्ला कृषि विकास कार्यालय, दार्चुला</v>
      </c>
      <c r="E105" s="111">
        <f>'Programe Budget 2073-74'!E82</f>
        <v>446</v>
      </c>
      <c r="F105" s="111">
        <f>'Programe Budget 2073-74'!F82</f>
        <v>0</v>
      </c>
      <c r="G105" s="111">
        <f t="shared" si="9"/>
        <v>446</v>
      </c>
      <c r="H105" s="111">
        <v>0</v>
      </c>
      <c r="I105" s="111">
        <v>307.39999999999998</v>
      </c>
      <c r="J105" s="111">
        <f t="shared" si="8"/>
        <v>307.39999999999998</v>
      </c>
      <c r="K105" s="111">
        <f t="shared" si="6"/>
        <v>68.923766816143498</v>
      </c>
      <c r="L105" s="170"/>
      <c r="M105" s="114"/>
      <c r="N105" s="111" t="str">
        <f>'Programe Budget 2073-74'!Q82</f>
        <v>दि</v>
      </c>
      <c r="O105" s="217" t="e">
        <f>J105-#REF!</f>
        <v>#REF!</v>
      </c>
    </row>
    <row r="106" spans="1:15">
      <c r="A106" s="151"/>
      <c r="B106" s="151"/>
      <c r="C106" s="113">
        <f>'Programe Budget 2073-74'!C83</f>
        <v>13</v>
      </c>
      <c r="D106" s="122" t="str">
        <f>'Programe Budget 2073-74'!D83</f>
        <v>14 कार्यालयहरूको जम्मा</v>
      </c>
      <c r="E106" s="169">
        <f t="shared" ref="E106:J106" si="10">SUM(E93:E105)</f>
        <v>707335</v>
      </c>
      <c r="F106" s="169">
        <f t="shared" si="10"/>
        <v>8000</v>
      </c>
      <c r="G106" s="169">
        <f t="shared" si="10"/>
        <v>699335</v>
      </c>
      <c r="H106" s="169">
        <f t="shared" si="10"/>
        <v>1194</v>
      </c>
      <c r="I106" s="169">
        <f t="shared" si="10"/>
        <v>395217.4</v>
      </c>
      <c r="J106" s="169">
        <f t="shared" si="10"/>
        <v>396411.4</v>
      </c>
      <c r="K106" s="111">
        <f t="shared" si="6"/>
        <v>56.042949945923795</v>
      </c>
      <c r="L106" s="171"/>
      <c r="M106" s="114"/>
      <c r="N106" s="111">
        <f>'Programe Budget 2073-74'!Q83</f>
        <v>0</v>
      </c>
      <c r="O106" s="217" t="e">
        <f>J106-#REF!</f>
        <v>#REF!</v>
      </c>
    </row>
    <row r="107" spans="1:15">
      <c r="A107" s="113">
        <f>'Programe Budget 2073-74'!A84</f>
        <v>3</v>
      </c>
      <c r="B107" s="113" t="str">
        <f>'Programe Budget 2073-74'!B84</f>
        <v>312107-3/4</v>
      </c>
      <c r="C107" s="256">
        <f>'Programe Budget 2073-74'!C84</f>
        <v>3</v>
      </c>
      <c r="D107" s="117" t="str">
        <f>'Programe Budget 2073-74'!D84</f>
        <v>बागवानी विकास कार्यक्रम</v>
      </c>
      <c r="E107" s="158"/>
      <c r="F107" s="158"/>
      <c r="G107" s="111"/>
      <c r="H107" s="33"/>
      <c r="I107" s="111"/>
      <c r="J107" s="111"/>
      <c r="K107" s="111"/>
      <c r="L107" s="171"/>
      <c r="M107" s="198"/>
      <c r="N107" s="111" t="str">
        <f>'Programe Budget 2073-74'!Q84</f>
        <v>ना</v>
      </c>
      <c r="O107" s="217" t="e">
        <f>J107-#REF!</f>
        <v>#REF!</v>
      </c>
    </row>
    <row r="108" spans="1:15">
      <c r="A108" s="151"/>
      <c r="B108" s="223"/>
      <c r="C108" s="113">
        <f>'Programe Budget 2073-74'!C85</f>
        <v>1</v>
      </c>
      <c r="D108" s="126" t="str">
        <f>'Programe Budget 2073-74'!D85</f>
        <v>फलफूल विकास निर्देशनालय, किर्तीपुर, काठमाण्डौं</v>
      </c>
      <c r="E108" s="111">
        <f>'Programe Budget 2073-74'!E85</f>
        <v>17671</v>
      </c>
      <c r="F108" s="111">
        <f>'Programe Budget 2073-74'!F85</f>
        <v>1178</v>
      </c>
      <c r="G108" s="111">
        <f>E108-F108</f>
        <v>16493</v>
      </c>
      <c r="H108" s="111">
        <v>191</v>
      </c>
      <c r="I108" s="111">
        <v>9689.7999999999993</v>
      </c>
      <c r="J108" s="111">
        <f t="shared" ref="J108:J143" si="11">I108+H108</f>
        <v>9880.7999999999993</v>
      </c>
      <c r="K108" s="111">
        <f t="shared" si="6"/>
        <v>55.915341520004525</v>
      </c>
      <c r="L108" s="171"/>
      <c r="M108" s="198"/>
      <c r="N108" s="111" t="str">
        <f>'Programe Budget 2073-74'!Q85</f>
        <v>नि</v>
      </c>
      <c r="O108" s="217" t="e">
        <f>J108-#REF!</f>
        <v>#REF!</v>
      </c>
    </row>
    <row r="109" spans="1:15">
      <c r="A109" s="151"/>
      <c r="B109" s="223"/>
      <c r="C109" s="113">
        <f>'Programe Budget 2073-74'!C86</f>
        <v>2</v>
      </c>
      <c r="D109" s="126" t="str">
        <f>'Programe Budget 2073-74'!D86</f>
        <v>राष्ट्रिय सुन्तलाजात फलफूल विकास कार्यक्रम, किर्तीपुर</v>
      </c>
      <c r="E109" s="111">
        <f>'Programe Budget 2073-74'!E86</f>
        <v>13814</v>
      </c>
      <c r="F109" s="111">
        <f>'Programe Budget 2073-74'!F86</f>
        <v>250</v>
      </c>
      <c r="G109" s="111">
        <f t="shared" ref="G109:G143" si="12">E109-F109</f>
        <v>13564</v>
      </c>
      <c r="H109" s="111">
        <v>170</v>
      </c>
      <c r="I109" s="111">
        <v>10838</v>
      </c>
      <c r="J109" s="111">
        <f t="shared" si="11"/>
        <v>11008</v>
      </c>
      <c r="K109" s="111">
        <f t="shared" si="6"/>
        <v>79.687273780222966</v>
      </c>
      <c r="L109" s="171"/>
      <c r="M109" s="198"/>
      <c r="N109" s="111" t="str">
        <f>'Programe Budget 2073-74'!Q86</f>
        <v>नि</v>
      </c>
      <c r="O109" s="217" t="e">
        <f>J109-#REF!</f>
        <v>#REF!</v>
      </c>
    </row>
    <row r="110" spans="1:15">
      <c r="A110" s="151"/>
      <c r="B110" s="151"/>
      <c r="C110" s="113">
        <f>'Programe Budget 2073-74'!C87</f>
        <v>3</v>
      </c>
      <c r="D110" s="126" t="str">
        <f>'Programe Budget 2073-74'!D87</f>
        <v>कफि तथा चिया विकास शाखा, किर्तिपुर</v>
      </c>
      <c r="E110" s="111">
        <f>'Programe Budget 2073-74'!E87</f>
        <v>7228</v>
      </c>
      <c r="F110" s="111">
        <f>'Programe Budget 2073-74'!F87</f>
        <v>100</v>
      </c>
      <c r="G110" s="111">
        <f t="shared" si="12"/>
        <v>7128</v>
      </c>
      <c r="H110" s="111">
        <v>6062</v>
      </c>
      <c r="I110" s="111">
        <v>18981</v>
      </c>
      <c r="J110" s="111">
        <f t="shared" si="11"/>
        <v>25043</v>
      </c>
      <c r="K110" s="111">
        <f t="shared" si="6"/>
        <v>346.47205312672941</v>
      </c>
      <c r="L110" s="171"/>
      <c r="M110" s="198"/>
      <c r="N110" s="111" t="str">
        <f>'Programe Budget 2073-74'!Q87</f>
        <v>नि</v>
      </c>
      <c r="O110" s="217" t="e">
        <f>J110-#REF!</f>
        <v>#REF!</v>
      </c>
    </row>
    <row r="111" spans="1:15">
      <c r="A111" s="151"/>
      <c r="B111" s="151"/>
      <c r="C111" s="113">
        <f>'Programe Budget 2073-74'!C88</f>
        <v>4</v>
      </c>
      <c r="D111" s="126" t="str">
        <f>'Programe Budget 2073-74'!D88</f>
        <v>केन्द्रीय वागवानी केन्द्र, किर्तीपुर</v>
      </c>
      <c r="E111" s="111">
        <f>'Programe Budget 2073-74'!E88</f>
        <v>29457</v>
      </c>
      <c r="F111" s="111">
        <f>'Programe Budget 2073-74'!F88</f>
        <v>6020</v>
      </c>
      <c r="G111" s="111">
        <f t="shared" si="12"/>
        <v>23437</v>
      </c>
      <c r="H111" s="111">
        <v>5589</v>
      </c>
      <c r="I111" s="111">
        <v>6752</v>
      </c>
      <c r="J111" s="111">
        <f t="shared" si="11"/>
        <v>12341</v>
      </c>
      <c r="K111" s="111">
        <f t="shared" si="6"/>
        <v>41.894965542994875</v>
      </c>
      <c r="L111" s="171"/>
      <c r="M111" s="171"/>
      <c r="N111" s="111" t="str">
        <f>'Programe Budget 2073-74'!Q88</f>
        <v>नि</v>
      </c>
      <c r="O111" s="217" t="e">
        <f>J111-#REF!</f>
        <v>#REF!</v>
      </c>
    </row>
    <row r="112" spans="1:15">
      <c r="A112" s="151"/>
      <c r="B112" s="151"/>
      <c r="C112" s="113">
        <f>'Programe Budget 2073-74'!C89</f>
        <v>5</v>
      </c>
      <c r="D112" s="126" t="str">
        <f>'Programe Budget 2073-74'!D89</f>
        <v>पुष्प विकास केन्द्र, गोदावरी, ललितपुर</v>
      </c>
      <c r="E112" s="111">
        <f>'Programe Budget 2073-74'!E89</f>
        <v>15725</v>
      </c>
      <c r="F112" s="111">
        <f>'Programe Budget 2073-74'!F89</f>
        <v>3355</v>
      </c>
      <c r="G112" s="111">
        <f t="shared" si="12"/>
        <v>12370</v>
      </c>
      <c r="H112" s="111">
        <v>2202</v>
      </c>
      <c r="I112" s="111">
        <v>5739.4</v>
      </c>
      <c r="J112" s="111">
        <f t="shared" si="11"/>
        <v>7941.4</v>
      </c>
      <c r="K112" s="111">
        <f t="shared" si="6"/>
        <v>50.501748807631166</v>
      </c>
      <c r="L112" s="171"/>
      <c r="M112" s="198"/>
      <c r="N112" s="111" t="str">
        <f>'Programe Budget 2073-74'!Q89</f>
        <v>नि</v>
      </c>
      <c r="O112" s="217" t="e">
        <f>J112-#REF!</f>
        <v>#REF!</v>
      </c>
    </row>
    <row r="113" spans="1:15">
      <c r="A113" s="151"/>
      <c r="B113" s="151"/>
      <c r="C113" s="113">
        <f>'Programe Budget 2073-74'!C90</f>
        <v>6</v>
      </c>
      <c r="D113" s="126" t="str">
        <f>'Programe Budget 2073-74'!D90</f>
        <v>उष्ण प्रदेशीय वागवानी केन्द्र, नवलपुर, र्सलाही</v>
      </c>
      <c r="E113" s="111">
        <f>'Programe Budget 2073-74'!E90</f>
        <v>24778</v>
      </c>
      <c r="F113" s="111">
        <f>'Programe Budget 2073-74'!F90</f>
        <v>2409</v>
      </c>
      <c r="G113" s="111">
        <f t="shared" si="12"/>
        <v>22369</v>
      </c>
      <c r="H113" s="111">
        <v>20991</v>
      </c>
      <c r="I113" s="111">
        <v>23297.599999999999</v>
      </c>
      <c r="J113" s="111">
        <f t="shared" si="11"/>
        <v>44288.6</v>
      </c>
      <c r="K113" s="111">
        <f t="shared" si="6"/>
        <v>178.74162563564451</v>
      </c>
      <c r="L113" s="171"/>
      <c r="M113" s="198"/>
      <c r="N113" s="111" t="str">
        <f>'Programe Budget 2073-74'!Q90</f>
        <v>नि</v>
      </c>
      <c r="O113" s="217" t="e">
        <f>J113-#REF!</f>
        <v>#REF!</v>
      </c>
    </row>
    <row r="114" spans="1:15">
      <c r="A114" s="151"/>
      <c r="B114" s="151"/>
      <c r="C114" s="113">
        <f>'Programe Budget 2073-74'!C91</f>
        <v>7</v>
      </c>
      <c r="D114" s="126" t="str">
        <f>'Programe Budget 2073-74'!D91</f>
        <v>शितोष्ण वागवानी विकास केन्द्र, मार्फा, मुस्ताङ्ग</v>
      </c>
      <c r="E114" s="111">
        <f>'Programe Budget 2073-74'!E91</f>
        <v>19267</v>
      </c>
      <c r="F114" s="111">
        <f>'Programe Budget 2073-74'!F91</f>
        <v>2652</v>
      </c>
      <c r="G114" s="111">
        <f t="shared" si="12"/>
        <v>16615</v>
      </c>
      <c r="H114" s="111">
        <v>4811.6000000000004</v>
      </c>
      <c r="I114" s="111">
        <v>7072.7</v>
      </c>
      <c r="J114" s="111">
        <f t="shared" si="11"/>
        <v>11884.3</v>
      </c>
      <c r="K114" s="111">
        <f t="shared" si="6"/>
        <v>61.682150827840346</v>
      </c>
      <c r="L114" s="171"/>
      <c r="M114" s="198"/>
      <c r="N114" s="111" t="str">
        <f>'Programe Budget 2073-74'!Q91</f>
        <v>नि</v>
      </c>
      <c r="O114" s="217" t="e">
        <f>J114-#REF!</f>
        <v>#REF!</v>
      </c>
    </row>
    <row r="115" spans="1:15">
      <c r="A115" s="151"/>
      <c r="B115" s="151"/>
      <c r="C115" s="113">
        <f>'Programe Budget 2073-74'!C92</f>
        <v>8</v>
      </c>
      <c r="D115" s="126" t="str">
        <f>'Programe Budget 2073-74'!D92</f>
        <v>वागवानी केन्द्र, फाप्लु, सोलुखुम्वु</v>
      </c>
      <c r="E115" s="111">
        <f>'Programe Budget 2073-74'!E92</f>
        <v>11773</v>
      </c>
      <c r="F115" s="111">
        <f>'Programe Budget 2073-74'!F92</f>
        <v>2417</v>
      </c>
      <c r="G115" s="111">
        <f t="shared" si="12"/>
        <v>9356</v>
      </c>
      <c r="H115" s="111">
        <v>1546.7</v>
      </c>
      <c r="I115" s="111">
        <v>9811.1</v>
      </c>
      <c r="J115" s="111">
        <f t="shared" si="11"/>
        <v>11357.800000000001</v>
      </c>
      <c r="K115" s="111">
        <f t="shared" si="6"/>
        <v>96.47328633313515</v>
      </c>
      <c r="L115" s="171"/>
      <c r="M115" s="171"/>
      <c r="N115" s="111" t="str">
        <f>'Programe Budget 2073-74'!Q92</f>
        <v>नि</v>
      </c>
      <c r="O115" s="217" t="e">
        <f>J115-#REF!</f>
        <v>#REF!</v>
      </c>
    </row>
    <row r="116" spans="1:15">
      <c r="A116" s="151"/>
      <c r="B116" s="151"/>
      <c r="C116" s="113">
        <f>'Programe Budget 2073-74'!C93</f>
        <v>9</v>
      </c>
      <c r="D116" s="126" t="str">
        <f>'Programe Budget 2073-74'!D93</f>
        <v>शितोष्ण बागवानी नर्सरी केन्द्र, दामन, मकवानपुर</v>
      </c>
      <c r="E116" s="111">
        <f>'Programe Budget 2073-74'!E93</f>
        <v>11015</v>
      </c>
      <c r="F116" s="111">
        <f>'Programe Budget 2073-74'!F93</f>
        <v>1108</v>
      </c>
      <c r="G116" s="111">
        <f t="shared" si="12"/>
        <v>9907</v>
      </c>
      <c r="H116" s="111">
        <v>150</v>
      </c>
      <c r="I116" s="111">
        <v>5437.4</v>
      </c>
      <c r="J116" s="111">
        <f t="shared" si="11"/>
        <v>5587.4</v>
      </c>
      <c r="K116" s="111">
        <f t="shared" si="6"/>
        <v>50.725374489332722</v>
      </c>
      <c r="L116" s="171"/>
      <c r="M116" s="198"/>
      <c r="N116" s="111" t="str">
        <f>'Programe Budget 2073-74'!Q93</f>
        <v>नि</v>
      </c>
      <c r="O116" s="217" t="e">
        <f>J116-#REF!</f>
        <v>#REF!</v>
      </c>
    </row>
    <row r="117" spans="1:15">
      <c r="A117" s="151"/>
      <c r="B117" s="177"/>
      <c r="C117" s="113">
        <f>'Programe Budget 2073-74'!C94</f>
        <v>10</v>
      </c>
      <c r="D117" s="126" t="str">
        <f>'Programe Budget 2073-74'!D94</f>
        <v>शितोष्ण प्रदेशीय फलफूल रुटस्टक विकास केन्द्र, बोच, दोलखा</v>
      </c>
      <c r="E117" s="111">
        <f>'Programe Budget 2073-74'!E94</f>
        <v>13770</v>
      </c>
      <c r="F117" s="111">
        <f>'Programe Budget 2073-74'!F94</f>
        <v>1650</v>
      </c>
      <c r="G117" s="111">
        <f t="shared" si="12"/>
        <v>12120</v>
      </c>
      <c r="H117" s="111">
        <v>2057.8000000000002</v>
      </c>
      <c r="I117" s="111">
        <v>10391.030000000001</v>
      </c>
      <c r="J117" s="111">
        <f t="shared" si="11"/>
        <v>12448.830000000002</v>
      </c>
      <c r="K117" s="111">
        <f t="shared" si="6"/>
        <v>90.405446623093695</v>
      </c>
      <c r="L117" s="171"/>
      <c r="M117" s="198"/>
      <c r="N117" s="111" t="str">
        <f>'Programe Budget 2073-74'!Q94</f>
        <v>नि</v>
      </c>
      <c r="O117" s="217" t="e">
        <f>J117-#REF!</f>
        <v>#REF!</v>
      </c>
    </row>
    <row r="118" spans="1:15">
      <c r="A118" s="151"/>
      <c r="B118" s="151"/>
      <c r="C118" s="113">
        <f>'Programe Budget 2073-74'!C95</f>
        <v>11</v>
      </c>
      <c r="D118" s="126" t="str">
        <f>'Programe Budget 2073-74'!D95</f>
        <v>उपोष्ण प्रदेशीय वागवानी विकास केन्द्र, त्रिशुली, नुवाकोट</v>
      </c>
      <c r="E118" s="111">
        <f>'Programe Budget 2073-74'!E95</f>
        <v>17448</v>
      </c>
      <c r="F118" s="111">
        <f>'Programe Budget 2073-74'!F95</f>
        <v>6977</v>
      </c>
      <c r="G118" s="111">
        <f t="shared" si="12"/>
        <v>10471</v>
      </c>
      <c r="H118" s="111">
        <v>8924.7000000000007</v>
      </c>
      <c r="I118" s="111">
        <v>7380.5</v>
      </c>
      <c r="J118" s="111">
        <f t="shared" si="11"/>
        <v>16305.2</v>
      </c>
      <c r="K118" s="111">
        <f t="shared" si="6"/>
        <v>93.450252177900055</v>
      </c>
      <c r="L118" s="171"/>
      <c r="M118" s="198"/>
      <c r="N118" s="111" t="str">
        <f>'Programe Budget 2073-74'!Q95</f>
        <v>नि</v>
      </c>
      <c r="O118" s="217" t="e">
        <f>J118-#REF!</f>
        <v>#REF!</v>
      </c>
    </row>
    <row r="119" spans="1:15">
      <c r="A119" s="151"/>
      <c r="B119" s="151"/>
      <c r="C119" s="113">
        <f>'Programe Budget 2073-74'!C96</f>
        <v>12</v>
      </c>
      <c r="D119" s="126" t="str">
        <f>'Programe Budget 2073-74'!D96</f>
        <v>उष्ण प्रदेशीय बागवानी नर्सरी विकास केन्द्र, जनकपुर</v>
      </c>
      <c r="E119" s="111">
        <f>'Programe Budget 2073-74'!E96</f>
        <v>10040</v>
      </c>
      <c r="F119" s="111">
        <f>'Programe Budget 2073-74'!F96</f>
        <v>1946</v>
      </c>
      <c r="G119" s="111">
        <f t="shared" si="12"/>
        <v>8094</v>
      </c>
      <c r="H119" s="111">
        <v>1682.1</v>
      </c>
      <c r="I119" s="111">
        <v>12877.2</v>
      </c>
      <c r="J119" s="111">
        <f t="shared" si="11"/>
        <v>14559.300000000001</v>
      </c>
      <c r="K119" s="111">
        <f t="shared" si="6"/>
        <v>145.01294820717132</v>
      </c>
      <c r="L119" s="171"/>
      <c r="M119" s="198"/>
      <c r="N119" s="111" t="str">
        <f>'Programe Budget 2073-74'!Q96</f>
        <v>नि</v>
      </c>
      <c r="O119" s="217" t="e">
        <f>J119-#REF!</f>
        <v>#REF!</v>
      </c>
    </row>
    <row r="120" spans="1:15">
      <c r="A120" s="151"/>
      <c r="B120" s="151"/>
      <c r="C120" s="113">
        <f>'Programe Budget 2073-74'!C97</f>
        <v>13</v>
      </c>
      <c r="D120" s="126" t="str">
        <f>'Programe Budget 2073-74'!D97</f>
        <v>सुन्तलाजात फलफूल विकास केन्द्र, पाल्पा</v>
      </c>
      <c r="E120" s="111">
        <f>'Programe Budget 2073-74'!E97</f>
        <v>12001</v>
      </c>
      <c r="F120" s="111">
        <f>'Programe Budget 2073-74'!F97</f>
        <v>2376</v>
      </c>
      <c r="G120" s="111">
        <f t="shared" si="12"/>
        <v>9625</v>
      </c>
      <c r="H120" s="111">
        <v>2965.1</v>
      </c>
      <c r="I120" s="111">
        <v>8066.2</v>
      </c>
      <c r="J120" s="111">
        <f t="shared" si="11"/>
        <v>11031.3</v>
      </c>
      <c r="K120" s="111">
        <f t="shared" si="6"/>
        <v>91.91984001333222</v>
      </c>
      <c r="L120" s="171"/>
      <c r="M120" s="171"/>
      <c r="N120" s="111" t="str">
        <f>'Programe Budget 2073-74'!Q97</f>
        <v>नि</v>
      </c>
      <c r="O120" s="217" t="e">
        <f>J120-#REF!</f>
        <v>#REF!</v>
      </c>
    </row>
    <row r="121" spans="1:15">
      <c r="A121" s="151"/>
      <c r="B121" s="151"/>
      <c r="C121" s="113">
        <f>'Programe Budget 2073-74'!C98</f>
        <v>14</v>
      </c>
      <c r="D121" s="126" t="str">
        <f>'Programe Budget 2073-74'!D98</f>
        <v>कफि विकास केन्द्र, आँपचौर, गुल्मी</v>
      </c>
      <c r="E121" s="111">
        <f>'Programe Budget 2073-74'!E98</f>
        <v>16848</v>
      </c>
      <c r="F121" s="111">
        <f>'Programe Budget 2073-74'!F98</f>
        <v>9216</v>
      </c>
      <c r="G121" s="111">
        <f t="shared" si="12"/>
        <v>7632</v>
      </c>
      <c r="H121" s="111">
        <v>8218</v>
      </c>
      <c r="I121" s="111">
        <v>4993</v>
      </c>
      <c r="J121" s="111">
        <f t="shared" si="11"/>
        <v>13211</v>
      </c>
      <c r="K121" s="111">
        <f t="shared" si="6"/>
        <v>78.412867996201328</v>
      </c>
      <c r="L121" s="170"/>
      <c r="M121" s="112"/>
      <c r="N121" s="111" t="str">
        <f>'Programe Budget 2073-74'!Q98</f>
        <v>नि</v>
      </c>
      <c r="O121" s="217" t="e">
        <f>J121-#REF!</f>
        <v>#REF!</v>
      </c>
    </row>
    <row r="122" spans="1:15">
      <c r="A122" s="151"/>
      <c r="B122" s="151"/>
      <c r="C122" s="113">
        <f>'Programe Budget 2073-74'!C99</f>
        <v>15</v>
      </c>
      <c r="D122" s="126" t="str">
        <f>'Programe Budget 2073-74'!D99</f>
        <v>सुख्खा फलफूल विकास केन्द्र, सतबाँझ, बैतडी</v>
      </c>
      <c r="E122" s="111">
        <f>'Programe Budget 2073-74'!E99</f>
        <v>14496</v>
      </c>
      <c r="F122" s="111">
        <f>'Programe Budget 2073-74'!F99</f>
        <v>3552</v>
      </c>
      <c r="G122" s="111">
        <f t="shared" si="12"/>
        <v>10944</v>
      </c>
      <c r="H122" s="111">
        <v>940</v>
      </c>
      <c r="I122" s="111">
        <v>8025.8</v>
      </c>
      <c r="J122" s="111">
        <f t="shared" si="11"/>
        <v>8965.7999999999993</v>
      </c>
      <c r="K122" s="111">
        <f t="shared" si="6"/>
        <v>61.850165562913908</v>
      </c>
      <c r="L122" s="171"/>
      <c r="M122" s="114"/>
      <c r="N122" s="111" t="str">
        <f>'Programe Budget 2073-74'!Q99</f>
        <v>नि</v>
      </c>
      <c r="O122" s="217" t="e">
        <f>J122-#REF!</f>
        <v>#REF!</v>
      </c>
    </row>
    <row r="123" spans="1:15">
      <c r="A123" s="151"/>
      <c r="B123" s="151"/>
      <c r="C123" s="113"/>
      <c r="D123" s="117" t="e">
        <f>'Programe Budget 2073-74'!#REF!</f>
        <v>#REF!</v>
      </c>
      <c r="E123" s="111" t="e">
        <f>'Programe Budget 2073-74'!#REF!</f>
        <v>#REF!</v>
      </c>
      <c r="F123" s="111" t="e">
        <f>'Programe Budget 2073-74'!#REF!</f>
        <v>#REF!</v>
      </c>
      <c r="G123" s="111"/>
      <c r="H123" s="111"/>
      <c r="I123" s="111"/>
      <c r="J123" s="111"/>
      <c r="K123" s="111"/>
      <c r="L123" s="171"/>
      <c r="M123" s="114"/>
      <c r="N123" s="111" t="e">
        <f>'Programe Budget 2073-74'!#REF!</f>
        <v>#REF!</v>
      </c>
      <c r="O123" s="217" t="e">
        <f>J123-#REF!</f>
        <v>#REF!</v>
      </c>
    </row>
    <row r="124" spans="1:15">
      <c r="A124" s="151"/>
      <c r="B124" s="151"/>
      <c r="C124" s="113">
        <f>'Programe Budget 2073-74'!C113</f>
        <v>2</v>
      </c>
      <c r="D124" s="126" t="str">
        <f>'Programe Budget 2073-74'!D113</f>
        <v xml:space="preserve">जिल्ला कृषि बिकास कार्यालय, धादिङ्ग </v>
      </c>
      <c r="E124" s="111">
        <f>'Programe Budget 2073-74'!E113</f>
        <v>1873</v>
      </c>
      <c r="F124" s="111">
        <f>'Programe Budget 2073-74'!F113</f>
        <v>0</v>
      </c>
      <c r="G124" s="111">
        <f t="shared" si="12"/>
        <v>1873</v>
      </c>
      <c r="H124" s="111">
        <v>0</v>
      </c>
      <c r="I124" s="111">
        <v>3418.8</v>
      </c>
      <c r="J124" s="111">
        <f t="shared" si="11"/>
        <v>3418.8</v>
      </c>
      <c r="K124" s="111">
        <f t="shared" si="6"/>
        <v>182.53069941270689</v>
      </c>
      <c r="L124" s="171"/>
      <c r="M124" s="114"/>
      <c r="N124" s="111" t="str">
        <f>'Programe Budget 2073-74'!Q113</f>
        <v>प</v>
      </c>
      <c r="O124" s="217" t="e">
        <f>J124-#REF!</f>
        <v>#REF!</v>
      </c>
    </row>
    <row r="125" spans="1:15">
      <c r="A125" s="151"/>
      <c r="B125" s="151"/>
      <c r="C125" s="113">
        <f>'Programe Budget 2073-74'!C114</f>
        <v>3</v>
      </c>
      <c r="D125" s="126" t="str">
        <f>'Programe Budget 2073-74'!D114</f>
        <v>जिल्ला कृषि बिकास कार्यालय, गोरखा</v>
      </c>
      <c r="E125" s="111">
        <f>'Programe Budget 2073-74'!E114</f>
        <v>1873</v>
      </c>
      <c r="F125" s="111">
        <f>'Programe Budget 2073-74'!F114</f>
        <v>0</v>
      </c>
      <c r="G125" s="111">
        <f t="shared" si="12"/>
        <v>1873</v>
      </c>
      <c r="H125" s="111">
        <v>0</v>
      </c>
      <c r="I125" s="111">
        <v>3394.6</v>
      </c>
      <c r="J125" s="111">
        <f t="shared" si="11"/>
        <v>3394.6</v>
      </c>
      <c r="K125" s="111">
        <f t="shared" si="6"/>
        <v>181.23865456486919</v>
      </c>
      <c r="L125" s="171"/>
      <c r="M125" s="114"/>
      <c r="N125" s="111" t="str">
        <f>'Programe Budget 2073-74'!Q114</f>
        <v>का</v>
      </c>
      <c r="O125" s="217" t="e">
        <f>J125-#REF!</f>
        <v>#REF!</v>
      </c>
    </row>
    <row r="126" spans="1:15">
      <c r="A126" s="151"/>
      <c r="B126" s="151"/>
      <c r="C126" s="113">
        <f>'Programe Budget 2073-74'!C115</f>
        <v>4</v>
      </c>
      <c r="D126" s="126" t="str">
        <f>'Programe Budget 2073-74'!D115</f>
        <v>जिल्ला कृषि बिकास कार्यालय, कास्की</v>
      </c>
      <c r="E126" s="111">
        <f>'Programe Budget 2073-74'!E115</f>
        <v>1873</v>
      </c>
      <c r="F126" s="111">
        <f>'Programe Budget 2073-74'!F115</f>
        <v>0</v>
      </c>
      <c r="G126" s="111">
        <f t="shared" si="12"/>
        <v>1873</v>
      </c>
      <c r="H126" s="111">
        <v>0</v>
      </c>
      <c r="I126" s="111">
        <v>3843.4</v>
      </c>
      <c r="J126" s="111">
        <f t="shared" si="11"/>
        <v>3843.4</v>
      </c>
      <c r="K126" s="111">
        <f t="shared" si="6"/>
        <v>205.2002135611319</v>
      </c>
      <c r="L126" s="171"/>
      <c r="M126" s="114"/>
      <c r="N126" s="111" t="str">
        <f>'Programe Budget 2073-74'!Q115</f>
        <v>प</v>
      </c>
      <c r="O126" s="217" t="e">
        <f>J126-#REF!</f>
        <v>#REF!</v>
      </c>
    </row>
    <row r="127" spans="1:15">
      <c r="A127" s="151"/>
      <c r="B127" s="151"/>
      <c r="C127" s="113">
        <f>'Programe Budget 2073-74'!C116</f>
        <v>5</v>
      </c>
      <c r="D127" s="126" t="str">
        <f>'Programe Budget 2073-74'!D116</f>
        <v>जिल्ला कृषि बिकास कार्यालय, लमजुङ्ग</v>
      </c>
      <c r="E127" s="111">
        <f>'Programe Budget 2073-74'!E116</f>
        <v>1873</v>
      </c>
      <c r="F127" s="111">
        <f>'Programe Budget 2073-74'!F116</f>
        <v>0</v>
      </c>
      <c r="G127" s="111">
        <f t="shared" si="12"/>
        <v>1873</v>
      </c>
      <c r="H127" s="111">
        <v>0</v>
      </c>
      <c r="I127" s="111">
        <v>2273.4</v>
      </c>
      <c r="J127" s="111">
        <f t="shared" si="11"/>
        <v>2273.4</v>
      </c>
      <c r="K127" s="111">
        <f t="shared" si="6"/>
        <v>121.37746930058731</v>
      </c>
      <c r="L127" s="171"/>
      <c r="M127" s="114"/>
      <c r="N127" s="111" t="str">
        <f>'Programe Budget 2073-74'!Q116</f>
        <v>प</v>
      </c>
      <c r="O127" s="217" t="e">
        <f>J127-#REF!</f>
        <v>#REF!</v>
      </c>
    </row>
    <row r="128" spans="1:15">
      <c r="A128" s="151"/>
      <c r="B128" s="151"/>
      <c r="C128" s="113">
        <f>'Programe Budget 2073-74'!C117</f>
        <v>6</v>
      </c>
      <c r="D128" s="126" t="str">
        <f>'Programe Budget 2073-74'!D117</f>
        <v>जिल्ला कृषि बिकास कार्यालय, म्याग्दी</v>
      </c>
      <c r="E128" s="111">
        <f>'Programe Budget 2073-74'!E117</f>
        <v>1873</v>
      </c>
      <c r="F128" s="111">
        <f>'Programe Budget 2073-74'!F117</f>
        <v>0</v>
      </c>
      <c r="G128" s="111">
        <f t="shared" si="12"/>
        <v>1873</v>
      </c>
      <c r="H128" s="111">
        <v>0</v>
      </c>
      <c r="I128" s="111">
        <v>2818.5</v>
      </c>
      <c r="J128" s="111">
        <f t="shared" si="11"/>
        <v>2818.5</v>
      </c>
      <c r="K128" s="111">
        <f t="shared" si="6"/>
        <v>150.48051254671651</v>
      </c>
      <c r="L128" s="171"/>
      <c r="M128" s="114"/>
      <c r="N128" s="111" t="str">
        <f>'Programe Budget 2073-74'!Q117</f>
        <v>प</v>
      </c>
      <c r="O128" s="217" t="e">
        <f>J128-#REF!</f>
        <v>#REF!</v>
      </c>
    </row>
    <row r="129" spans="1:15">
      <c r="A129" s="151"/>
      <c r="B129" s="151"/>
      <c r="C129" s="113">
        <f>'Programe Budget 2073-74'!C118</f>
        <v>7</v>
      </c>
      <c r="D129" s="126" t="str">
        <f>'Programe Budget 2073-74'!D118</f>
        <v>जिल्ला कृषि बिकास कार्यालय, पर्वत</v>
      </c>
      <c r="E129" s="111">
        <f>'Programe Budget 2073-74'!E118</f>
        <v>1873</v>
      </c>
      <c r="F129" s="111">
        <f>'Programe Budget 2073-74'!F118</f>
        <v>0</v>
      </c>
      <c r="G129" s="111">
        <f t="shared" si="12"/>
        <v>1873</v>
      </c>
      <c r="H129" s="111">
        <v>0</v>
      </c>
      <c r="I129" s="111">
        <v>3432.2</v>
      </c>
      <c r="J129" s="111">
        <f t="shared" si="11"/>
        <v>3432.2</v>
      </c>
      <c r="K129" s="111">
        <f t="shared" si="6"/>
        <v>183.24612920448479</v>
      </c>
      <c r="L129" s="171"/>
      <c r="M129" s="114"/>
      <c r="N129" s="111" t="str">
        <f>'Programe Budget 2073-74'!Q118</f>
        <v>प</v>
      </c>
      <c r="O129" s="217" t="e">
        <f>J129-#REF!</f>
        <v>#REF!</v>
      </c>
    </row>
    <row r="130" spans="1:15">
      <c r="A130" s="151"/>
      <c r="B130" s="151"/>
      <c r="C130" s="113">
        <f>'Programe Budget 2073-74'!C119</f>
        <v>8</v>
      </c>
      <c r="D130" s="126" t="str">
        <f>'Programe Budget 2073-74'!D119</f>
        <v>जिल्ला कृषि बिकास कार्यालय, स्याङ्गजा</v>
      </c>
      <c r="E130" s="111">
        <f>'Programe Budget 2073-74'!E119</f>
        <v>1873</v>
      </c>
      <c r="F130" s="111">
        <f>'Programe Budget 2073-74'!F119</f>
        <v>0</v>
      </c>
      <c r="G130" s="111">
        <f t="shared" si="12"/>
        <v>1873</v>
      </c>
      <c r="H130" s="111">
        <v>0</v>
      </c>
      <c r="I130" s="111">
        <v>4410.6000000000004</v>
      </c>
      <c r="J130" s="111">
        <f t="shared" si="11"/>
        <v>4410.6000000000004</v>
      </c>
      <c r="K130" s="111">
        <f t="shared" si="6"/>
        <v>235.48318206086495</v>
      </c>
      <c r="L130" s="171"/>
      <c r="M130" s="114"/>
      <c r="N130" s="111" t="str">
        <f>'Programe Budget 2073-74'!Q119</f>
        <v>प</v>
      </c>
      <c r="O130" s="217" t="e">
        <f>J130-#REF!</f>
        <v>#REF!</v>
      </c>
    </row>
    <row r="131" spans="1:15">
      <c r="A131" s="151"/>
      <c r="B131" s="151"/>
      <c r="C131" s="113">
        <f>'Programe Budget 2073-74'!C120</f>
        <v>9</v>
      </c>
      <c r="D131" s="126" t="str">
        <f>'Programe Budget 2073-74'!D120</f>
        <v>जिल्ला कृषि बिकास कार्यालय, तनहुँ</v>
      </c>
      <c r="E131" s="111">
        <f>'Programe Budget 2073-74'!E120</f>
        <v>1873</v>
      </c>
      <c r="F131" s="111">
        <f>'Programe Budget 2073-74'!F120</f>
        <v>0</v>
      </c>
      <c r="G131" s="111">
        <f t="shared" si="12"/>
        <v>1873</v>
      </c>
      <c r="H131" s="111">
        <v>0</v>
      </c>
      <c r="I131" s="111">
        <v>3311.2</v>
      </c>
      <c r="J131" s="111">
        <f t="shared" si="11"/>
        <v>3311.2</v>
      </c>
      <c r="K131" s="111">
        <f t="shared" si="6"/>
        <v>176.78590496529631</v>
      </c>
      <c r="L131" s="171"/>
      <c r="M131" s="114"/>
      <c r="N131" s="111" t="str">
        <f>'Programe Budget 2073-74'!Q120</f>
        <v>प</v>
      </c>
      <c r="O131" s="217" t="e">
        <f>J131-#REF!</f>
        <v>#REF!</v>
      </c>
    </row>
    <row r="132" spans="1:15">
      <c r="A132" s="151"/>
      <c r="B132" s="151"/>
      <c r="C132" s="113">
        <f>'Programe Budget 2073-74'!C121</f>
        <v>10</v>
      </c>
      <c r="D132" s="126" t="str">
        <f>'Programe Budget 2073-74'!D121</f>
        <v>जिल्ला कृषि बिकास कार्यालय, बाग्लुङ्ग</v>
      </c>
      <c r="E132" s="111">
        <f>'Programe Budget 2073-74'!E121</f>
        <v>3329</v>
      </c>
      <c r="F132" s="111">
        <f>'Programe Budget 2073-74'!F121</f>
        <v>0</v>
      </c>
      <c r="G132" s="111">
        <f t="shared" si="12"/>
        <v>3329</v>
      </c>
      <c r="H132" s="111">
        <v>0</v>
      </c>
      <c r="I132" s="111">
        <v>11151.2</v>
      </c>
      <c r="J132" s="111">
        <f t="shared" si="11"/>
        <v>11151.2</v>
      </c>
      <c r="K132" s="111">
        <f t="shared" si="6"/>
        <v>334.97146290177233</v>
      </c>
      <c r="L132" s="171"/>
      <c r="M132" s="114"/>
      <c r="N132" s="111" t="str">
        <f>'Programe Budget 2073-74'!Q121</f>
        <v>प</v>
      </c>
      <c r="O132" s="217" t="e">
        <f>J132-#REF!</f>
        <v>#REF!</v>
      </c>
    </row>
    <row r="133" spans="1:15">
      <c r="A133" s="151"/>
      <c r="B133" s="151"/>
      <c r="C133" s="113">
        <f>'Programe Budget 2073-74'!C122</f>
        <v>11</v>
      </c>
      <c r="D133" s="126" t="str">
        <f>'Programe Budget 2073-74'!D122</f>
        <v>जिल्ला कृषि बिकास कार्यालय, पाल्पा</v>
      </c>
      <c r="E133" s="111">
        <f>'Programe Budget 2073-74'!E122</f>
        <v>3329</v>
      </c>
      <c r="F133" s="111">
        <f>'Programe Budget 2073-74'!F122</f>
        <v>0</v>
      </c>
      <c r="G133" s="111">
        <f t="shared" si="12"/>
        <v>3329</v>
      </c>
      <c r="H133" s="111">
        <v>0</v>
      </c>
      <c r="I133" s="111">
        <v>2787</v>
      </c>
      <c r="J133" s="111">
        <f t="shared" si="11"/>
        <v>2787</v>
      </c>
      <c r="K133" s="111">
        <f t="shared" si="6"/>
        <v>83.718834484830282</v>
      </c>
      <c r="L133" s="171"/>
      <c r="M133" s="114"/>
      <c r="N133" s="111" t="str">
        <f>'Programe Budget 2073-74'!Q122</f>
        <v>प</v>
      </c>
      <c r="O133" s="217" t="e">
        <f>J133-#REF!</f>
        <v>#REF!</v>
      </c>
    </row>
    <row r="134" spans="1:15">
      <c r="A134" s="151"/>
      <c r="B134" s="151"/>
      <c r="C134" s="113">
        <f>'Programe Budget 2073-74'!C123</f>
        <v>12</v>
      </c>
      <c r="D134" s="126" t="str">
        <f>'Programe Budget 2073-74'!D123</f>
        <v>जिल्ला कृषि बिकास कार्यालय, गुल्मी</v>
      </c>
      <c r="E134" s="111">
        <f>'Programe Budget 2073-74'!E123</f>
        <v>3329</v>
      </c>
      <c r="F134" s="111">
        <f>'Programe Budget 2073-74'!F123</f>
        <v>0</v>
      </c>
      <c r="G134" s="111">
        <f t="shared" si="12"/>
        <v>3329</v>
      </c>
      <c r="H134" s="111">
        <v>0</v>
      </c>
      <c r="I134" s="111">
        <v>223.8</v>
      </c>
      <c r="J134" s="111">
        <f t="shared" si="11"/>
        <v>223.8</v>
      </c>
      <c r="K134" s="111">
        <f t="shared" si="6"/>
        <v>6.7227395614298597</v>
      </c>
      <c r="L134" s="171"/>
      <c r="M134" s="114"/>
      <c r="N134" s="111" t="str">
        <f>'Programe Budget 2073-74'!Q123</f>
        <v>प</v>
      </c>
      <c r="O134" s="217" t="e">
        <f>J134-#REF!</f>
        <v>#REF!</v>
      </c>
    </row>
    <row r="135" spans="1:15">
      <c r="A135" s="151"/>
      <c r="B135" s="151"/>
      <c r="C135" s="113">
        <f>'Programe Budget 2073-74'!C124</f>
        <v>13</v>
      </c>
      <c r="D135" s="126" t="str">
        <f>'Programe Budget 2073-74'!D124</f>
        <v>जिल्ला कृषि बिकास कार्यालय, अर्घाखाँची</v>
      </c>
      <c r="E135" s="111">
        <f>'Programe Budget 2073-74'!E124</f>
        <v>3329</v>
      </c>
      <c r="F135" s="111">
        <f>'Programe Budget 2073-74'!F124</f>
        <v>0</v>
      </c>
      <c r="G135" s="111">
        <f t="shared" si="12"/>
        <v>3329</v>
      </c>
      <c r="H135" s="111">
        <v>0</v>
      </c>
      <c r="I135" s="111">
        <v>481</v>
      </c>
      <c r="J135" s="111">
        <f t="shared" si="11"/>
        <v>481</v>
      </c>
      <c r="K135" s="111">
        <f t="shared" si="6"/>
        <v>14.448783418443977</v>
      </c>
      <c r="L135" s="171"/>
      <c r="M135" s="114"/>
      <c r="N135" s="111" t="str">
        <f>'Programe Budget 2073-74'!Q124</f>
        <v>प</v>
      </c>
      <c r="O135" s="217" t="e">
        <f>J135-#REF!</f>
        <v>#REF!</v>
      </c>
    </row>
    <row r="136" spans="1:15">
      <c r="A136" s="151"/>
      <c r="B136" s="151"/>
      <c r="C136" s="113" t="e">
        <f>'Programe Budget 2073-74'!#REF!</f>
        <v>#REF!</v>
      </c>
      <c r="D136" s="126" t="e">
        <f>'Programe Budget 2073-74'!#REF!</f>
        <v>#REF!</v>
      </c>
      <c r="E136" s="111" t="e">
        <f>'Programe Budget 2073-74'!#REF!</f>
        <v>#REF!</v>
      </c>
      <c r="F136" s="111" t="e">
        <f>'Programe Budget 2073-74'!#REF!</f>
        <v>#REF!</v>
      </c>
      <c r="G136" s="111" t="e">
        <f t="shared" si="12"/>
        <v>#REF!</v>
      </c>
      <c r="H136" s="111">
        <v>630</v>
      </c>
      <c r="I136" s="111">
        <v>12121</v>
      </c>
      <c r="J136" s="111">
        <f t="shared" si="11"/>
        <v>12751</v>
      </c>
      <c r="K136" s="111" t="e">
        <f t="shared" si="6"/>
        <v>#REF!</v>
      </c>
      <c r="L136" s="171"/>
      <c r="M136" s="114"/>
      <c r="N136" s="111" t="e">
        <f>'Programe Budget 2073-74'!#REF!</f>
        <v>#REF!</v>
      </c>
      <c r="O136" s="217" t="e">
        <f>J136-#REF!</f>
        <v>#REF!</v>
      </c>
    </row>
    <row r="137" spans="1:15">
      <c r="A137" s="151"/>
      <c r="B137" s="151"/>
      <c r="C137" s="113" t="e">
        <f>'Programe Budget 2073-74'!#REF!</f>
        <v>#REF!</v>
      </c>
      <c r="D137" s="126" t="e">
        <f>'Programe Budget 2073-74'!#REF!</f>
        <v>#REF!</v>
      </c>
      <c r="E137" s="111" t="e">
        <f>'Programe Budget 2073-74'!#REF!</f>
        <v>#REF!</v>
      </c>
      <c r="F137" s="111" t="e">
        <f>'Programe Budget 2073-74'!#REF!</f>
        <v>#REF!</v>
      </c>
      <c r="G137" s="111" t="e">
        <f t="shared" si="12"/>
        <v>#REF!</v>
      </c>
      <c r="H137" s="111">
        <v>130</v>
      </c>
      <c r="I137" s="111">
        <v>6049</v>
      </c>
      <c r="J137" s="111">
        <f t="shared" si="11"/>
        <v>6179</v>
      </c>
      <c r="K137" s="111" t="e">
        <f t="shared" si="6"/>
        <v>#REF!</v>
      </c>
      <c r="L137" s="171"/>
      <c r="M137" s="114"/>
      <c r="N137" s="111" t="e">
        <f>'Programe Budget 2073-74'!#REF!</f>
        <v>#REF!</v>
      </c>
      <c r="O137" s="217" t="e">
        <f>J137-#REF!</f>
        <v>#REF!</v>
      </c>
    </row>
    <row r="138" spans="1:15">
      <c r="A138" s="151"/>
      <c r="B138" s="151"/>
      <c r="C138" s="113" t="e">
        <f>'Programe Budget 2073-74'!#REF!</f>
        <v>#REF!</v>
      </c>
      <c r="D138" s="126" t="e">
        <f>'Programe Budget 2073-74'!#REF!</f>
        <v>#REF!</v>
      </c>
      <c r="E138" s="111" t="e">
        <f>'Programe Budget 2073-74'!#REF!</f>
        <v>#REF!</v>
      </c>
      <c r="F138" s="111" t="e">
        <f>'Programe Budget 2073-74'!#REF!</f>
        <v>#REF!</v>
      </c>
      <c r="G138" s="111" t="e">
        <f t="shared" si="12"/>
        <v>#REF!</v>
      </c>
      <c r="H138" s="111">
        <v>0</v>
      </c>
      <c r="I138" s="111">
        <v>7046</v>
      </c>
      <c r="J138" s="111">
        <f t="shared" si="11"/>
        <v>7046</v>
      </c>
      <c r="K138" s="111" t="e">
        <f t="shared" ref="K138:K201" si="13">J138/E138*100</f>
        <v>#REF!</v>
      </c>
      <c r="L138" s="171"/>
      <c r="M138" s="114"/>
      <c r="N138" s="111" t="e">
        <f>'Programe Budget 2073-74'!#REF!</f>
        <v>#REF!</v>
      </c>
      <c r="O138" s="217" t="e">
        <f>J138-#REF!</f>
        <v>#REF!</v>
      </c>
    </row>
    <row r="139" spans="1:15">
      <c r="A139" s="151"/>
      <c r="B139" s="151"/>
      <c r="C139" s="113" t="e">
        <f>'Programe Budget 2073-74'!#REF!</f>
        <v>#REF!</v>
      </c>
      <c r="D139" s="126" t="e">
        <f>'Programe Budget 2073-74'!#REF!</f>
        <v>#REF!</v>
      </c>
      <c r="E139" s="111" t="e">
        <f>'Programe Budget 2073-74'!#REF!</f>
        <v>#REF!</v>
      </c>
      <c r="F139" s="111" t="e">
        <f>'Programe Budget 2073-74'!#REF!</f>
        <v>#REF!</v>
      </c>
      <c r="G139" s="111" t="e">
        <f t="shared" si="12"/>
        <v>#REF!</v>
      </c>
      <c r="H139" s="111">
        <v>125</v>
      </c>
      <c r="I139" s="111">
        <v>5509</v>
      </c>
      <c r="J139" s="111">
        <f t="shared" si="11"/>
        <v>5634</v>
      </c>
      <c r="K139" s="111" t="e">
        <f t="shared" si="13"/>
        <v>#REF!</v>
      </c>
      <c r="L139" s="171"/>
      <c r="M139" s="114"/>
      <c r="N139" s="111" t="e">
        <f>'Programe Budget 2073-74'!#REF!</f>
        <v>#REF!</v>
      </c>
      <c r="O139" s="217" t="e">
        <f>J139-#REF!</f>
        <v>#REF!</v>
      </c>
    </row>
    <row r="140" spans="1:15">
      <c r="A140" s="151"/>
      <c r="B140" s="151"/>
      <c r="C140" s="113" t="e">
        <f>'Programe Budget 2073-74'!#REF!</f>
        <v>#REF!</v>
      </c>
      <c r="D140" s="126" t="e">
        <f>'Programe Budget 2073-74'!#REF!</f>
        <v>#REF!</v>
      </c>
      <c r="E140" s="111" t="e">
        <f>'Programe Budget 2073-74'!#REF!</f>
        <v>#REF!</v>
      </c>
      <c r="F140" s="111" t="e">
        <f>'Programe Budget 2073-74'!#REF!</f>
        <v>#REF!</v>
      </c>
      <c r="G140" s="111" t="e">
        <f t="shared" si="12"/>
        <v>#REF!</v>
      </c>
      <c r="H140" s="111">
        <v>130</v>
      </c>
      <c r="I140" s="111">
        <v>11131</v>
      </c>
      <c r="J140" s="111">
        <f t="shared" si="11"/>
        <v>11261</v>
      </c>
      <c r="K140" s="111" t="e">
        <f t="shared" si="13"/>
        <v>#REF!</v>
      </c>
      <c r="L140" s="171"/>
      <c r="M140" s="114"/>
      <c r="N140" s="111" t="e">
        <f>'Programe Budget 2073-74'!#REF!</f>
        <v>#REF!</v>
      </c>
      <c r="O140" s="217" t="e">
        <f>J140-#REF!</f>
        <v>#REF!</v>
      </c>
    </row>
    <row r="141" spans="1:15">
      <c r="A141" s="151"/>
      <c r="B141" s="151"/>
      <c r="C141" s="113" t="e">
        <f>'Programe Budget 2073-74'!#REF!</f>
        <v>#REF!</v>
      </c>
      <c r="D141" s="126" t="e">
        <f>'Programe Budget 2073-74'!#REF!</f>
        <v>#REF!</v>
      </c>
      <c r="E141" s="111" t="e">
        <f>'Programe Budget 2073-74'!#REF!</f>
        <v>#REF!</v>
      </c>
      <c r="F141" s="111" t="e">
        <f>'Programe Budget 2073-74'!#REF!</f>
        <v>#REF!</v>
      </c>
      <c r="G141" s="111" t="e">
        <f t="shared" si="12"/>
        <v>#REF!</v>
      </c>
      <c r="H141" s="111">
        <v>130</v>
      </c>
      <c r="I141" s="111">
        <v>3451</v>
      </c>
      <c r="J141" s="111">
        <f t="shared" si="11"/>
        <v>3581</v>
      </c>
      <c r="K141" s="111" t="e">
        <f t="shared" si="13"/>
        <v>#REF!</v>
      </c>
      <c r="L141" s="171"/>
      <c r="M141" s="114"/>
      <c r="N141" s="111" t="e">
        <f>'Programe Budget 2073-74'!#REF!</f>
        <v>#REF!</v>
      </c>
      <c r="O141" s="217" t="e">
        <f>J141-#REF!</f>
        <v>#REF!</v>
      </c>
    </row>
    <row r="142" spans="1:15">
      <c r="A142" s="151"/>
      <c r="B142" s="151"/>
      <c r="C142" s="113" t="e">
        <f>'Programe Budget 2073-74'!#REF!</f>
        <v>#REF!</v>
      </c>
      <c r="D142" s="126" t="e">
        <f>'Programe Budget 2073-74'!#REF!</f>
        <v>#REF!</v>
      </c>
      <c r="E142" s="111" t="e">
        <f>'Programe Budget 2073-74'!#REF!</f>
        <v>#REF!</v>
      </c>
      <c r="F142" s="111" t="e">
        <f>'Programe Budget 2073-74'!#REF!</f>
        <v>#REF!</v>
      </c>
      <c r="G142" s="111" t="e">
        <f t="shared" si="12"/>
        <v>#REF!</v>
      </c>
      <c r="H142" s="111">
        <v>0</v>
      </c>
      <c r="I142" s="111">
        <v>443</v>
      </c>
      <c r="J142" s="111">
        <f t="shared" si="11"/>
        <v>443</v>
      </c>
      <c r="K142" s="111" t="e">
        <f t="shared" si="13"/>
        <v>#REF!</v>
      </c>
      <c r="L142" s="171"/>
      <c r="M142" s="114"/>
      <c r="N142" s="111" t="e">
        <f>'Programe Budget 2073-74'!#REF!</f>
        <v>#REF!</v>
      </c>
      <c r="O142" s="217" t="e">
        <f>J142-#REF!</f>
        <v>#REF!</v>
      </c>
    </row>
    <row r="143" spans="1:15">
      <c r="A143" s="151"/>
      <c r="B143" s="151"/>
      <c r="C143" s="113" t="e">
        <f>'Programe Budget 2073-74'!#REF!</f>
        <v>#REF!</v>
      </c>
      <c r="D143" s="126" t="e">
        <f>'Programe Budget 2073-74'!#REF!</f>
        <v>#REF!</v>
      </c>
      <c r="E143" s="111" t="e">
        <f>'Programe Budget 2073-74'!#REF!</f>
        <v>#REF!</v>
      </c>
      <c r="F143" s="111" t="e">
        <f>'Programe Budget 2073-74'!#REF!</f>
        <v>#REF!</v>
      </c>
      <c r="G143" s="111" t="e">
        <f t="shared" si="12"/>
        <v>#REF!</v>
      </c>
      <c r="H143" s="111">
        <v>0</v>
      </c>
      <c r="I143" s="111">
        <v>458</v>
      </c>
      <c r="J143" s="111">
        <f t="shared" si="11"/>
        <v>458</v>
      </c>
      <c r="K143" s="111" t="e">
        <f t="shared" si="13"/>
        <v>#REF!</v>
      </c>
      <c r="L143" s="170"/>
      <c r="M143" s="114"/>
      <c r="N143" s="111" t="e">
        <f>'Programe Budget 2073-74'!#REF!</f>
        <v>#REF!</v>
      </c>
      <c r="O143" s="217" t="e">
        <f>J143-#REF!</f>
        <v>#REF!</v>
      </c>
    </row>
    <row r="144" spans="1:15" s="69" customFormat="1">
      <c r="A144" s="256"/>
      <c r="B144" s="256"/>
      <c r="C144" s="113"/>
      <c r="D144" s="122" t="str">
        <f>'Programe Budget 2073-74'!D179</f>
        <v>बागवानी विकास कार्यक्रम एकमुष्ट</v>
      </c>
      <c r="E144" s="169" t="e">
        <f t="shared" ref="E144:J144" si="14">SUM(E108:E143)</f>
        <v>#REF!</v>
      </c>
      <c r="F144" s="169" t="e">
        <f t="shared" si="14"/>
        <v>#REF!</v>
      </c>
      <c r="G144" s="169" t="e">
        <f t="shared" si="14"/>
        <v>#REF!</v>
      </c>
      <c r="H144" s="169">
        <f t="shared" si="14"/>
        <v>67646</v>
      </c>
      <c r="I144" s="169">
        <f t="shared" si="14"/>
        <v>237106.43</v>
      </c>
      <c r="J144" s="169">
        <f t="shared" si="14"/>
        <v>304752.43</v>
      </c>
      <c r="K144" s="111" t="e">
        <f t="shared" si="13"/>
        <v>#REF!</v>
      </c>
      <c r="L144" s="170"/>
      <c r="M144" s="128"/>
      <c r="N144" s="111">
        <f>'Programe Budget 2073-74'!Q179</f>
        <v>0</v>
      </c>
      <c r="O144" s="217" t="e">
        <f>J144-#REF!</f>
        <v>#REF!</v>
      </c>
    </row>
    <row r="145" spans="1:15">
      <c r="A145" s="128">
        <f>'Programe Budget 2073-74'!A180</f>
        <v>4</v>
      </c>
      <c r="B145" s="128" t="str">
        <f>'Programe Budget 2073-74'!B180</f>
        <v>312108-3/4</v>
      </c>
      <c r="C145" s="128"/>
      <c r="D145" s="128" t="str">
        <f>'Programe Budget 2073-74'!D180</f>
        <v>आलु, तरकारी तथा मसला बाली विकास कार्यक्रम</v>
      </c>
      <c r="E145" s="109"/>
      <c r="F145" s="109"/>
      <c r="G145" s="109"/>
      <c r="H145" s="169"/>
      <c r="I145" s="169"/>
      <c r="J145" s="111"/>
      <c r="K145" s="111"/>
      <c r="L145" s="171"/>
      <c r="M145" s="114"/>
      <c r="N145" s="111" t="str">
        <f>'Programe Budget 2073-74'!Q180</f>
        <v>ना</v>
      </c>
      <c r="O145" s="217" t="e">
        <f>J145-#REF!</f>
        <v>#REF!</v>
      </c>
    </row>
    <row r="146" spans="1:15">
      <c r="A146" s="151"/>
      <c r="B146" s="151"/>
      <c r="C146" s="113">
        <f>'Programe Budget 2073-74'!C181</f>
        <v>1</v>
      </c>
      <c r="D146" s="114" t="str">
        <f>'Programe Budget 2073-74'!D181</f>
        <v>तरकारी विकास निर्देशनालय, खुमलटार</v>
      </c>
      <c r="E146" s="111">
        <f>'Programe Budget 2073-74'!E181</f>
        <v>35078</v>
      </c>
      <c r="F146" s="111">
        <f>'Programe Budget 2073-74'!F181</f>
        <v>1305</v>
      </c>
      <c r="G146" s="111">
        <f>E146-F146</f>
        <v>33773</v>
      </c>
      <c r="H146" s="111">
        <v>4914</v>
      </c>
      <c r="I146" s="111">
        <f>7856.3+1100</f>
        <v>8956.2999999999993</v>
      </c>
      <c r="J146" s="111">
        <f t="shared" ref="J146:J159" si="15">I146+H146</f>
        <v>13870.3</v>
      </c>
      <c r="K146" s="111">
        <f t="shared" si="13"/>
        <v>39.541307942300016</v>
      </c>
      <c r="L146" s="171"/>
      <c r="M146" s="114"/>
      <c r="N146" s="111" t="str">
        <f>'Programe Budget 2073-74'!Q181</f>
        <v>नि</v>
      </c>
      <c r="O146" s="217" t="e">
        <f>J146-#REF!</f>
        <v>#REF!</v>
      </c>
    </row>
    <row r="147" spans="1:15">
      <c r="A147" s="151"/>
      <c r="B147" s="151"/>
      <c r="C147" s="113">
        <f>'Programe Budget 2073-74'!C182</f>
        <v>2</v>
      </c>
      <c r="D147" s="114" t="str">
        <f>'Programe Budget 2073-74'!D182</f>
        <v>राष्ट्रिय आलु वाली विकास कार्यक्रम, खुमलटार</v>
      </c>
      <c r="E147" s="111">
        <f>'Programe Budget 2073-74'!E182</f>
        <v>51422</v>
      </c>
      <c r="F147" s="111">
        <f>'Programe Budget 2073-74'!F182</f>
        <v>15601</v>
      </c>
      <c r="G147" s="111">
        <f t="shared" ref="G147:G209" si="16">E147-F147</f>
        <v>35821</v>
      </c>
      <c r="H147" s="111">
        <v>5519.4809999999998</v>
      </c>
      <c r="I147" s="111">
        <v>8822.5</v>
      </c>
      <c r="J147" s="111">
        <f t="shared" si="15"/>
        <v>14341.981</v>
      </c>
      <c r="K147" s="111">
        <f t="shared" si="13"/>
        <v>27.890749095717787</v>
      </c>
      <c r="L147" s="171"/>
      <c r="M147" s="114"/>
      <c r="N147" s="111" t="str">
        <f>'Programe Budget 2073-74'!Q182</f>
        <v>नि</v>
      </c>
      <c r="O147" s="217" t="e">
        <f>J147-#REF!</f>
        <v>#REF!</v>
      </c>
    </row>
    <row r="148" spans="1:15">
      <c r="A148" s="151"/>
      <c r="B148" s="151"/>
      <c r="C148" s="113">
        <f>'Programe Budget 2073-74'!C183</f>
        <v>3</v>
      </c>
      <c r="D148" s="114" t="str">
        <f>'Programe Budget 2073-74'!D183</f>
        <v>राष्ट्रिय मसला वाली विकास कार्यक्रम, खुमलटार</v>
      </c>
      <c r="E148" s="111">
        <f>'Programe Budget 2073-74'!E183</f>
        <v>25693</v>
      </c>
      <c r="F148" s="111">
        <f>'Programe Budget 2073-74'!F183</f>
        <v>8965</v>
      </c>
      <c r="G148" s="111">
        <f t="shared" si="16"/>
        <v>16728</v>
      </c>
      <c r="H148" s="111">
        <v>8422.6939999999995</v>
      </c>
      <c r="I148" s="111">
        <v>7083.7340000000004</v>
      </c>
      <c r="J148" s="111">
        <f t="shared" si="15"/>
        <v>15506.428</v>
      </c>
      <c r="K148" s="111">
        <f t="shared" si="13"/>
        <v>60.352734207760875</v>
      </c>
      <c r="L148" s="171"/>
      <c r="M148" s="114"/>
      <c r="N148" s="111" t="str">
        <f>'Programe Budget 2073-74'!Q183</f>
        <v>नि</v>
      </c>
      <c r="O148" s="217" t="e">
        <f>J148-#REF!</f>
        <v>#REF!</v>
      </c>
    </row>
    <row r="149" spans="1:15">
      <c r="A149" s="151"/>
      <c r="B149" s="151"/>
      <c r="C149" s="113">
        <f>'Programe Budget 2073-74'!C184</f>
        <v>4</v>
      </c>
      <c r="D149" s="114" t="str">
        <f>'Programe Budget 2073-74'!D184</f>
        <v xml:space="preserve">केन्द्रीय तरकारी वीउ उत्पादन केन्द्र, खुमलटार </v>
      </c>
      <c r="E149" s="111">
        <f>'Programe Budget 2073-74'!E184</f>
        <v>20253</v>
      </c>
      <c r="F149" s="111">
        <f>'Programe Budget 2073-74'!F184</f>
        <v>6231</v>
      </c>
      <c r="G149" s="111">
        <f t="shared" si="16"/>
        <v>14022</v>
      </c>
      <c r="H149" s="111">
        <v>1258.77</v>
      </c>
      <c r="I149" s="111">
        <v>9680.7810000000009</v>
      </c>
      <c r="J149" s="111">
        <f t="shared" si="15"/>
        <v>10939.551000000001</v>
      </c>
      <c r="K149" s="111">
        <f t="shared" si="13"/>
        <v>54.01447193008444</v>
      </c>
      <c r="L149" s="171"/>
      <c r="M149" s="114"/>
      <c r="N149" s="111" t="str">
        <f>'Programe Budget 2073-74'!Q184</f>
        <v>नि</v>
      </c>
      <c r="O149" s="217" t="e">
        <f>J149-#REF!</f>
        <v>#REF!</v>
      </c>
    </row>
    <row r="150" spans="1:15">
      <c r="A150" s="151"/>
      <c r="B150" s="151"/>
      <c r="C150" s="113">
        <f>'Programe Budget 2073-74'!C185</f>
        <v>5</v>
      </c>
      <c r="D150" s="114" t="str">
        <f>'Programe Budget 2073-74'!D185</f>
        <v>तरकारी जर्मप्लाज्म संकलन तथा तरकारी वीउ उत्पादन केन्द्र, डडेलधुरा</v>
      </c>
      <c r="E150" s="111">
        <f>'Programe Budget 2073-74'!E185</f>
        <v>9207</v>
      </c>
      <c r="F150" s="111">
        <f>'Programe Budget 2073-74'!F185</f>
        <v>80</v>
      </c>
      <c r="G150" s="111">
        <f t="shared" si="16"/>
        <v>9127</v>
      </c>
      <c r="H150" s="111">
        <v>300</v>
      </c>
      <c r="I150" s="111">
        <v>8795.5720000000001</v>
      </c>
      <c r="J150" s="111">
        <f t="shared" si="15"/>
        <v>9095.5720000000001</v>
      </c>
      <c r="K150" s="111">
        <f t="shared" si="13"/>
        <v>98.789746931682416</v>
      </c>
      <c r="L150" s="171"/>
      <c r="M150" s="159"/>
      <c r="N150" s="111" t="str">
        <f>'Programe Budget 2073-74'!Q185</f>
        <v>नि</v>
      </c>
      <c r="O150" s="217" t="e">
        <f>J150-#REF!</f>
        <v>#REF!</v>
      </c>
    </row>
    <row r="151" spans="1:15">
      <c r="A151" s="151"/>
      <c r="B151" s="151"/>
      <c r="C151" s="113">
        <f>'Programe Budget 2073-74'!C186</f>
        <v>6</v>
      </c>
      <c r="D151" s="114" t="str">
        <f>'Programe Budget 2073-74'!D186</f>
        <v>समशितोष्ण तरकारी वीउ उत्पादन केन्द्र, रुकुम</v>
      </c>
      <c r="E151" s="111">
        <f>'Programe Budget 2073-74'!E186</f>
        <v>9438</v>
      </c>
      <c r="F151" s="111">
        <f>'Programe Budget 2073-74'!F186</f>
        <v>80</v>
      </c>
      <c r="G151" s="111">
        <f t="shared" si="16"/>
        <v>9358</v>
      </c>
      <c r="H151" s="111">
        <v>160</v>
      </c>
      <c r="I151" s="111">
        <v>8151.9</v>
      </c>
      <c r="J151" s="111">
        <f t="shared" si="15"/>
        <v>8311.9</v>
      </c>
      <c r="K151" s="111">
        <f t="shared" si="13"/>
        <v>88.068446704810327</v>
      </c>
      <c r="L151" s="171"/>
      <c r="M151" s="114"/>
      <c r="N151" s="111" t="str">
        <f>'Programe Budget 2073-74'!Q186</f>
        <v>नि</v>
      </c>
      <c r="O151" s="217" t="e">
        <f>J151-#REF!</f>
        <v>#REF!</v>
      </c>
    </row>
    <row r="152" spans="1:15">
      <c r="A152" s="151"/>
      <c r="B152" s="151"/>
      <c r="C152" s="113">
        <f>'Programe Budget 2073-74'!C187</f>
        <v>7</v>
      </c>
      <c r="D152" s="114" t="str">
        <f>'Programe Budget 2073-74'!D187</f>
        <v>न्यूक्लियस वीउ आलु केन्द्र, निगाले, सिन्धुपाल्चोक</v>
      </c>
      <c r="E152" s="111">
        <f>'Programe Budget 2073-74'!E187</f>
        <v>8591</v>
      </c>
      <c r="F152" s="111">
        <f>'Programe Budget 2073-74'!F187</f>
        <v>417</v>
      </c>
      <c r="G152" s="111">
        <f t="shared" si="16"/>
        <v>8174</v>
      </c>
      <c r="H152" s="111">
        <v>1521</v>
      </c>
      <c r="I152" s="111">
        <v>6496</v>
      </c>
      <c r="J152" s="111">
        <f t="shared" si="15"/>
        <v>8017</v>
      </c>
      <c r="K152" s="111">
        <f t="shared" si="13"/>
        <v>93.318589221278074</v>
      </c>
      <c r="L152" s="171"/>
      <c r="M152" s="114"/>
      <c r="N152" s="111" t="str">
        <f>'Programe Budget 2073-74'!Q187</f>
        <v>नि</v>
      </c>
      <c r="O152" s="217" t="e">
        <f>J152-#REF!</f>
        <v>#REF!</v>
      </c>
    </row>
    <row r="153" spans="1:15">
      <c r="A153" s="151"/>
      <c r="B153" s="151"/>
      <c r="C153" s="113">
        <f>'Programe Budget 2073-74'!C188</f>
        <v>8</v>
      </c>
      <c r="D153" s="114" t="str">
        <f>'Programe Budget 2073-74'!D188</f>
        <v>अलैंची विकास केन्द्र, फिक्कल, इलाम</v>
      </c>
      <c r="E153" s="111">
        <f>'Programe Budget 2073-74'!E188</f>
        <v>10260</v>
      </c>
      <c r="F153" s="111">
        <f>'Programe Budget 2073-74'!F188</f>
        <v>165</v>
      </c>
      <c r="G153" s="111">
        <f t="shared" si="16"/>
        <v>10095</v>
      </c>
      <c r="H153" s="111">
        <v>1394.962</v>
      </c>
      <c r="I153" s="111">
        <v>7388.9449999999997</v>
      </c>
      <c r="J153" s="111">
        <f t="shared" si="15"/>
        <v>8783.9069999999992</v>
      </c>
      <c r="K153" s="111">
        <f t="shared" si="13"/>
        <v>85.613128654970751</v>
      </c>
      <c r="L153" s="171"/>
      <c r="M153" s="114"/>
      <c r="N153" s="111" t="str">
        <f>'Programe Budget 2073-74'!Q188</f>
        <v>नि</v>
      </c>
      <c r="O153" s="217" t="e">
        <f>J153-#REF!</f>
        <v>#REF!</v>
      </c>
    </row>
    <row r="154" spans="1:15">
      <c r="A154" s="151"/>
      <c r="B154" s="151"/>
      <c r="C154" s="113">
        <f>'Programe Budget 2073-74'!C189</f>
        <v>9</v>
      </c>
      <c r="D154" s="114" t="str">
        <f>'Programe Budget 2073-74'!D189</f>
        <v>शितोष्ण तरकारी वीउ उत्पादन केन्द्र, डोल्पा</v>
      </c>
      <c r="E154" s="111">
        <f>'Programe Budget 2073-74'!E189</f>
        <v>7556.9999999999991</v>
      </c>
      <c r="F154" s="111">
        <f>'Programe Budget 2073-74'!F189</f>
        <v>325</v>
      </c>
      <c r="G154" s="111">
        <f t="shared" si="16"/>
        <v>7231.9999999999991</v>
      </c>
      <c r="H154" s="111">
        <v>690</v>
      </c>
      <c r="I154" s="111">
        <v>5300</v>
      </c>
      <c r="J154" s="111">
        <f t="shared" si="15"/>
        <v>5990</v>
      </c>
      <c r="K154" s="111">
        <f t="shared" si="13"/>
        <v>79.264258303559615</v>
      </c>
      <c r="L154" s="171"/>
      <c r="M154" s="114"/>
      <c r="N154" s="111" t="str">
        <f>'Programe Budget 2073-74'!Q189</f>
        <v>नि</v>
      </c>
      <c r="O154" s="217" t="e">
        <f>J154-#REF!</f>
        <v>#REF!</v>
      </c>
    </row>
    <row r="155" spans="1:15">
      <c r="A155" s="151"/>
      <c r="B155" s="151"/>
      <c r="C155" s="113">
        <f>'Programe Budget 2073-74'!C190</f>
        <v>10</v>
      </c>
      <c r="D155" s="114" t="str">
        <f>'Programe Budget 2073-74'!D190</f>
        <v>मसला वाली विकास केन्द्र, पाँचखाल, काभ्रेपलाञ्चोक</v>
      </c>
      <c r="E155" s="111">
        <f>'Programe Budget 2073-74'!E190</f>
        <v>8924.9999999999982</v>
      </c>
      <c r="F155" s="111">
        <f>'Programe Budget 2073-74'!F190</f>
        <v>1027</v>
      </c>
      <c r="G155" s="111">
        <f t="shared" si="16"/>
        <v>7897.9999999999982</v>
      </c>
      <c r="H155" s="111">
        <v>1972</v>
      </c>
      <c r="I155" s="111">
        <v>5999</v>
      </c>
      <c r="J155" s="111">
        <f t="shared" si="15"/>
        <v>7971</v>
      </c>
      <c r="K155" s="111">
        <f t="shared" si="13"/>
        <v>89.310924369747909</v>
      </c>
      <c r="L155" s="171"/>
      <c r="M155" s="114"/>
      <c r="N155" s="111" t="str">
        <f>'Programe Budget 2073-74'!Q190</f>
        <v>नि</v>
      </c>
      <c r="O155" s="217" t="e">
        <f>J155-#REF!</f>
        <v>#REF!</v>
      </c>
    </row>
    <row r="156" spans="1:15">
      <c r="A156" s="151"/>
      <c r="B156" s="151"/>
      <c r="C156" s="113">
        <f>'Programe Budget 2073-74'!C191</f>
        <v>11</v>
      </c>
      <c r="D156" s="114" t="str">
        <f>'Programe Budget 2073-74'!D191</f>
        <v>कन्दमुल तरकारी विकास केन्द्र, सिन्धुली</v>
      </c>
      <c r="E156" s="111">
        <f>'Programe Budget 2073-74'!E191</f>
        <v>12435</v>
      </c>
      <c r="F156" s="111">
        <f>'Programe Budget 2073-74'!F191</f>
        <v>1820</v>
      </c>
      <c r="G156" s="111">
        <f t="shared" si="16"/>
        <v>10615</v>
      </c>
      <c r="H156" s="111">
        <v>6540</v>
      </c>
      <c r="I156" s="111">
        <v>7367.6970000000001</v>
      </c>
      <c r="J156" s="111">
        <f t="shared" si="15"/>
        <v>13907.697</v>
      </c>
      <c r="K156" s="111">
        <f t="shared" si="13"/>
        <v>111.84316043425815</v>
      </c>
      <c r="L156" s="171"/>
      <c r="M156" s="114"/>
      <c r="N156" s="111" t="str">
        <f>'Programe Budget 2073-74'!Q191</f>
        <v>नि</v>
      </c>
      <c r="O156" s="217" t="e">
        <f>J156-#REF!</f>
        <v>#REF!</v>
      </c>
    </row>
    <row r="157" spans="1:15">
      <c r="A157" s="151"/>
      <c r="B157" s="151"/>
      <c r="C157" s="113">
        <f>'Programe Budget 2073-74'!C192</f>
        <v>12</v>
      </c>
      <c r="D157" s="114" t="str">
        <f>'Programe Budget 2073-74'!D192</f>
        <v xml:space="preserve">आलु वाली विकास केन्द्र, हुम्ला                         </v>
      </c>
      <c r="E157" s="111">
        <f>'Programe Budget 2073-74'!E192</f>
        <v>6916</v>
      </c>
      <c r="F157" s="111">
        <f>'Programe Budget 2073-74'!F192</f>
        <v>100</v>
      </c>
      <c r="G157" s="111">
        <f t="shared" si="16"/>
        <v>6816</v>
      </c>
      <c r="H157" s="111">
        <v>340</v>
      </c>
      <c r="I157" s="111">
        <v>4742.62</v>
      </c>
      <c r="J157" s="111">
        <f t="shared" si="15"/>
        <v>5082.62</v>
      </c>
      <c r="K157" s="111">
        <f t="shared" si="13"/>
        <v>73.490746096009246</v>
      </c>
      <c r="L157" s="171"/>
      <c r="M157" s="114"/>
      <c r="N157" s="111" t="str">
        <f>'Programe Budget 2073-74'!Q192</f>
        <v>नि</v>
      </c>
      <c r="O157" s="217" t="e">
        <f>J157-#REF!</f>
        <v>#REF!</v>
      </c>
    </row>
    <row r="158" spans="1:15">
      <c r="A158" s="151"/>
      <c r="B158" s="151"/>
      <c r="C158" s="113">
        <f>'Programe Budget 2073-74'!C193</f>
        <v>13</v>
      </c>
      <c r="D158" s="114" t="str">
        <f>'Programe Budget 2073-74'!D193</f>
        <v>रा.आ.वा.वि.का, बागवानी केन्द्र जौबारी, जोगमाई, इलाम</v>
      </c>
      <c r="E158" s="111">
        <f>'Programe Budget 2073-74'!E193</f>
        <v>12319</v>
      </c>
      <c r="F158" s="111">
        <f>'Programe Budget 2073-74'!F193</f>
        <v>2680</v>
      </c>
      <c r="G158" s="111">
        <f t="shared" si="16"/>
        <v>9639</v>
      </c>
      <c r="H158" s="111">
        <v>9049.2019999999993</v>
      </c>
      <c r="I158" s="111">
        <v>5621.61</v>
      </c>
      <c r="J158" s="111">
        <f t="shared" si="15"/>
        <v>14670.811999999998</v>
      </c>
      <c r="K158" s="111">
        <f t="shared" si="13"/>
        <v>119.09093270557673</v>
      </c>
      <c r="L158" s="171"/>
      <c r="M158" s="114"/>
      <c r="N158" s="111" t="str">
        <f>'Programe Budget 2073-74'!Q193</f>
        <v>नि</v>
      </c>
      <c r="O158" s="217" t="e">
        <f>J158-#REF!</f>
        <v>#REF!</v>
      </c>
    </row>
    <row r="159" spans="1:15">
      <c r="A159" s="151"/>
      <c r="B159" s="151"/>
      <c r="C159" s="113" t="e">
        <f>'Programe Budget 2073-74'!#REF!</f>
        <v>#REF!</v>
      </c>
      <c r="D159" s="114" t="e">
        <f>'Programe Budget 2073-74'!#REF!</f>
        <v>#REF!</v>
      </c>
      <c r="E159" s="111" t="e">
        <f>'Programe Budget 2073-74'!#REF!</f>
        <v>#REF!</v>
      </c>
      <c r="F159" s="111" t="e">
        <f>'Programe Budget 2073-74'!#REF!</f>
        <v>#REF!</v>
      </c>
      <c r="G159" s="111" t="e">
        <f t="shared" si="16"/>
        <v>#REF!</v>
      </c>
      <c r="H159" s="111"/>
      <c r="I159" s="111"/>
      <c r="J159" s="111">
        <f t="shared" si="15"/>
        <v>0</v>
      </c>
      <c r="K159" s="111" t="e">
        <f t="shared" si="13"/>
        <v>#REF!</v>
      </c>
      <c r="L159" s="171"/>
      <c r="M159" s="114"/>
      <c r="N159" s="111" t="e">
        <f>'Programe Budget 2073-74'!#REF!</f>
        <v>#REF!</v>
      </c>
      <c r="O159" s="217" t="e">
        <f>J159-#REF!</f>
        <v>#REF!</v>
      </c>
    </row>
    <row r="160" spans="1:15">
      <c r="A160" s="151"/>
      <c r="B160" s="223"/>
      <c r="C160" s="113"/>
      <c r="D160" s="128" t="str">
        <f>'Programe Budget 2073-74'!D194</f>
        <v>अलैची रोग व्यवस्थापन तथा नर्सरी स्थापना कार्यक्रम</v>
      </c>
      <c r="E160" s="111"/>
      <c r="F160" s="111"/>
      <c r="G160" s="111"/>
      <c r="H160" s="111"/>
      <c r="I160" s="111"/>
      <c r="J160" s="111"/>
      <c r="K160" s="111"/>
      <c r="L160" s="171"/>
      <c r="M160" s="114"/>
      <c r="N160" s="111">
        <f>'Programe Budget 2073-74'!Q194</f>
        <v>0</v>
      </c>
      <c r="O160" s="217" t="e">
        <f>J160-#REF!</f>
        <v>#REF!</v>
      </c>
    </row>
    <row r="161" spans="1:15">
      <c r="A161" s="151"/>
      <c r="B161" s="223"/>
      <c r="C161" s="113">
        <f>'Programe Budget 2073-74'!C195</f>
        <v>14</v>
      </c>
      <c r="D161" s="114" t="str">
        <f>'Programe Budget 2073-74'!D195</f>
        <v>जिल्ला कृषि विकास कार्यालय, ताप्लेजुङ्ग</v>
      </c>
      <c r="E161" s="111">
        <f>'Programe Budget 2073-74'!E195</f>
        <v>706</v>
      </c>
      <c r="F161" s="111">
        <f>'Programe Budget 2073-74'!F195</f>
        <v>0</v>
      </c>
      <c r="G161" s="111">
        <f t="shared" si="16"/>
        <v>706</v>
      </c>
      <c r="H161" s="111">
        <v>0</v>
      </c>
      <c r="I161" s="111">
        <v>3808</v>
      </c>
      <c r="J161" s="111">
        <f t="shared" ref="J161:J192" si="17">I161+H161</f>
        <v>3808</v>
      </c>
      <c r="K161" s="111">
        <f t="shared" si="13"/>
        <v>539.37677053824359</v>
      </c>
      <c r="L161" s="114"/>
      <c r="M161" s="114"/>
      <c r="N161" s="111" t="str">
        <f>'Programe Budget 2073-74'!Q195</f>
        <v>वि</v>
      </c>
      <c r="O161" s="217" t="e">
        <f>J161-#REF!</f>
        <v>#REF!</v>
      </c>
    </row>
    <row r="162" spans="1:15">
      <c r="A162" s="151"/>
      <c r="B162" s="223"/>
      <c r="C162" s="113">
        <f>'Programe Budget 2073-74'!C196</f>
        <v>15</v>
      </c>
      <c r="D162" s="114" t="str">
        <f>'Programe Budget 2073-74'!D196</f>
        <v>जिल्ला कृषि विकास कार्यालय, पाँचथर</v>
      </c>
      <c r="E162" s="111">
        <f>'Programe Budget 2073-74'!E196</f>
        <v>706</v>
      </c>
      <c r="F162" s="111">
        <f>'Programe Budget 2073-74'!F196</f>
        <v>0</v>
      </c>
      <c r="G162" s="111">
        <f t="shared" si="16"/>
        <v>706</v>
      </c>
      <c r="H162" s="111">
        <v>0</v>
      </c>
      <c r="I162" s="111">
        <v>5486.6</v>
      </c>
      <c r="J162" s="111">
        <f t="shared" si="17"/>
        <v>5486.6</v>
      </c>
      <c r="K162" s="111">
        <f t="shared" si="13"/>
        <v>777.13881019830035</v>
      </c>
      <c r="L162" s="114"/>
      <c r="M162" s="114"/>
      <c r="N162" s="111" t="str">
        <f>'Programe Budget 2073-74'!Q196</f>
        <v>वि</v>
      </c>
      <c r="O162" s="217" t="e">
        <f>J162-#REF!</f>
        <v>#REF!</v>
      </c>
    </row>
    <row r="163" spans="1:15">
      <c r="A163" s="151"/>
      <c r="B163" s="223"/>
      <c r="C163" s="113">
        <f>'Programe Budget 2073-74'!C197</f>
        <v>16</v>
      </c>
      <c r="D163" s="114" t="str">
        <f>'Programe Budget 2073-74'!D197</f>
        <v>जिल्ला कृषि विकास कार्यालयर्,र् इलाम</v>
      </c>
      <c r="E163" s="111">
        <f>'Programe Budget 2073-74'!E197</f>
        <v>706</v>
      </c>
      <c r="F163" s="111">
        <f>'Programe Budget 2073-74'!F197</f>
        <v>0</v>
      </c>
      <c r="G163" s="111">
        <f t="shared" si="16"/>
        <v>706</v>
      </c>
      <c r="H163" s="111">
        <v>0</v>
      </c>
      <c r="I163" s="111">
        <v>5451</v>
      </c>
      <c r="J163" s="111">
        <f t="shared" si="17"/>
        <v>5451</v>
      </c>
      <c r="K163" s="111">
        <f t="shared" si="13"/>
        <v>772.09631728045326</v>
      </c>
      <c r="L163" s="114"/>
      <c r="M163" s="114"/>
      <c r="N163" s="111" t="str">
        <f>'Programe Budget 2073-74'!Q197</f>
        <v>वि</v>
      </c>
      <c r="O163" s="217" t="e">
        <f>J163-#REF!</f>
        <v>#REF!</v>
      </c>
    </row>
    <row r="164" spans="1:15">
      <c r="A164" s="151"/>
      <c r="B164" s="151"/>
      <c r="C164" s="113">
        <f>'Programe Budget 2073-74'!C198</f>
        <v>17</v>
      </c>
      <c r="D164" s="114" t="str">
        <f>'Programe Budget 2073-74'!D198</f>
        <v>जिल्ला कृषि विकास कार्यालय, तेह्रथुम</v>
      </c>
      <c r="E164" s="111">
        <f>'Programe Budget 2073-74'!E198</f>
        <v>706</v>
      </c>
      <c r="F164" s="111">
        <f>'Programe Budget 2073-74'!F198</f>
        <v>0</v>
      </c>
      <c r="G164" s="111">
        <f t="shared" si="16"/>
        <v>706</v>
      </c>
      <c r="H164" s="111">
        <v>0</v>
      </c>
      <c r="I164" s="111">
        <v>4356</v>
      </c>
      <c r="J164" s="111">
        <f t="shared" si="17"/>
        <v>4356</v>
      </c>
      <c r="K164" s="111">
        <f t="shared" si="13"/>
        <v>616.99716713881014</v>
      </c>
      <c r="L164" s="114"/>
      <c r="M164" s="114"/>
      <c r="N164" s="111" t="str">
        <f>'Programe Budget 2073-74'!Q198</f>
        <v>वि</v>
      </c>
      <c r="O164" s="217" t="e">
        <f>J164-#REF!</f>
        <v>#REF!</v>
      </c>
    </row>
    <row r="165" spans="1:15">
      <c r="A165" s="151"/>
      <c r="B165" s="151"/>
      <c r="C165" s="113">
        <f>'Programe Budget 2073-74'!C199</f>
        <v>18</v>
      </c>
      <c r="D165" s="114" t="str">
        <f>'Programe Budget 2073-74'!D199</f>
        <v>जिल्ला कृषि विकास कार्यालय, भोजपुर</v>
      </c>
      <c r="E165" s="111">
        <f>'Programe Budget 2073-74'!E199</f>
        <v>706</v>
      </c>
      <c r="F165" s="111">
        <f>'Programe Budget 2073-74'!F199</f>
        <v>0</v>
      </c>
      <c r="G165" s="111">
        <f t="shared" si="16"/>
        <v>706</v>
      </c>
      <c r="H165" s="111">
        <v>0</v>
      </c>
      <c r="I165" s="111">
        <v>3072.2</v>
      </c>
      <c r="J165" s="111">
        <f t="shared" si="17"/>
        <v>3072.2</v>
      </c>
      <c r="K165" s="111">
        <f t="shared" si="13"/>
        <v>435.1558073654391</v>
      </c>
      <c r="L165" s="114"/>
      <c r="M165" s="114"/>
      <c r="N165" s="111" t="str">
        <f>'Programe Budget 2073-74'!Q199</f>
        <v>वि</v>
      </c>
      <c r="O165" s="217" t="e">
        <f>J165-#REF!</f>
        <v>#REF!</v>
      </c>
    </row>
    <row r="166" spans="1:15">
      <c r="A166" s="151"/>
      <c r="B166" s="151"/>
      <c r="C166" s="113">
        <f>'Programe Budget 2073-74'!C200</f>
        <v>19</v>
      </c>
      <c r="D166" s="114" t="str">
        <f>'Programe Budget 2073-74'!D200</f>
        <v>जिल्ला कृषि विकास कार्यालय, धनकुटा</v>
      </c>
      <c r="E166" s="111">
        <f>'Programe Budget 2073-74'!E200</f>
        <v>706</v>
      </c>
      <c r="F166" s="111">
        <f>'Programe Budget 2073-74'!F200</f>
        <v>0</v>
      </c>
      <c r="G166" s="111">
        <f t="shared" si="16"/>
        <v>706</v>
      </c>
      <c r="H166" s="111">
        <v>0</v>
      </c>
      <c r="I166" s="111">
        <v>4362</v>
      </c>
      <c r="J166" s="111">
        <f t="shared" si="17"/>
        <v>4362</v>
      </c>
      <c r="K166" s="111">
        <f t="shared" si="13"/>
        <v>617.8470254957507</v>
      </c>
      <c r="L166" s="114"/>
      <c r="M166" s="114"/>
      <c r="N166" s="111" t="str">
        <f>'Programe Budget 2073-74'!Q200</f>
        <v>वि</v>
      </c>
      <c r="O166" s="217" t="e">
        <f>J166-#REF!</f>
        <v>#REF!</v>
      </c>
    </row>
    <row r="167" spans="1:15">
      <c r="A167" s="151"/>
      <c r="B167" s="151"/>
      <c r="C167" s="113">
        <f>'Programe Budget 2073-74'!C201</f>
        <v>20</v>
      </c>
      <c r="D167" s="114" t="str">
        <f>'Programe Budget 2073-74'!D201</f>
        <v>जिल्ला कृषि विकास कार्यालय, सोलुखुम्बु</v>
      </c>
      <c r="E167" s="111">
        <f>'Programe Budget 2073-74'!E201</f>
        <v>706</v>
      </c>
      <c r="F167" s="111">
        <f>'Programe Budget 2073-74'!F201</f>
        <v>0</v>
      </c>
      <c r="G167" s="111">
        <f t="shared" si="16"/>
        <v>706</v>
      </c>
      <c r="H167" s="111">
        <v>0</v>
      </c>
      <c r="I167" s="111">
        <v>4837</v>
      </c>
      <c r="J167" s="111">
        <f t="shared" si="17"/>
        <v>4837</v>
      </c>
      <c r="K167" s="111">
        <f t="shared" si="13"/>
        <v>685.12747875354114</v>
      </c>
      <c r="L167" s="114"/>
      <c r="M167" s="114"/>
      <c r="N167" s="111" t="str">
        <f>'Programe Budget 2073-74'!Q201</f>
        <v>वि</v>
      </c>
      <c r="O167" s="217" t="e">
        <f>J167-#REF!</f>
        <v>#REF!</v>
      </c>
    </row>
    <row r="168" spans="1:15">
      <c r="A168" s="151"/>
      <c r="B168" s="151"/>
      <c r="C168" s="113">
        <f>'Programe Budget 2073-74'!C202</f>
        <v>21</v>
      </c>
      <c r="D168" s="114" t="str">
        <f>'Programe Budget 2073-74'!D202</f>
        <v>जिल्ला कृषि विकास कार्यालय, खोटाङ्ग</v>
      </c>
      <c r="E168" s="111">
        <f>'Programe Budget 2073-74'!E202</f>
        <v>706</v>
      </c>
      <c r="F168" s="111">
        <f>'Programe Budget 2073-74'!F202</f>
        <v>0</v>
      </c>
      <c r="G168" s="111">
        <f t="shared" si="16"/>
        <v>706</v>
      </c>
      <c r="H168" s="111">
        <v>0</v>
      </c>
      <c r="I168" s="111">
        <v>4815</v>
      </c>
      <c r="J168" s="111">
        <f t="shared" si="17"/>
        <v>4815</v>
      </c>
      <c r="K168" s="111">
        <f t="shared" si="13"/>
        <v>682.01133144475921</v>
      </c>
      <c r="L168" s="114"/>
      <c r="M168" s="114"/>
      <c r="N168" s="111" t="str">
        <f>'Programe Budget 2073-74'!Q202</f>
        <v>वि</v>
      </c>
      <c r="O168" s="217" t="e">
        <f>J168-#REF!</f>
        <v>#REF!</v>
      </c>
    </row>
    <row r="169" spans="1:15">
      <c r="A169" s="151"/>
      <c r="B169" s="151"/>
      <c r="C169" s="113">
        <f>'Programe Budget 2073-74'!C203</f>
        <v>22</v>
      </c>
      <c r="D169" s="114" t="str">
        <f>'Programe Budget 2073-74'!D203</f>
        <v>जिल्ला कृषि विकास कार्यालय, सिन्धुपालाञ्चोक</v>
      </c>
      <c r="E169" s="111">
        <f>'Programe Budget 2073-74'!E203</f>
        <v>706</v>
      </c>
      <c r="F169" s="111">
        <f>'Programe Budget 2073-74'!F203</f>
        <v>0</v>
      </c>
      <c r="G169" s="111">
        <f t="shared" si="16"/>
        <v>706</v>
      </c>
      <c r="H169" s="111">
        <v>0</v>
      </c>
      <c r="I169" s="111">
        <v>3830</v>
      </c>
      <c r="J169" s="111">
        <f t="shared" si="17"/>
        <v>3830</v>
      </c>
      <c r="K169" s="111">
        <f t="shared" si="13"/>
        <v>542.49291784702552</v>
      </c>
      <c r="L169" s="114"/>
      <c r="M169" s="114"/>
      <c r="N169" s="111" t="str">
        <f>'Programe Budget 2073-74'!Q203</f>
        <v>वि</v>
      </c>
      <c r="O169" s="217" t="e">
        <f>J169-#REF!</f>
        <v>#REF!</v>
      </c>
    </row>
    <row r="170" spans="1:15">
      <c r="A170" s="151"/>
      <c r="B170" s="151"/>
      <c r="C170" s="113">
        <f>'Programe Budget 2073-74'!C204</f>
        <v>23</v>
      </c>
      <c r="D170" s="114" t="str">
        <f>'Programe Budget 2073-74'!D204</f>
        <v>जिल्ला कृषि विकास कार्यालय, लमजुङ्ग</v>
      </c>
      <c r="E170" s="111">
        <f>'Programe Budget 2073-74'!E204</f>
        <v>706</v>
      </c>
      <c r="F170" s="111">
        <f>'Programe Budget 2073-74'!F204</f>
        <v>0</v>
      </c>
      <c r="G170" s="111">
        <f t="shared" si="16"/>
        <v>706</v>
      </c>
      <c r="H170" s="111">
        <v>0</v>
      </c>
      <c r="I170" s="111">
        <v>4258.5</v>
      </c>
      <c r="J170" s="111">
        <f t="shared" si="17"/>
        <v>4258.5</v>
      </c>
      <c r="K170" s="111">
        <f t="shared" si="13"/>
        <v>603.18696883852692</v>
      </c>
      <c r="L170" s="114"/>
      <c r="M170" s="114"/>
      <c r="N170" s="111" t="str">
        <f>'Programe Budget 2073-74'!Q204</f>
        <v>वि</v>
      </c>
      <c r="O170" s="217" t="e">
        <f>J170-#REF!</f>
        <v>#REF!</v>
      </c>
    </row>
    <row r="171" spans="1:15">
      <c r="A171" s="151"/>
      <c r="B171" s="151"/>
      <c r="C171" s="113">
        <f>'Programe Budget 2073-74'!C205</f>
        <v>24</v>
      </c>
      <c r="D171" s="114" t="str">
        <f>'Programe Budget 2073-74'!D205</f>
        <v>जिल्ला कृषि विकास कार्यालय, गोरखा</v>
      </c>
      <c r="E171" s="111">
        <f>'Programe Budget 2073-74'!E205</f>
        <v>706</v>
      </c>
      <c r="F171" s="111">
        <f>'Programe Budget 2073-74'!F205</f>
        <v>0</v>
      </c>
      <c r="G171" s="111">
        <f t="shared" si="16"/>
        <v>706</v>
      </c>
      <c r="H171" s="111">
        <v>0</v>
      </c>
      <c r="I171" s="111">
        <v>2701</v>
      </c>
      <c r="J171" s="111">
        <f t="shared" si="17"/>
        <v>2701</v>
      </c>
      <c r="K171" s="111">
        <f t="shared" si="13"/>
        <v>382.57790368271952</v>
      </c>
      <c r="L171" s="114"/>
      <c r="M171" s="114"/>
      <c r="N171" s="111" t="str">
        <f>'Programe Budget 2073-74'!Q205</f>
        <v>का</v>
      </c>
      <c r="O171" s="217" t="e">
        <f>J171-#REF!</f>
        <v>#REF!</v>
      </c>
    </row>
    <row r="172" spans="1:15">
      <c r="A172" s="151"/>
      <c r="B172" s="151"/>
      <c r="C172" s="113">
        <f>'Programe Budget 2073-74'!C206</f>
        <v>25</v>
      </c>
      <c r="D172" s="114" t="str">
        <f>'Programe Budget 2073-74'!D206</f>
        <v>जिल्ला कृषि विकास कार्यालय, रोल्पा</v>
      </c>
      <c r="E172" s="111">
        <f>'Programe Budget 2073-74'!E206</f>
        <v>706</v>
      </c>
      <c r="F172" s="111">
        <f>'Programe Budget 2073-74'!F206</f>
        <v>0</v>
      </c>
      <c r="G172" s="111">
        <f t="shared" si="16"/>
        <v>706</v>
      </c>
      <c r="H172" s="111">
        <v>0</v>
      </c>
      <c r="I172" s="111">
        <v>3432</v>
      </c>
      <c r="J172" s="111">
        <f t="shared" si="17"/>
        <v>3432</v>
      </c>
      <c r="K172" s="111">
        <f t="shared" si="13"/>
        <v>486.11898016997168</v>
      </c>
      <c r="L172" s="114"/>
      <c r="M172" s="114"/>
      <c r="N172" s="111" t="str">
        <f>'Programe Budget 2073-74'!Q206</f>
        <v>का</v>
      </c>
      <c r="O172" s="217" t="e">
        <f>J172-#REF!</f>
        <v>#REF!</v>
      </c>
    </row>
    <row r="173" spans="1:15">
      <c r="A173" s="151"/>
      <c r="B173" s="151"/>
      <c r="C173" s="113">
        <f>'Programe Budget 2073-74'!C207</f>
        <v>26</v>
      </c>
      <c r="D173" s="114" t="str">
        <f>'Programe Budget 2073-74'!D207</f>
        <v>शितोष्ण प्रदेशीय फलफूल रुटस्टक विकास केन्द्र, बोच, दोलखा</v>
      </c>
      <c r="E173" s="111">
        <f>'Programe Budget 2073-74'!E207</f>
        <v>450</v>
      </c>
      <c r="F173" s="111">
        <f>'Programe Budget 2073-74'!F207</f>
        <v>0</v>
      </c>
      <c r="G173" s="111">
        <f t="shared" si="16"/>
        <v>450</v>
      </c>
      <c r="H173" s="111">
        <v>0</v>
      </c>
      <c r="I173" s="111">
        <v>3512</v>
      </c>
      <c r="J173" s="111">
        <f t="shared" si="17"/>
        <v>3512</v>
      </c>
      <c r="K173" s="111">
        <f t="shared" si="13"/>
        <v>780.44444444444446</v>
      </c>
      <c r="L173" s="114"/>
      <c r="M173" s="114"/>
      <c r="N173" s="111" t="str">
        <f>'Programe Budget 2073-74'!Q207</f>
        <v>का</v>
      </c>
      <c r="O173" s="217" t="e">
        <f>J173-#REF!</f>
        <v>#REF!</v>
      </c>
    </row>
    <row r="174" spans="1:15">
      <c r="A174" s="151"/>
      <c r="B174" s="151"/>
      <c r="C174" s="113" t="str">
        <f>'Programe Budget 2073-74'!C208</f>
        <v xml:space="preserve">ग </v>
      </c>
      <c r="D174" s="114" t="str">
        <f>'Programe Budget 2073-74'!D208</f>
        <v xml:space="preserve">वगर खेति कार्यक्रम </v>
      </c>
      <c r="E174" s="111">
        <f>'Programe Budget 2073-74'!E208</f>
        <v>0</v>
      </c>
      <c r="F174" s="111">
        <f>'Programe Budget 2073-74'!F208</f>
        <v>0</v>
      </c>
      <c r="G174" s="111">
        <f t="shared" si="16"/>
        <v>0</v>
      </c>
      <c r="H174" s="111">
        <v>0</v>
      </c>
      <c r="I174" s="111">
        <v>2640</v>
      </c>
      <c r="J174" s="111">
        <f t="shared" si="17"/>
        <v>2640</v>
      </c>
      <c r="K174" s="111" t="e">
        <f t="shared" si="13"/>
        <v>#DIV/0!</v>
      </c>
      <c r="L174" s="114"/>
      <c r="M174" s="114"/>
      <c r="N174" s="111" t="str">
        <f>'Programe Budget 2073-74'!Q208</f>
        <v>प</v>
      </c>
      <c r="O174" s="217" t="e">
        <f>J174-#REF!</f>
        <v>#REF!</v>
      </c>
    </row>
    <row r="175" spans="1:15">
      <c r="A175" s="151"/>
      <c r="B175" s="151"/>
      <c r="C175" s="113">
        <f>'Programe Budget 2073-74'!C209</f>
        <v>27</v>
      </c>
      <c r="D175" s="114" t="str">
        <f>'Programe Budget 2073-74'!D209</f>
        <v xml:space="preserve">जि.कृ.वि.का.झापा </v>
      </c>
      <c r="E175" s="111">
        <f>'Programe Budget 2073-74'!E209</f>
        <v>599</v>
      </c>
      <c r="F175" s="111">
        <f>'Programe Budget 2073-74'!F209</f>
        <v>450</v>
      </c>
      <c r="G175" s="111">
        <f t="shared" si="16"/>
        <v>149</v>
      </c>
      <c r="H175" s="111">
        <v>0</v>
      </c>
      <c r="I175" s="111">
        <v>4215</v>
      </c>
      <c r="J175" s="111">
        <f t="shared" si="17"/>
        <v>4215</v>
      </c>
      <c r="K175" s="111">
        <f t="shared" si="13"/>
        <v>703.67278797996664</v>
      </c>
      <c r="L175" s="114"/>
      <c r="M175" s="114"/>
      <c r="N175" s="111" t="str">
        <f>'Programe Budget 2073-74'!Q209</f>
        <v>प</v>
      </c>
      <c r="O175" s="217" t="e">
        <f>J175-#REF!</f>
        <v>#REF!</v>
      </c>
    </row>
    <row r="176" spans="1:15">
      <c r="A176" s="151"/>
      <c r="B176" s="151"/>
      <c r="C176" s="113">
        <f>'Programe Budget 2073-74'!C210</f>
        <v>28</v>
      </c>
      <c r="D176" s="114" t="str">
        <f>'Programe Budget 2073-74'!D210</f>
        <v>जि.कृ.वि.का. सुनसरी</v>
      </c>
      <c r="E176" s="111">
        <f>'Programe Budget 2073-74'!E210</f>
        <v>599</v>
      </c>
      <c r="F176" s="111">
        <f>'Programe Budget 2073-74'!F210</f>
        <v>450</v>
      </c>
      <c r="G176" s="111">
        <f t="shared" si="16"/>
        <v>149</v>
      </c>
      <c r="H176" s="111">
        <v>0</v>
      </c>
      <c r="I176" s="111">
        <v>3830</v>
      </c>
      <c r="J176" s="111">
        <f t="shared" si="17"/>
        <v>3830</v>
      </c>
      <c r="K176" s="111">
        <f t="shared" si="13"/>
        <v>639.39899833055097</v>
      </c>
      <c r="L176" s="114"/>
      <c r="M176" s="114"/>
      <c r="N176" s="111" t="str">
        <f>'Programe Budget 2073-74'!Q210</f>
        <v>प</v>
      </c>
      <c r="O176" s="217" t="e">
        <f>J176-#REF!</f>
        <v>#REF!</v>
      </c>
    </row>
    <row r="177" spans="1:15">
      <c r="A177" s="151"/>
      <c r="B177" s="151"/>
      <c r="C177" s="113">
        <f>'Programe Budget 2073-74'!C211</f>
        <v>29</v>
      </c>
      <c r="D177" s="114" t="str">
        <f>'Programe Budget 2073-74'!D211</f>
        <v>जि.कृ.वि.का. धनुषा</v>
      </c>
      <c r="E177" s="111">
        <f>'Programe Budget 2073-74'!E211</f>
        <v>599</v>
      </c>
      <c r="F177" s="111">
        <f>'Programe Budget 2073-74'!F211</f>
        <v>450</v>
      </c>
      <c r="G177" s="111">
        <f t="shared" si="16"/>
        <v>149</v>
      </c>
      <c r="H177" s="111">
        <v>0</v>
      </c>
      <c r="I177" s="111">
        <v>3286</v>
      </c>
      <c r="J177" s="111">
        <f t="shared" si="17"/>
        <v>3286</v>
      </c>
      <c r="K177" s="111">
        <f t="shared" si="13"/>
        <v>548.58096828046746</v>
      </c>
      <c r="L177" s="114"/>
      <c r="M177" s="114"/>
      <c r="N177" s="111" t="str">
        <f>'Programe Budget 2073-74'!Q211</f>
        <v>सु</v>
      </c>
      <c r="O177" s="217" t="e">
        <f>J177-#REF!</f>
        <v>#REF!</v>
      </c>
    </row>
    <row r="178" spans="1:15">
      <c r="A178" s="151"/>
      <c r="B178" s="151"/>
      <c r="C178" s="113" t="e">
        <f>'Programe Budget 2073-74'!#REF!</f>
        <v>#REF!</v>
      </c>
      <c r="D178" s="114" t="e">
        <f>'Programe Budget 2073-74'!#REF!</f>
        <v>#REF!</v>
      </c>
      <c r="E178" s="111" t="e">
        <f>'Programe Budget 2073-74'!#REF!</f>
        <v>#REF!</v>
      </c>
      <c r="F178" s="111" t="e">
        <f>'Programe Budget 2073-74'!#REF!</f>
        <v>#REF!</v>
      </c>
      <c r="G178" s="111" t="e">
        <f t="shared" si="16"/>
        <v>#REF!</v>
      </c>
      <c r="H178" s="111">
        <v>0</v>
      </c>
      <c r="I178" s="111">
        <v>3896</v>
      </c>
      <c r="J178" s="111">
        <f t="shared" si="17"/>
        <v>3896</v>
      </c>
      <c r="K178" s="111" t="e">
        <f t="shared" si="13"/>
        <v>#REF!</v>
      </c>
      <c r="L178" s="114"/>
      <c r="M178" s="114"/>
      <c r="N178" s="111" t="e">
        <f>'Programe Budget 2073-74'!#REF!</f>
        <v>#REF!</v>
      </c>
      <c r="O178" s="217" t="e">
        <f>J178-#REF!</f>
        <v>#REF!</v>
      </c>
    </row>
    <row r="179" spans="1:15">
      <c r="A179" s="151"/>
      <c r="B179" s="151"/>
      <c r="C179" s="113" t="e">
        <f>'Programe Budget 2073-74'!#REF!</f>
        <v>#REF!</v>
      </c>
      <c r="D179" s="114" t="e">
        <f>'Programe Budget 2073-74'!#REF!</f>
        <v>#REF!</v>
      </c>
      <c r="E179" s="111" t="e">
        <f>'Programe Budget 2073-74'!#REF!</f>
        <v>#REF!</v>
      </c>
      <c r="F179" s="111" t="e">
        <f>'Programe Budget 2073-74'!#REF!</f>
        <v>#REF!</v>
      </c>
      <c r="G179" s="111" t="e">
        <f t="shared" si="16"/>
        <v>#REF!</v>
      </c>
      <c r="H179" s="111">
        <v>0</v>
      </c>
      <c r="I179" s="111">
        <v>2660</v>
      </c>
      <c r="J179" s="111">
        <f t="shared" si="17"/>
        <v>2660</v>
      </c>
      <c r="K179" s="111" t="e">
        <f t="shared" si="13"/>
        <v>#REF!</v>
      </c>
      <c r="L179" s="114"/>
      <c r="M179" s="114"/>
      <c r="N179" s="111" t="e">
        <f>'Programe Budget 2073-74'!#REF!</f>
        <v>#REF!</v>
      </c>
      <c r="O179" s="217" t="e">
        <f>J179-#REF!</f>
        <v>#REF!</v>
      </c>
    </row>
    <row r="180" spans="1:15">
      <c r="A180" s="151"/>
      <c r="B180" s="151"/>
      <c r="C180" s="113" t="e">
        <f>'Programe Budget 2073-74'!#REF!</f>
        <v>#REF!</v>
      </c>
      <c r="D180" s="114" t="e">
        <f>'Programe Budget 2073-74'!#REF!</f>
        <v>#REF!</v>
      </c>
      <c r="E180" s="111" t="e">
        <f>'Programe Budget 2073-74'!#REF!</f>
        <v>#REF!</v>
      </c>
      <c r="F180" s="111" t="e">
        <f>'Programe Budget 2073-74'!#REF!</f>
        <v>#REF!</v>
      </c>
      <c r="G180" s="111" t="e">
        <f t="shared" si="16"/>
        <v>#REF!</v>
      </c>
      <c r="H180" s="111">
        <v>0</v>
      </c>
      <c r="I180" s="111">
        <v>3575.7</v>
      </c>
      <c r="J180" s="111">
        <f t="shared" si="17"/>
        <v>3575.7</v>
      </c>
      <c r="K180" s="111" t="e">
        <f t="shared" si="13"/>
        <v>#REF!</v>
      </c>
      <c r="L180" s="114"/>
      <c r="M180" s="114"/>
      <c r="N180" s="111" t="e">
        <f>'Programe Budget 2073-74'!#REF!</f>
        <v>#REF!</v>
      </c>
      <c r="O180" s="217" t="e">
        <f>J180-#REF!</f>
        <v>#REF!</v>
      </c>
    </row>
    <row r="181" spans="1:15">
      <c r="A181" s="151"/>
      <c r="B181" s="151"/>
      <c r="C181" s="113" t="e">
        <f>'Programe Budget 2073-74'!#REF!</f>
        <v>#REF!</v>
      </c>
      <c r="D181" s="114" t="e">
        <f>'Programe Budget 2073-74'!#REF!</f>
        <v>#REF!</v>
      </c>
      <c r="E181" s="111" t="e">
        <f>'Programe Budget 2073-74'!#REF!</f>
        <v>#REF!</v>
      </c>
      <c r="F181" s="111" t="e">
        <f>'Programe Budget 2073-74'!#REF!</f>
        <v>#REF!</v>
      </c>
      <c r="G181" s="111" t="e">
        <f t="shared" si="16"/>
        <v>#REF!</v>
      </c>
      <c r="H181" s="111">
        <v>0</v>
      </c>
      <c r="I181" s="111">
        <v>3770</v>
      </c>
      <c r="J181" s="111">
        <f t="shared" si="17"/>
        <v>3770</v>
      </c>
      <c r="K181" s="111" t="e">
        <f t="shared" si="13"/>
        <v>#REF!</v>
      </c>
      <c r="L181" s="114"/>
      <c r="M181" s="114"/>
      <c r="N181" s="111" t="e">
        <f>'Programe Budget 2073-74'!#REF!</f>
        <v>#REF!</v>
      </c>
      <c r="O181" s="217" t="e">
        <f>J181-#REF!</f>
        <v>#REF!</v>
      </c>
    </row>
    <row r="182" spans="1:15">
      <c r="A182" s="151"/>
      <c r="B182" s="151"/>
      <c r="C182" s="113" t="e">
        <f>'Programe Budget 2073-74'!#REF!</f>
        <v>#REF!</v>
      </c>
      <c r="D182" s="114" t="e">
        <f>'Programe Budget 2073-74'!#REF!</f>
        <v>#REF!</v>
      </c>
      <c r="E182" s="111" t="e">
        <f>'Programe Budget 2073-74'!#REF!</f>
        <v>#REF!</v>
      </c>
      <c r="F182" s="111" t="e">
        <f>'Programe Budget 2073-74'!#REF!</f>
        <v>#REF!</v>
      </c>
      <c r="G182" s="111" t="e">
        <f t="shared" si="16"/>
        <v>#REF!</v>
      </c>
      <c r="H182" s="111">
        <v>0</v>
      </c>
      <c r="I182" s="111">
        <v>4205</v>
      </c>
      <c r="J182" s="111">
        <f t="shared" si="17"/>
        <v>4205</v>
      </c>
      <c r="K182" s="111" t="e">
        <f t="shared" si="13"/>
        <v>#REF!</v>
      </c>
      <c r="L182" s="114"/>
      <c r="M182" s="114"/>
      <c r="N182" s="111" t="e">
        <f>'Programe Budget 2073-74'!#REF!</f>
        <v>#REF!</v>
      </c>
      <c r="O182" s="217" t="e">
        <f>J182-#REF!</f>
        <v>#REF!</v>
      </c>
    </row>
    <row r="183" spans="1:15">
      <c r="A183" s="151"/>
      <c r="B183" s="151"/>
      <c r="C183" s="113" t="e">
        <f>'Programe Budget 2073-74'!#REF!</f>
        <v>#REF!</v>
      </c>
      <c r="D183" s="114" t="e">
        <f>'Programe Budget 2073-74'!#REF!</f>
        <v>#REF!</v>
      </c>
      <c r="E183" s="111" t="e">
        <f>'Programe Budget 2073-74'!#REF!</f>
        <v>#REF!</v>
      </c>
      <c r="F183" s="111" t="e">
        <f>'Programe Budget 2073-74'!#REF!</f>
        <v>#REF!</v>
      </c>
      <c r="G183" s="111" t="e">
        <f t="shared" si="16"/>
        <v>#REF!</v>
      </c>
      <c r="H183" s="111">
        <v>130</v>
      </c>
      <c r="I183" s="111">
        <v>2248.8000000000002</v>
      </c>
      <c r="J183" s="111">
        <f t="shared" si="17"/>
        <v>2378.8000000000002</v>
      </c>
      <c r="K183" s="111" t="e">
        <f t="shared" si="13"/>
        <v>#REF!</v>
      </c>
      <c r="L183" s="114"/>
      <c r="M183" s="114"/>
      <c r="N183" s="111" t="e">
        <f>'Programe Budget 2073-74'!#REF!</f>
        <v>#REF!</v>
      </c>
      <c r="O183" s="217" t="e">
        <f>J183-#REF!</f>
        <v>#REF!</v>
      </c>
    </row>
    <row r="184" spans="1:15">
      <c r="A184" s="151"/>
      <c r="B184" s="151"/>
      <c r="C184" s="113" t="e">
        <f>'Programe Budget 2073-74'!#REF!</f>
        <v>#REF!</v>
      </c>
      <c r="D184" s="114" t="e">
        <f>'Programe Budget 2073-74'!#REF!</f>
        <v>#REF!</v>
      </c>
      <c r="E184" s="111" t="e">
        <f>'Programe Budget 2073-74'!#REF!</f>
        <v>#REF!</v>
      </c>
      <c r="F184" s="111" t="e">
        <f>'Programe Budget 2073-74'!#REF!</f>
        <v>#REF!</v>
      </c>
      <c r="G184" s="111" t="e">
        <f t="shared" si="16"/>
        <v>#REF!</v>
      </c>
      <c r="H184" s="111">
        <v>0</v>
      </c>
      <c r="I184" s="111">
        <v>3630.9</v>
      </c>
      <c r="J184" s="111">
        <f t="shared" si="17"/>
        <v>3630.9</v>
      </c>
      <c r="K184" s="111" t="e">
        <f t="shared" si="13"/>
        <v>#REF!</v>
      </c>
      <c r="L184" s="114"/>
      <c r="M184" s="114"/>
      <c r="N184" s="111" t="e">
        <f>'Programe Budget 2073-74'!#REF!</f>
        <v>#REF!</v>
      </c>
      <c r="O184" s="217" t="e">
        <f>J184-#REF!</f>
        <v>#REF!</v>
      </c>
    </row>
    <row r="185" spans="1:15">
      <c r="A185" s="151"/>
      <c r="B185" s="151"/>
      <c r="C185" s="113" t="e">
        <f>'Programe Budget 2073-74'!#REF!</f>
        <v>#REF!</v>
      </c>
      <c r="D185" s="114" t="e">
        <f>'Programe Budget 2073-74'!#REF!</f>
        <v>#REF!</v>
      </c>
      <c r="E185" s="111" t="e">
        <f>'Programe Budget 2073-74'!#REF!</f>
        <v>#REF!</v>
      </c>
      <c r="F185" s="111" t="e">
        <f>'Programe Budget 2073-74'!#REF!</f>
        <v>#REF!</v>
      </c>
      <c r="G185" s="111" t="e">
        <f t="shared" si="16"/>
        <v>#REF!</v>
      </c>
      <c r="H185" s="111">
        <v>0</v>
      </c>
      <c r="I185" s="111">
        <v>3638</v>
      </c>
      <c r="J185" s="111">
        <f t="shared" si="17"/>
        <v>3638</v>
      </c>
      <c r="K185" s="111" t="e">
        <f t="shared" si="13"/>
        <v>#REF!</v>
      </c>
      <c r="L185" s="114"/>
      <c r="M185" s="114"/>
      <c r="N185" s="111" t="e">
        <f>'Programe Budget 2073-74'!#REF!</f>
        <v>#REF!</v>
      </c>
      <c r="O185" s="217" t="e">
        <f>J185-#REF!</f>
        <v>#REF!</v>
      </c>
    </row>
    <row r="186" spans="1:15">
      <c r="A186" s="151"/>
      <c r="B186" s="151"/>
      <c r="C186" s="113" t="e">
        <f>'Programe Budget 2073-74'!#REF!</f>
        <v>#REF!</v>
      </c>
      <c r="D186" s="114" t="e">
        <f>'Programe Budget 2073-74'!#REF!</f>
        <v>#REF!</v>
      </c>
      <c r="E186" s="111" t="e">
        <f>'Programe Budget 2073-74'!#REF!</f>
        <v>#REF!</v>
      </c>
      <c r="F186" s="111" t="e">
        <f>'Programe Budget 2073-74'!#REF!</f>
        <v>#REF!</v>
      </c>
      <c r="G186" s="111" t="e">
        <f t="shared" si="16"/>
        <v>#REF!</v>
      </c>
      <c r="H186" s="111">
        <v>0</v>
      </c>
      <c r="I186" s="111">
        <v>3538</v>
      </c>
      <c r="J186" s="111">
        <f t="shared" si="17"/>
        <v>3538</v>
      </c>
      <c r="K186" s="111" t="e">
        <f t="shared" si="13"/>
        <v>#REF!</v>
      </c>
      <c r="L186" s="114"/>
      <c r="M186" s="114"/>
      <c r="N186" s="111" t="e">
        <f>'Programe Budget 2073-74'!#REF!</f>
        <v>#REF!</v>
      </c>
      <c r="O186" s="217" t="e">
        <f>J186-#REF!</f>
        <v>#REF!</v>
      </c>
    </row>
    <row r="187" spans="1:15">
      <c r="A187" s="151"/>
      <c r="B187" s="151"/>
      <c r="C187" s="113" t="e">
        <f>'Programe Budget 2073-74'!#REF!</f>
        <v>#REF!</v>
      </c>
      <c r="D187" s="114" t="e">
        <f>'Programe Budget 2073-74'!#REF!</f>
        <v>#REF!</v>
      </c>
      <c r="E187" s="111" t="e">
        <f>'Programe Budget 2073-74'!#REF!</f>
        <v>#REF!</v>
      </c>
      <c r="F187" s="111" t="e">
        <f>'Programe Budget 2073-74'!#REF!</f>
        <v>#REF!</v>
      </c>
      <c r="G187" s="111" t="e">
        <f t="shared" si="16"/>
        <v>#REF!</v>
      </c>
      <c r="H187" s="111">
        <v>0</v>
      </c>
      <c r="I187" s="111">
        <v>2963</v>
      </c>
      <c r="J187" s="111">
        <f t="shared" si="17"/>
        <v>2963</v>
      </c>
      <c r="K187" s="111" t="e">
        <f t="shared" si="13"/>
        <v>#REF!</v>
      </c>
      <c r="L187" s="114"/>
      <c r="M187" s="114"/>
      <c r="N187" s="111" t="e">
        <f>'Programe Budget 2073-74'!#REF!</f>
        <v>#REF!</v>
      </c>
      <c r="O187" s="217" t="e">
        <f>J187-#REF!</f>
        <v>#REF!</v>
      </c>
    </row>
    <row r="188" spans="1:15">
      <c r="A188" s="151"/>
      <c r="B188" s="151"/>
      <c r="C188" s="113" t="e">
        <f>'Programe Budget 2073-74'!#REF!</f>
        <v>#REF!</v>
      </c>
      <c r="D188" s="114" t="e">
        <f>'Programe Budget 2073-74'!#REF!</f>
        <v>#REF!</v>
      </c>
      <c r="E188" s="111" t="e">
        <f>'Programe Budget 2073-74'!#REF!</f>
        <v>#REF!</v>
      </c>
      <c r="F188" s="111" t="e">
        <f>'Programe Budget 2073-74'!#REF!</f>
        <v>#REF!</v>
      </c>
      <c r="G188" s="111" t="e">
        <f t="shared" si="16"/>
        <v>#REF!</v>
      </c>
      <c r="H188" s="111">
        <v>0</v>
      </c>
      <c r="I188" s="111">
        <v>1252</v>
      </c>
      <c r="J188" s="111">
        <f t="shared" si="17"/>
        <v>1252</v>
      </c>
      <c r="K188" s="111" t="e">
        <f t="shared" si="13"/>
        <v>#REF!</v>
      </c>
      <c r="L188" s="114"/>
      <c r="M188" s="114"/>
      <c r="N188" s="111" t="e">
        <f>'Programe Budget 2073-74'!#REF!</f>
        <v>#REF!</v>
      </c>
      <c r="O188" s="217" t="e">
        <f>J188-#REF!</f>
        <v>#REF!</v>
      </c>
    </row>
    <row r="189" spans="1:15">
      <c r="A189" s="151"/>
      <c r="B189" s="151"/>
      <c r="C189" s="113" t="e">
        <f>'Programe Budget 2073-74'!#REF!</f>
        <v>#REF!</v>
      </c>
      <c r="D189" s="114" t="e">
        <f>'Programe Budget 2073-74'!#REF!</f>
        <v>#REF!</v>
      </c>
      <c r="E189" s="111" t="e">
        <f>'Programe Budget 2073-74'!#REF!</f>
        <v>#REF!</v>
      </c>
      <c r="F189" s="111" t="e">
        <f>'Programe Budget 2073-74'!#REF!</f>
        <v>#REF!</v>
      </c>
      <c r="G189" s="111" t="e">
        <f t="shared" si="16"/>
        <v>#REF!</v>
      </c>
      <c r="H189" s="111">
        <v>0</v>
      </c>
      <c r="I189" s="111">
        <v>2660</v>
      </c>
      <c r="J189" s="111">
        <f t="shared" si="17"/>
        <v>2660</v>
      </c>
      <c r="K189" s="111" t="e">
        <f t="shared" si="13"/>
        <v>#REF!</v>
      </c>
      <c r="L189" s="114"/>
      <c r="M189" s="114"/>
      <c r="N189" s="111" t="e">
        <f>'Programe Budget 2073-74'!#REF!</f>
        <v>#REF!</v>
      </c>
      <c r="O189" s="217" t="e">
        <f>J189-#REF!</f>
        <v>#REF!</v>
      </c>
    </row>
    <row r="190" spans="1:15">
      <c r="A190" s="151"/>
      <c r="B190" s="151"/>
      <c r="C190" s="113" t="e">
        <f>'Programe Budget 2073-74'!#REF!</f>
        <v>#REF!</v>
      </c>
      <c r="D190" s="114" t="e">
        <f>'Programe Budget 2073-74'!#REF!</f>
        <v>#REF!</v>
      </c>
      <c r="E190" s="111" t="e">
        <f>'Programe Budget 2073-74'!#REF!</f>
        <v>#REF!</v>
      </c>
      <c r="F190" s="111" t="e">
        <f>'Programe Budget 2073-74'!#REF!</f>
        <v>#REF!</v>
      </c>
      <c r="G190" s="111" t="e">
        <f t="shared" si="16"/>
        <v>#REF!</v>
      </c>
      <c r="H190" s="111">
        <v>0</v>
      </c>
      <c r="I190" s="111">
        <v>3986</v>
      </c>
      <c r="J190" s="111">
        <f t="shared" si="17"/>
        <v>3986</v>
      </c>
      <c r="K190" s="111" t="e">
        <f t="shared" si="13"/>
        <v>#REF!</v>
      </c>
      <c r="L190" s="114"/>
      <c r="M190" s="114"/>
      <c r="N190" s="111" t="e">
        <f>'Programe Budget 2073-74'!#REF!</f>
        <v>#REF!</v>
      </c>
      <c r="O190" s="217" t="e">
        <f>J190-#REF!</f>
        <v>#REF!</v>
      </c>
    </row>
    <row r="191" spans="1:15">
      <c r="A191" s="151"/>
      <c r="B191" s="151"/>
      <c r="C191" s="113" t="e">
        <f>'Programe Budget 2073-74'!#REF!</f>
        <v>#REF!</v>
      </c>
      <c r="D191" s="114" t="e">
        <f>'Programe Budget 2073-74'!#REF!</f>
        <v>#REF!</v>
      </c>
      <c r="E191" s="111" t="e">
        <f>'Programe Budget 2073-74'!#REF!</f>
        <v>#REF!</v>
      </c>
      <c r="F191" s="111" t="e">
        <f>'Programe Budget 2073-74'!#REF!</f>
        <v>#REF!</v>
      </c>
      <c r="G191" s="111" t="e">
        <f t="shared" si="16"/>
        <v>#REF!</v>
      </c>
      <c r="H191" s="111">
        <v>0</v>
      </c>
      <c r="I191" s="111">
        <v>1809</v>
      </c>
      <c r="J191" s="111">
        <f t="shared" si="17"/>
        <v>1809</v>
      </c>
      <c r="K191" s="111" t="e">
        <f t="shared" si="13"/>
        <v>#REF!</v>
      </c>
      <c r="L191" s="114"/>
      <c r="M191" s="114"/>
      <c r="N191" s="111" t="e">
        <f>'Programe Budget 2073-74'!#REF!</f>
        <v>#REF!</v>
      </c>
      <c r="O191" s="217" t="e">
        <f>J191-#REF!</f>
        <v>#REF!</v>
      </c>
    </row>
    <row r="192" spans="1:15">
      <c r="A192" s="151"/>
      <c r="B192" s="151"/>
      <c r="C192" s="113" t="e">
        <f>'Programe Budget 2073-74'!#REF!</f>
        <v>#REF!</v>
      </c>
      <c r="D192" s="114" t="e">
        <f>'Programe Budget 2073-74'!#REF!</f>
        <v>#REF!</v>
      </c>
      <c r="E192" s="111" t="e">
        <f>'Programe Budget 2073-74'!#REF!</f>
        <v>#REF!</v>
      </c>
      <c r="F192" s="111" t="e">
        <f>'Programe Budget 2073-74'!#REF!</f>
        <v>#REF!</v>
      </c>
      <c r="G192" s="111" t="e">
        <f t="shared" si="16"/>
        <v>#REF!</v>
      </c>
      <c r="H192" s="111">
        <v>0</v>
      </c>
      <c r="I192" s="111">
        <v>4028</v>
      </c>
      <c r="J192" s="111">
        <f t="shared" si="17"/>
        <v>4028</v>
      </c>
      <c r="K192" s="111" t="e">
        <f t="shared" si="13"/>
        <v>#REF!</v>
      </c>
      <c r="L192" s="114"/>
      <c r="M192" s="114"/>
      <c r="N192" s="111" t="e">
        <f>'Programe Budget 2073-74'!#REF!</f>
        <v>#REF!</v>
      </c>
      <c r="O192" s="217" t="e">
        <f>J192-#REF!</f>
        <v>#REF!</v>
      </c>
    </row>
    <row r="193" spans="1:15">
      <c r="A193" s="151"/>
      <c r="B193" s="151"/>
      <c r="C193" s="113" t="e">
        <f>'Programe Budget 2073-74'!#REF!</f>
        <v>#REF!</v>
      </c>
      <c r="D193" s="114" t="e">
        <f>'Programe Budget 2073-74'!#REF!</f>
        <v>#REF!</v>
      </c>
      <c r="E193" s="111" t="e">
        <f>'Programe Budget 2073-74'!#REF!</f>
        <v>#REF!</v>
      </c>
      <c r="F193" s="111" t="e">
        <f>'Programe Budget 2073-74'!#REF!</f>
        <v>#REF!</v>
      </c>
      <c r="G193" s="111" t="e">
        <f t="shared" si="16"/>
        <v>#REF!</v>
      </c>
      <c r="H193" s="111">
        <v>0</v>
      </c>
      <c r="I193" s="111">
        <v>2460</v>
      </c>
      <c r="J193" s="111">
        <f t="shared" ref="J193:J224" si="18">I193+H193</f>
        <v>2460</v>
      </c>
      <c r="K193" s="111" t="e">
        <f t="shared" si="13"/>
        <v>#REF!</v>
      </c>
      <c r="L193" s="114"/>
      <c r="M193" s="114"/>
      <c r="N193" s="111" t="e">
        <f>'Programe Budget 2073-74'!#REF!</f>
        <v>#REF!</v>
      </c>
      <c r="O193" s="217" t="e">
        <f>J193-#REF!</f>
        <v>#REF!</v>
      </c>
    </row>
    <row r="194" spans="1:15">
      <c r="A194" s="151"/>
      <c r="B194" s="151"/>
      <c r="C194" s="113" t="e">
        <f>'Programe Budget 2073-74'!#REF!</f>
        <v>#REF!</v>
      </c>
      <c r="D194" s="114" t="e">
        <f>'Programe Budget 2073-74'!#REF!</f>
        <v>#REF!</v>
      </c>
      <c r="E194" s="111" t="e">
        <f>'Programe Budget 2073-74'!#REF!</f>
        <v>#REF!</v>
      </c>
      <c r="F194" s="111" t="e">
        <f>'Programe Budget 2073-74'!#REF!</f>
        <v>#REF!</v>
      </c>
      <c r="G194" s="111" t="e">
        <f t="shared" si="16"/>
        <v>#REF!</v>
      </c>
      <c r="H194" s="111">
        <v>0</v>
      </c>
      <c r="I194" s="111">
        <v>2745</v>
      </c>
      <c r="J194" s="111">
        <f t="shared" si="18"/>
        <v>2745</v>
      </c>
      <c r="K194" s="111" t="e">
        <f t="shared" si="13"/>
        <v>#REF!</v>
      </c>
      <c r="L194" s="114"/>
      <c r="M194" s="114"/>
      <c r="N194" s="111" t="e">
        <f>'Programe Budget 2073-74'!#REF!</f>
        <v>#REF!</v>
      </c>
      <c r="O194" s="217" t="e">
        <f>J194-#REF!</f>
        <v>#REF!</v>
      </c>
    </row>
    <row r="195" spans="1:15">
      <c r="A195" s="151"/>
      <c r="B195" s="151"/>
      <c r="C195" s="113" t="e">
        <f>'Programe Budget 2073-74'!#REF!</f>
        <v>#REF!</v>
      </c>
      <c r="D195" s="114" t="e">
        <f>'Programe Budget 2073-74'!#REF!</f>
        <v>#REF!</v>
      </c>
      <c r="E195" s="111" t="e">
        <f>'Programe Budget 2073-74'!#REF!</f>
        <v>#REF!</v>
      </c>
      <c r="F195" s="111" t="e">
        <f>'Programe Budget 2073-74'!#REF!</f>
        <v>#REF!</v>
      </c>
      <c r="G195" s="111" t="e">
        <f t="shared" si="16"/>
        <v>#REF!</v>
      </c>
      <c r="H195" s="111">
        <v>0</v>
      </c>
      <c r="I195" s="111">
        <v>2660</v>
      </c>
      <c r="J195" s="111">
        <f t="shared" si="18"/>
        <v>2660</v>
      </c>
      <c r="K195" s="111" t="e">
        <f t="shared" si="13"/>
        <v>#REF!</v>
      </c>
      <c r="L195" s="114"/>
      <c r="M195" s="114"/>
      <c r="N195" s="111" t="e">
        <f>'Programe Budget 2073-74'!#REF!</f>
        <v>#REF!</v>
      </c>
      <c r="O195" s="217" t="e">
        <f>J195-#REF!</f>
        <v>#REF!</v>
      </c>
    </row>
    <row r="196" spans="1:15">
      <c r="A196" s="151"/>
      <c r="B196" s="151"/>
      <c r="C196" s="113" t="e">
        <f>'Programe Budget 2073-74'!#REF!</f>
        <v>#REF!</v>
      </c>
      <c r="D196" s="114" t="e">
        <f>'Programe Budget 2073-74'!#REF!</f>
        <v>#REF!</v>
      </c>
      <c r="E196" s="111" t="e">
        <f>'Programe Budget 2073-74'!#REF!</f>
        <v>#REF!</v>
      </c>
      <c r="F196" s="111" t="e">
        <f>'Programe Budget 2073-74'!#REF!</f>
        <v>#REF!</v>
      </c>
      <c r="G196" s="111" t="e">
        <f t="shared" si="16"/>
        <v>#REF!</v>
      </c>
      <c r="H196" s="111">
        <v>0</v>
      </c>
      <c r="I196" s="111">
        <v>2848.7</v>
      </c>
      <c r="J196" s="111">
        <f t="shared" si="18"/>
        <v>2848.7</v>
      </c>
      <c r="K196" s="111" t="e">
        <f t="shared" si="13"/>
        <v>#REF!</v>
      </c>
      <c r="L196" s="114"/>
      <c r="M196" s="114"/>
      <c r="N196" s="111" t="e">
        <f>'Programe Budget 2073-74'!#REF!</f>
        <v>#REF!</v>
      </c>
      <c r="O196" s="217" t="e">
        <f>J196-#REF!</f>
        <v>#REF!</v>
      </c>
    </row>
    <row r="197" spans="1:15">
      <c r="A197" s="151"/>
      <c r="B197" s="151"/>
      <c r="C197" s="113" t="e">
        <f>'Programe Budget 2073-74'!#REF!</f>
        <v>#REF!</v>
      </c>
      <c r="D197" s="114" t="e">
        <f>'Programe Budget 2073-74'!#REF!</f>
        <v>#REF!</v>
      </c>
      <c r="E197" s="111" t="e">
        <f>'Programe Budget 2073-74'!#REF!</f>
        <v>#REF!</v>
      </c>
      <c r="F197" s="111" t="e">
        <f>'Programe Budget 2073-74'!#REF!</f>
        <v>#REF!</v>
      </c>
      <c r="G197" s="111" t="e">
        <f t="shared" si="16"/>
        <v>#REF!</v>
      </c>
      <c r="H197" s="111">
        <v>0</v>
      </c>
      <c r="I197" s="111">
        <v>4538.8</v>
      </c>
      <c r="J197" s="111">
        <f t="shared" si="18"/>
        <v>4538.8</v>
      </c>
      <c r="K197" s="111" t="e">
        <f t="shared" si="13"/>
        <v>#REF!</v>
      </c>
      <c r="L197" s="114"/>
      <c r="M197" s="114"/>
      <c r="N197" s="111" t="e">
        <f>'Programe Budget 2073-74'!#REF!</f>
        <v>#REF!</v>
      </c>
      <c r="O197" s="217" t="e">
        <f>J197-#REF!</f>
        <v>#REF!</v>
      </c>
    </row>
    <row r="198" spans="1:15">
      <c r="A198" s="151"/>
      <c r="B198" s="151"/>
      <c r="C198" s="113" t="e">
        <f>'Programe Budget 2073-74'!#REF!</f>
        <v>#REF!</v>
      </c>
      <c r="D198" s="114" t="e">
        <f>'Programe Budget 2073-74'!#REF!</f>
        <v>#REF!</v>
      </c>
      <c r="E198" s="111" t="e">
        <f>'Programe Budget 2073-74'!#REF!</f>
        <v>#REF!</v>
      </c>
      <c r="F198" s="111" t="e">
        <f>'Programe Budget 2073-74'!#REF!</f>
        <v>#REF!</v>
      </c>
      <c r="G198" s="111" t="e">
        <f t="shared" si="16"/>
        <v>#REF!</v>
      </c>
      <c r="H198" s="111">
        <v>0</v>
      </c>
      <c r="I198" s="111">
        <v>1334.6</v>
      </c>
      <c r="J198" s="111">
        <f t="shared" si="18"/>
        <v>1334.6</v>
      </c>
      <c r="K198" s="111" t="e">
        <f t="shared" si="13"/>
        <v>#REF!</v>
      </c>
      <c r="L198" s="114"/>
      <c r="M198" s="114"/>
      <c r="N198" s="111" t="e">
        <f>'Programe Budget 2073-74'!#REF!</f>
        <v>#REF!</v>
      </c>
      <c r="O198" s="217" t="e">
        <f>J198-#REF!</f>
        <v>#REF!</v>
      </c>
    </row>
    <row r="199" spans="1:15">
      <c r="A199" s="151"/>
      <c r="B199" s="151"/>
      <c r="C199" s="113" t="e">
        <f>'Programe Budget 2073-74'!#REF!</f>
        <v>#REF!</v>
      </c>
      <c r="D199" s="114" t="e">
        <f>'Programe Budget 2073-74'!#REF!</f>
        <v>#REF!</v>
      </c>
      <c r="E199" s="111" t="e">
        <f>'Programe Budget 2073-74'!#REF!</f>
        <v>#REF!</v>
      </c>
      <c r="F199" s="111" t="e">
        <f>'Programe Budget 2073-74'!#REF!</f>
        <v>#REF!</v>
      </c>
      <c r="G199" s="111" t="e">
        <f t="shared" si="16"/>
        <v>#REF!</v>
      </c>
      <c r="H199" s="111">
        <v>0</v>
      </c>
      <c r="I199" s="111">
        <v>5174.3</v>
      </c>
      <c r="J199" s="111">
        <f t="shared" si="18"/>
        <v>5174.3</v>
      </c>
      <c r="K199" s="111" t="e">
        <f t="shared" si="13"/>
        <v>#REF!</v>
      </c>
      <c r="L199" s="114"/>
      <c r="M199" s="114"/>
      <c r="N199" s="111" t="e">
        <f>'Programe Budget 2073-74'!#REF!</f>
        <v>#REF!</v>
      </c>
      <c r="O199" s="217" t="e">
        <f>J199-#REF!</f>
        <v>#REF!</v>
      </c>
    </row>
    <row r="200" spans="1:15">
      <c r="A200" s="151"/>
      <c r="B200" s="151"/>
      <c r="C200" s="113" t="e">
        <f>'Programe Budget 2073-74'!#REF!</f>
        <v>#REF!</v>
      </c>
      <c r="D200" s="114" t="e">
        <f>'Programe Budget 2073-74'!#REF!</f>
        <v>#REF!</v>
      </c>
      <c r="E200" s="111" t="e">
        <f>'Programe Budget 2073-74'!#REF!</f>
        <v>#REF!</v>
      </c>
      <c r="F200" s="111" t="e">
        <f>'Programe Budget 2073-74'!#REF!</f>
        <v>#REF!</v>
      </c>
      <c r="G200" s="111" t="e">
        <f t="shared" si="16"/>
        <v>#REF!</v>
      </c>
      <c r="H200" s="111">
        <v>0</v>
      </c>
      <c r="I200" s="111">
        <v>2585</v>
      </c>
      <c r="J200" s="111">
        <f t="shared" si="18"/>
        <v>2585</v>
      </c>
      <c r="K200" s="111" t="e">
        <f t="shared" si="13"/>
        <v>#REF!</v>
      </c>
      <c r="L200" s="114"/>
      <c r="M200" s="114"/>
      <c r="N200" s="111" t="e">
        <f>'Programe Budget 2073-74'!#REF!</f>
        <v>#REF!</v>
      </c>
      <c r="O200" s="217" t="e">
        <f>J200-#REF!</f>
        <v>#REF!</v>
      </c>
    </row>
    <row r="201" spans="1:15">
      <c r="A201" s="151"/>
      <c r="B201" s="151"/>
      <c r="C201" s="113" t="e">
        <f>'Programe Budget 2073-74'!#REF!</f>
        <v>#REF!</v>
      </c>
      <c r="D201" s="114" t="e">
        <f>'Programe Budget 2073-74'!#REF!</f>
        <v>#REF!</v>
      </c>
      <c r="E201" s="111" t="e">
        <f>'Programe Budget 2073-74'!#REF!</f>
        <v>#REF!</v>
      </c>
      <c r="F201" s="111" t="e">
        <f>'Programe Budget 2073-74'!#REF!</f>
        <v>#REF!</v>
      </c>
      <c r="G201" s="111" t="e">
        <f t="shared" si="16"/>
        <v>#REF!</v>
      </c>
      <c r="H201" s="111">
        <v>0</v>
      </c>
      <c r="I201" s="111">
        <v>2660</v>
      </c>
      <c r="J201" s="111">
        <f t="shared" si="18"/>
        <v>2660</v>
      </c>
      <c r="K201" s="111" t="e">
        <f t="shared" si="13"/>
        <v>#REF!</v>
      </c>
      <c r="L201" s="114"/>
      <c r="M201" s="114"/>
      <c r="N201" s="111" t="e">
        <f>'Programe Budget 2073-74'!#REF!</f>
        <v>#REF!</v>
      </c>
      <c r="O201" s="217" t="e">
        <f>J201-#REF!</f>
        <v>#REF!</v>
      </c>
    </row>
    <row r="202" spans="1:15">
      <c r="A202" s="151"/>
      <c r="B202" s="151"/>
      <c r="C202" s="113" t="e">
        <f>'Programe Budget 2073-74'!#REF!</f>
        <v>#REF!</v>
      </c>
      <c r="D202" s="114" t="e">
        <f>'Programe Budget 2073-74'!#REF!</f>
        <v>#REF!</v>
      </c>
      <c r="E202" s="111" t="e">
        <f>'Programe Budget 2073-74'!#REF!</f>
        <v>#REF!</v>
      </c>
      <c r="F202" s="111" t="e">
        <f>'Programe Budget 2073-74'!#REF!</f>
        <v>#REF!</v>
      </c>
      <c r="G202" s="111" t="e">
        <f t="shared" si="16"/>
        <v>#REF!</v>
      </c>
      <c r="H202" s="111">
        <v>0</v>
      </c>
      <c r="I202" s="111">
        <v>3269</v>
      </c>
      <c r="J202" s="111">
        <f t="shared" si="18"/>
        <v>3269</v>
      </c>
      <c r="K202" s="111" t="e">
        <f t="shared" ref="K202:K265" si="19">J202/E202*100</f>
        <v>#REF!</v>
      </c>
      <c r="L202" s="114"/>
      <c r="M202" s="114"/>
      <c r="N202" s="111" t="e">
        <f>'Programe Budget 2073-74'!#REF!</f>
        <v>#REF!</v>
      </c>
      <c r="O202" s="217" t="e">
        <f>J202-#REF!</f>
        <v>#REF!</v>
      </c>
    </row>
    <row r="203" spans="1:15">
      <c r="A203" s="151"/>
      <c r="B203" s="151"/>
      <c r="C203" s="113" t="e">
        <f>'Programe Budget 2073-74'!#REF!</f>
        <v>#REF!</v>
      </c>
      <c r="D203" s="114" t="e">
        <f>'Programe Budget 2073-74'!#REF!</f>
        <v>#REF!</v>
      </c>
      <c r="E203" s="111" t="e">
        <f>'Programe Budget 2073-74'!#REF!</f>
        <v>#REF!</v>
      </c>
      <c r="F203" s="111" t="e">
        <f>'Programe Budget 2073-74'!#REF!</f>
        <v>#REF!</v>
      </c>
      <c r="G203" s="111" t="e">
        <f t="shared" si="16"/>
        <v>#REF!</v>
      </c>
      <c r="H203" s="111">
        <v>0</v>
      </c>
      <c r="I203" s="111">
        <v>4316</v>
      </c>
      <c r="J203" s="111">
        <f t="shared" si="18"/>
        <v>4316</v>
      </c>
      <c r="K203" s="111" t="e">
        <f t="shared" si="19"/>
        <v>#REF!</v>
      </c>
      <c r="L203" s="114"/>
      <c r="M203" s="114"/>
      <c r="N203" s="111" t="e">
        <f>'Programe Budget 2073-74'!#REF!</f>
        <v>#REF!</v>
      </c>
      <c r="O203" s="217" t="e">
        <f>J203-#REF!</f>
        <v>#REF!</v>
      </c>
    </row>
    <row r="204" spans="1:15">
      <c r="A204" s="151"/>
      <c r="B204" s="151"/>
      <c r="C204" s="113" t="e">
        <f>'Programe Budget 2073-74'!#REF!</f>
        <v>#REF!</v>
      </c>
      <c r="D204" s="114" t="e">
        <f>'Programe Budget 2073-74'!#REF!</f>
        <v>#REF!</v>
      </c>
      <c r="E204" s="111" t="e">
        <f>'Programe Budget 2073-74'!#REF!</f>
        <v>#REF!</v>
      </c>
      <c r="F204" s="111" t="e">
        <f>'Programe Budget 2073-74'!#REF!</f>
        <v>#REF!</v>
      </c>
      <c r="G204" s="111" t="e">
        <f t="shared" si="16"/>
        <v>#REF!</v>
      </c>
      <c r="H204" s="111">
        <v>0</v>
      </c>
      <c r="I204" s="111">
        <v>4316</v>
      </c>
      <c r="J204" s="111">
        <f t="shared" si="18"/>
        <v>4316</v>
      </c>
      <c r="K204" s="111" t="e">
        <f t="shared" si="19"/>
        <v>#REF!</v>
      </c>
      <c r="L204" s="114"/>
      <c r="M204" s="114"/>
      <c r="N204" s="111" t="e">
        <f>'Programe Budget 2073-74'!#REF!</f>
        <v>#REF!</v>
      </c>
      <c r="O204" s="217" t="e">
        <f>J204-#REF!</f>
        <v>#REF!</v>
      </c>
    </row>
    <row r="205" spans="1:15">
      <c r="A205" s="151"/>
      <c r="B205" s="151"/>
      <c r="C205" s="113" t="e">
        <f>'Programe Budget 2073-74'!#REF!</f>
        <v>#REF!</v>
      </c>
      <c r="D205" s="114" t="e">
        <f>'Programe Budget 2073-74'!#REF!</f>
        <v>#REF!</v>
      </c>
      <c r="E205" s="111" t="e">
        <f>'Programe Budget 2073-74'!#REF!</f>
        <v>#REF!</v>
      </c>
      <c r="F205" s="111" t="e">
        <f>'Programe Budget 2073-74'!#REF!</f>
        <v>#REF!</v>
      </c>
      <c r="G205" s="111" t="e">
        <f t="shared" si="16"/>
        <v>#REF!</v>
      </c>
      <c r="H205" s="111">
        <v>0</v>
      </c>
      <c r="I205" s="111">
        <v>2640</v>
      </c>
      <c r="J205" s="111">
        <f t="shared" si="18"/>
        <v>2640</v>
      </c>
      <c r="K205" s="111" t="e">
        <f t="shared" si="19"/>
        <v>#REF!</v>
      </c>
      <c r="L205" s="114"/>
      <c r="M205" s="114"/>
      <c r="N205" s="111" t="e">
        <f>'Programe Budget 2073-74'!#REF!</f>
        <v>#REF!</v>
      </c>
      <c r="O205" s="217" t="e">
        <f>J205-#REF!</f>
        <v>#REF!</v>
      </c>
    </row>
    <row r="206" spans="1:15">
      <c r="A206" s="151"/>
      <c r="B206" s="151"/>
      <c r="C206" s="113" t="e">
        <f>'Programe Budget 2073-74'!#REF!</f>
        <v>#REF!</v>
      </c>
      <c r="D206" s="114" t="e">
        <f>'Programe Budget 2073-74'!#REF!</f>
        <v>#REF!</v>
      </c>
      <c r="E206" s="111" t="e">
        <f>'Programe Budget 2073-74'!#REF!</f>
        <v>#REF!</v>
      </c>
      <c r="F206" s="111" t="e">
        <f>'Programe Budget 2073-74'!#REF!</f>
        <v>#REF!</v>
      </c>
      <c r="G206" s="111" t="e">
        <f t="shared" si="16"/>
        <v>#REF!</v>
      </c>
      <c r="H206" s="111">
        <v>0</v>
      </c>
      <c r="I206" s="111">
        <v>3689</v>
      </c>
      <c r="J206" s="111">
        <f t="shared" si="18"/>
        <v>3689</v>
      </c>
      <c r="K206" s="111" t="e">
        <f t="shared" si="19"/>
        <v>#REF!</v>
      </c>
      <c r="L206" s="114"/>
      <c r="M206" s="114"/>
      <c r="N206" s="111" t="e">
        <f>'Programe Budget 2073-74'!#REF!</f>
        <v>#REF!</v>
      </c>
      <c r="O206" s="217" t="e">
        <f>J206-#REF!</f>
        <v>#REF!</v>
      </c>
    </row>
    <row r="207" spans="1:15">
      <c r="A207" s="151"/>
      <c r="B207" s="151"/>
      <c r="C207" s="113" t="e">
        <f>'Programe Budget 2073-74'!#REF!</f>
        <v>#REF!</v>
      </c>
      <c r="D207" s="114" t="e">
        <f>'Programe Budget 2073-74'!#REF!</f>
        <v>#REF!</v>
      </c>
      <c r="E207" s="111" t="e">
        <f>'Programe Budget 2073-74'!#REF!</f>
        <v>#REF!</v>
      </c>
      <c r="F207" s="111" t="e">
        <f>'Programe Budget 2073-74'!#REF!</f>
        <v>#REF!</v>
      </c>
      <c r="G207" s="111" t="e">
        <f t="shared" si="16"/>
        <v>#REF!</v>
      </c>
      <c r="H207" s="111">
        <v>0</v>
      </c>
      <c r="I207" s="111">
        <v>2660</v>
      </c>
      <c r="J207" s="111">
        <f t="shared" si="18"/>
        <v>2660</v>
      </c>
      <c r="K207" s="111" t="e">
        <f t="shared" si="19"/>
        <v>#REF!</v>
      </c>
      <c r="L207" s="114"/>
      <c r="M207" s="114"/>
      <c r="N207" s="111" t="e">
        <f>'Programe Budget 2073-74'!#REF!</f>
        <v>#REF!</v>
      </c>
      <c r="O207" s="217" t="e">
        <f>J207-#REF!</f>
        <v>#REF!</v>
      </c>
    </row>
    <row r="208" spans="1:15">
      <c r="A208" s="151"/>
      <c r="B208" s="151"/>
      <c r="C208" s="113" t="e">
        <f>'Programe Budget 2073-74'!#REF!</f>
        <v>#REF!</v>
      </c>
      <c r="D208" s="114" t="e">
        <f>'Programe Budget 2073-74'!#REF!</f>
        <v>#REF!</v>
      </c>
      <c r="E208" s="111" t="e">
        <f>'Programe Budget 2073-74'!#REF!</f>
        <v>#REF!</v>
      </c>
      <c r="F208" s="111" t="e">
        <f>'Programe Budget 2073-74'!#REF!</f>
        <v>#REF!</v>
      </c>
      <c r="G208" s="111" t="e">
        <f t="shared" si="16"/>
        <v>#REF!</v>
      </c>
      <c r="H208" s="111">
        <v>0</v>
      </c>
      <c r="I208" s="379">
        <v>881.2</v>
      </c>
      <c r="J208" s="111">
        <f t="shared" si="18"/>
        <v>881.2</v>
      </c>
      <c r="K208" s="111" t="e">
        <f t="shared" si="19"/>
        <v>#REF!</v>
      </c>
      <c r="L208" s="114"/>
      <c r="M208" s="114"/>
      <c r="N208" s="111" t="e">
        <f>'Programe Budget 2073-74'!#REF!</f>
        <v>#REF!</v>
      </c>
      <c r="O208" s="217" t="e">
        <f>J208-#REF!</f>
        <v>#REF!</v>
      </c>
    </row>
    <row r="209" spans="1:15">
      <c r="A209" s="151"/>
      <c r="B209" s="151"/>
      <c r="C209" s="113" t="e">
        <f>'Programe Budget 2073-74'!#REF!</f>
        <v>#REF!</v>
      </c>
      <c r="D209" s="114" t="e">
        <f>'Programe Budget 2073-74'!#REF!</f>
        <v>#REF!</v>
      </c>
      <c r="E209" s="111" t="e">
        <f>'Programe Budget 2073-74'!#REF!</f>
        <v>#REF!</v>
      </c>
      <c r="F209" s="111" t="e">
        <f>'Programe Budget 2073-74'!#REF!</f>
        <v>#REF!</v>
      </c>
      <c r="G209" s="111" t="e">
        <f t="shared" si="16"/>
        <v>#REF!</v>
      </c>
      <c r="H209" s="111">
        <v>0</v>
      </c>
      <c r="I209" s="379">
        <v>3985.8</v>
      </c>
      <c r="J209" s="111">
        <f t="shared" si="18"/>
        <v>3985.8</v>
      </c>
      <c r="K209" s="111" t="e">
        <f t="shared" si="19"/>
        <v>#REF!</v>
      </c>
      <c r="L209" s="114"/>
      <c r="M209" s="114"/>
      <c r="N209" s="111" t="e">
        <f>'Programe Budget 2073-74'!#REF!</f>
        <v>#REF!</v>
      </c>
      <c r="O209" s="217" t="e">
        <f>J209-#REF!</f>
        <v>#REF!</v>
      </c>
    </row>
    <row r="210" spans="1:15">
      <c r="A210" s="151"/>
      <c r="B210" s="151"/>
      <c r="C210" s="113" t="e">
        <f>'Programe Budget 2073-74'!#REF!</f>
        <v>#REF!</v>
      </c>
      <c r="D210" s="114" t="e">
        <f>'Programe Budget 2073-74'!#REF!</f>
        <v>#REF!</v>
      </c>
      <c r="E210" s="111" t="e">
        <f>'Programe Budget 2073-74'!#REF!</f>
        <v>#REF!</v>
      </c>
      <c r="F210" s="111" t="e">
        <f>'Programe Budget 2073-74'!#REF!</f>
        <v>#REF!</v>
      </c>
      <c r="G210" s="111" t="e">
        <f t="shared" ref="G210:G235" si="20">E210-F210</f>
        <v>#REF!</v>
      </c>
      <c r="H210" s="111">
        <v>0</v>
      </c>
      <c r="I210" s="379">
        <v>2660</v>
      </c>
      <c r="J210" s="111">
        <f t="shared" si="18"/>
        <v>2660</v>
      </c>
      <c r="K210" s="111" t="e">
        <f t="shared" si="19"/>
        <v>#REF!</v>
      </c>
      <c r="L210" s="114"/>
      <c r="M210" s="114"/>
      <c r="N210" s="111" t="e">
        <f>'Programe Budget 2073-74'!#REF!</f>
        <v>#REF!</v>
      </c>
      <c r="O210" s="217" t="e">
        <f>J210-#REF!</f>
        <v>#REF!</v>
      </c>
    </row>
    <row r="211" spans="1:15">
      <c r="A211" s="151"/>
      <c r="B211" s="151"/>
      <c r="C211" s="113" t="e">
        <f>'Programe Budget 2073-74'!#REF!</f>
        <v>#REF!</v>
      </c>
      <c r="D211" s="114" t="e">
        <f>'Programe Budget 2073-74'!#REF!</f>
        <v>#REF!</v>
      </c>
      <c r="E211" s="111" t="e">
        <f>'Programe Budget 2073-74'!#REF!</f>
        <v>#REF!</v>
      </c>
      <c r="F211" s="111" t="e">
        <f>'Programe Budget 2073-74'!#REF!</f>
        <v>#REF!</v>
      </c>
      <c r="G211" s="111" t="e">
        <f t="shared" si="20"/>
        <v>#REF!</v>
      </c>
      <c r="H211" s="111">
        <v>0</v>
      </c>
      <c r="I211" s="379">
        <v>2638</v>
      </c>
      <c r="J211" s="111">
        <f t="shared" si="18"/>
        <v>2638</v>
      </c>
      <c r="K211" s="111" t="e">
        <f t="shared" si="19"/>
        <v>#REF!</v>
      </c>
      <c r="L211" s="114"/>
      <c r="M211" s="114"/>
      <c r="N211" s="111" t="e">
        <f>'Programe Budget 2073-74'!#REF!</f>
        <v>#REF!</v>
      </c>
      <c r="O211" s="217" t="e">
        <f>J211-#REF!</f>
        <v>#REF!</v>
      </c>
    </row>
    <row r="212" spans="1:15">
      <c r="A212" s="151"/>
      <c r="B212" s="151"/>
      <c r="C212" s="113" t="e">
        <f>'Programe Budget 2073-74'!#REF!</f>
        <v>#REF!</v>
      </c>
      <c r="D212" s="114" t="e">
        <f>'Programe Budget 2073-74'!#REF!</f>
        <v>#REF!</v>
      </c>
      <c r="E212" s="111" t="e">
        <f>'Programe Budget 2073-74'!#REF!</f>
        <v>#REF!</v>
      </c>
      <c r="F212" s="111" t="e">
        <f>'Programe Budget 2073-74'!#REF!</f>
        <v>#REF!</v>
      </c>
      <c r="G212" s="111" t="e">
        <f t="shared" si="20"/>
        <v>#REF!</v>
      </c>
      <c r="H212" s="111">
        <v>0</v>
      </c>
      <c r="I212" s="379">
        <v>3387</v>
      </c>
      <c r="J212" s="111">
        <f t="shared" si="18"/>
        <v>3387</v>
      </c>
      <c r="K212" s="111" t="e">
        <f t="shared" si="19"/>
        <v>#REF!</v>
      </c>
      <c r="L212" s="114"/>
      <c r="M212" s="114"/>
      <c r="N212" s="111" t="e">
        <f>'Programe Budget 2073-74'!#REF!</f>
        <v>#REF!</v>
      </c>
      <c r="O212" s="217" t="e">
        <f>J212-#REF!</f>
        <v>#REF!</v>
      </c>
    </row>
    <row r="213" spans="1:15">
      <c r="A213" s="151"/>
      <c r="B213" s="151"/>
      <c r="C213" s="113" t="e">
        <f>'Programe Budget 2073-74'!#REF!</f>
        <v>#REF!</v>
      </c>
      <c r="D213" s="114" t="e">
        <f>'Programe Budget 2073-74'!#REF!</f>
        <v>#REF!</v>
      </c>
      <c r="E213" s="111" t="e">
        <f>'Programe Budget 2073-74'!#REF!</f>
        <v>#REF!</v>
      </c>
      <c r="F213" s="111" t="e">
        <f>'Programe Budget 2073-74'!#REF!</f>
        <v>#REF!</v>
      </c>
      <c r="G213" s="111" t="e">
        <f t="shared" si="20"/>
        <v>#REF!</v>
      </c>
      <c r="H213" s="111">
        <v>0</v>
      </c>
      <c r="I213" s="379">
        <v>4285</v>
      </c>
      <c r="J213" s="111">
        <f t="shared" si="18"/>
        <v>4285</v>
      </c>
      <c r="K213" s="111" t="e">
        <f t="shared" si="19"/>
        <v>#REF!</v>
      </c>
      <c r="L213" s="114"/>
      <c r="M213" s="114"/>
      <c r="N213" s="111" t="e">
        <f>'Programe Budget 2073-74'!#REF!</f>
        <v>#REF!</v>
      </c>
      <c r="O213" s="217" t="e">
        <f>J213-#REF!</f>
        <v>#REF!</v>
      </c>
    </row>
    <row r="214" spans="1:15">
      <c r="A214" s="151"/>
      <c r="B214" s="151"/>
      <c r="C214" s="113" t="e">
        <f>'Programe Budget 2073-74'!#REF!</f>
        <v>#REF!</v>
      </c>
      <c r="D214" s="114" t="e">
        <f>'Programe Budget 2073-74'!#REF!</f>
        <v>#REF!</v>
      </c>
      <c r="E214" s="111" t="e">
        <f>'Programe Budget 2073-74'!#REF!</f>
        <v>#REF!</v>
      </c>
      <c r="F214" s="111" t="e">
        <f>'Programe Budget 2073-74'!#REF!</f>
        <v>#REF!</v>
      </c>
      <c r="G214" s="111" t="e">
        <f t="shared" si="20"/>
        <v>#REF!</v>
      </c>
      <c r="H214" s="111">
        <v>0</v>
      </c>
      <c r="I214" s="379">
        <v>3830</v>
      </c>
      <c r="J214" s="111">
        <f t="shared" si="18"/>
        <v>3830</v>
      </c>
      <c r="K214" s="111" t="e">
        <f t="shared" si="19"/>
        <v>#REF!</v>
      </c>
      <c r="L214" s="114"/>
      <c r="M214" s="114"/>
      <c r="N214" s="111" t="e">
        <f>'Programe Budget 2073-74'!#REF!</f>
        <v>#REF!</v>
      </c>
      <c r="O214" s="217" t="e">
        <f>J214-#REF!</f>
        <v>#REF!</v>
      </c>
    </row>
    <row r="215" spans="1:15">
      <c r="A215" s="151"/>
      <c r="B215" s="151"/>
      <c r="C215" s="113" t="e">
        <f>'Programe Budget 2073-74'!#REF!</f>
        <v>#REF!</v>
      </c>
      <c r="D215" s="114" t="e">
        <f>'Programe Budget 2073-74'!#REF!</f>
        <v>#REF!</v>
      </c>
      <c r="E215" s="111" t="e">
        <f>'Programe Budget 2073-74'!#REF!</f>
        <v>#REF!</v>
      </c>
      <c r="F215" s="111" t="e">
        <f>'Programe Budget 2073-74'!#REF!</f>
        <v>#REF!</v>
      </c>
      <c r="G215" s="111" t="e">
        <f t="shared" si="20"/>
        <v>#REF!</v>
      </c>
      <c r="H215" s="111">
        <v>0</v>
      </c>
      <c r="I215" s="379">
        <v>2600</v>
      </c>
      <c r="J215" s="111">
        <f t="shared" si="18"/>
        <v>2600</v>
      </c>
      <c r="K215" s="111" t="e">
        <f t="shared" si="19"/>
        <v>#REF!</v>
      </c>
      <c r="L215" s="114"/>
      <c r="M215" s="114"/>
      <c r="N215" s="111" t="e">
        <f>'Programe Budget 2073-74'!#REF!</f>
        <v>#REF!</v>
      </c>
      <c r="O215" s="217" t="e">
        <f>J215-#REF!</f>
        <v>#REF!</v>
      </c>
    </row>
    <row r="216" spans="1:15">
      <c r="A216" s="151"/>
      <c r="B216" s="151"/>
      <c r="C216" s="113" t="e">
        <f>'Programe Budget 2073-74'!#REF!</f>
        <v>#REF!</v>
      </c>
      <c r="D216" s="114" t="e">
        <f>'Programe Budget 2073-74'!#REF!</f>
        <v>#REF!</v>
      </c>
      <c r="E216" s="111" t="e">
        <f>'Programe Budget 2073-74'!#REF!</f>
        <v>#REF!</v>
      </c>
      <c r="F216" s="111" t="e">
        <f>'Programe Budget 2073-74'!#REF!</f>
        <v>#REF!</v>
      </c>
      <c r="G216" s="111" t="e">
        <f t="shared" si="20"/>
        <v>#REF!</v>
      </c>
      <c r="H216" s="111">
        <v>0</v>
      </c>
      <c r="I216" s="379">
        <v>3334</v>
      </c>
      <c r="J216" s="111">
        <f t="shared" si="18"/>
        <v>3334</v>
      </c>
      <c r="K216" s="111" t="e">
        <f t="shared" si="19"/>
        <v>#REF!</v>
      </c>
      <c r="L216" s="114"/>
      <c r="M216" s="114"/>
      <c r="N216" s="111" t="e">
        <f>'Programe Budget 2073-74'!#REF!</f>
        <v>#REF!</v>
      </c>
      <c r="O216" s="217" t="e">
        <f>J216-#REF!</f>
        <v>#REF!</v>
      </c>
    </row>
    <row r="217" spans="1:15">
      <c r="A217" s="151"/>
      <c r="B217" s="151"/>
      <c r="C217" s="113" t="e">
        <f>'Programe Budget 2073-74'!#REF!</f>
        <v>#REF!</v>
      </c>
      <c r="D217" s="114" t="e">
        <f>'Programe Budget 2073-74'!#REF!</f>
        <v>#REF!</v>
      </c>
      <c r="E217" s="111" t="e">
        <f>'Programe Budget 2073-74'!#REF!</f>
        <v>#REF!</v>
      </c>
      <c r="F217" s="111" t="e">
        <f>'Programe Budget 2073-74'!#REF!</f>
        <v>#REF!</v>
      </c>
      <c r="G217" s="111" t="e">
        <f t="shared" si="20"/>
        <v>#REF!</v>
      </c>
      <c r="H217" s="111">
        <v>0</v>
      </c>
      <c r="I217" s="379">
        <v>960</v>
      </c>
      <c r="J217" s="111">
        <f t="shared" si="18"/>
        <v>960</v>
      </c>
      <c r="K217" s="111" t="e">
        <f t="shared" si="19"/>
        <v>#REF!</v>
      </c>
      <c r="L217" s="114"/>
      <c r="M217" s="114"/>
      <c r="N217" s="111" t="e">
        <f>'Programe Budget 2073-74'!#REF!</f>
        <v>#REF!</v>
      </c>
      <c r="O217" s="217" t="e">
        <f>J217-#REF!</f>
        <v>#REF!</v>
      </c>
    </row>
    <row r="218" spans="1:15">
      <c r="A218" s="151"/>
      <c r="B218" s="151"/>
      <c r="C218" s="113" t="e">
        <f>'Programe Budget 2073-74'!#REF!</f>
        <v>#REF!</v>
      </c>
      <c r="D218" s="114" t="e">
        <f>'Programe Budget 2073-74'!#REF!</f>
        <v>#REF!</v>
      </c>
      <c r="E218" s="111" t="e">
        <f>'Programe Budget 2073-74'!#REF!</f>
        <v>#REF!</v>
      </c>
      <c r="F218" s="111" t="e">
        <f>'Programe Budget 2073-74'!#REF!</f>
        <v>#REF!</v>
      </c>
      <c r="G218" s="111" t="e">
        <f t="shared" si="20"/>
        <v>#REF!</v>
      </c>
      <c r="H218" s="111">
        <v>0</v>
      </c>
      <c r="I218" s="379">
        <v>960</v>
      </c>
      <c r="J218" s="111">
        <f t="shared" si="18"/>
        <v>960</v>
      </c>
      <c r="K218" s="111" t="e">
        <f t="shared" si="19"/>
        <v>#REF!</v>
      </c>
      <c r="L218" s="114"/>
      <c r="M218" s="114"/>
      <c r="N218" s="111" t="e">
        <f>'Programe Budget 2073-74'!#REF!</f>
        <v>#REF!</v>
      </c>
      <c r="O218" s="217" t="e">
        <f>J218-#REF!</f>
        <v>#REF!</v>
      </c>
    </row>
    <row r="219" spans="1:15">
      <c r="A219" s="151"/>
      <c r="B219" s="151"/>
      <c r="C219" s="113" t="e">
        <f>'Programe Budget 2073-74'!#REF!</f>
        <v>#REF!</v>
      </c>
      <c r="D219" s="114" t="e">
        <f>'Programe Budget 2073-74'!#REF!</f>
        <v>#REF!</v>
      </c>
      <c r="E219" s="111" t="e">
        <f>'Programe Budget 2073-74'!#REF!</f>
        <v>#REF!</v>
      </c>
      <c r="F219" s="111" t="e">
        <f>'Programe Budget 2073-74'!#REF!</f>
        <v>#REF!</v>
      </c>
      <c r="G219" s="111" t="e">
        <f t="shared" si="20"/>
        <v>#REF!</v>
      </c>
      <c r="H219" s="111">
        <v>0</v>
      </c>
      <c r="I219" s="379">
        <v>960</v>
      </c>
      <c r="J219" s="111">
        <f t="shared" si="18"/>
        <v>960</v>
      </c>
      <c r="K219" s="111" t="e">
        <f t="shared" si="19"/>
        <v>#REF!</v>
      </c>
      <c r="L219" s="114"/>
      <c r="M219" s="114"/>
      <c r="N219" s="111" t="e">
        <f>'Programe Budget 2073-74'!#REF!</f>
        <v>#REF!</v>
      </c>
      <c r="O219" s="217" t="e">
        <f>J219-#REF!</f>
        <v>#REF!</v>
      </c>
    </row>
    <row r="220" spans="1:15">
      <c r="A220" s="151"/>
      <c r="B220" s="151"/>
      <c r="C220" s="113" t="e">
        <f>'Programe Budget 2073-74'!#REF!</f>
        <v>#REF!</v>
      </c>
      <c r="D220" s="114" t="e">
        <f>'Programe Budget 2073-74'!#REF!</f>
        <v>#REF!</v>
      </c>
      <c r="E220" s="111" t="e">
        <f>'Programe Budget 2073-74'!#REF!</f>
        <v>#REF!</v>
      </c>
      <c r="F220" s="111" t="e">
        <f>'Programe Budget 2073-74'!#REF!</f>
        <v>#REF!</v>
      </c>
      <c r="G220" s="111" t="e">
        <f t="shared" si="20"/>
        <v>#REF!</v>
      </c>
      <c r="H220" s="111">
        <v>0</v>
      </c>
      <c r="I220" s="379">
        <v>1494</v>
      </c>
      <c r="J220" s="111">
        <f t="shared" si="18"/>
        <v>1494</v>
      </c>
      <c r="K220" s="111" t="e">
        <f t="shared" si="19"/>
        <v>#REF!</v>
      </c>
      <c r="L220" s="114"/>
      <c r="M220" s="114"/>
      <c r="N220" s="111" t="e">
        <f>'Programe Budget 2073-74'!#REF!</f>
        <v>#REF!</v>
      </c>
      <c r="O220" s="217" t="e">
        <f>J220-#REF!</f>
        <v>#REF!</v>
      </c>
    </row>
    <row r="221" spans="1:15">
      <c r="A221" s="151"/>
      <c r="B221" s="151"/>
      <c r="C221" s="113" t="e">
        <f>'Programe Budget 2073-74'!#REF!</f>
        <v>#REF!</v>
      </c>
      <c r="D221" s="114" t="e">
        <f>'Programe Budget 2073-74'!#REF!</f>
        <v>#REF!</v>
      </c>
      <c r="E221" s="111" t="e">
        <f>'Programe Budget 2073-74'!#REF!</f>
        <v>#REF!</v>
      </c>
      <c r="F221" s="111" t="e">
        <f>'Programe Budget 2073-74'!#REF!</f>
        <v>#REF!</v>
      </c>
      <c r="G221" s="111" t="e">
        <f t="shared" si="20"/>
        <v>#REF!</v>
      </c>
      <c r="H221" s="111">
        <v>0</v>
      </c>
      <c r="I221" s="379">
        <v>960</v>
      </c>
      <c r="J221" s="111">
        <f t="shared" si="18"/>
        <v>960</v>
      </c>
      <c r="K221" s="111" t="e">
        <f t="shared" si="19"/>
        <v>#REF!</v>
      </c>
      <c r="L221" s="114"/>
      <c r="M221" s="114"/>
      <c r="N221" s="111" t="e">
        <f>'Programe Budget 2073-74'!#REF!</f>
        <v>#REF!</v>
      </c>
      <c r="O221" s="217" t="e">
        <f>J221-#REF!</f>
        <v>#REF!</v>
      </c>
    </row>
    <row r="222" spans="1:15">
      <c r="A222" s="151"/>
      <c r="B222" s="151"/>
      <c r="C222" s="113" t="e">
        <f>'Programe Budget 2073-74'!#REF!</f>
        <v>#REF!</v>
      </c>
      <c r="D222" s="114" t="e">
        <f>'Programe Budget 2073-74'!#REF!</f>
        <v>#REF!</v>
      </c>
      <c r="E222" s="111" t="e">
        <f>'Programe Budget 2073-74'!#REF!</f>
        <v>#REF!</v>
      </c>
      <c r="F222" s="111" t="e">
        <f>'Programe Budget 2073-74'!#REF!</f>
        <v>#REF!</v>
      </c>
      <c r="G222" s="111" t="e">
        <f t="shared" si="20"/>
        <v>#REF!</v>
      </c>
      <c r="H222" s="111">
        <v>0</v>
      </c>
      <c r="I222" s="379">
        <v>3765</v>
      </c>
      <c r="J222" s="111">
        <f t="shared" si="18"/>
        <v>3765</v>
      </c>
      <c r="K222" s="111" t="e">
        <f t="shared" si="19"/>
        <v>#REF!</v>
      </c>
      <c r="L222" s="114"/>
      <c r="M222" s="114"/>
      <c r="N222" s="111" t="e">
        <f>'Programe Budget 2073-74'!#REF!</f>
        <v>#REF!</v>
      </c>
      <c r="O222" s="217" t="e">
        <f>J222-#REF!</f>
        <v>#REF!</v>
      </c>
    </row>
    <row r="223" spans="1:15">
      <c r="A223" s="151"/>
      <c r="B223" s="151"/>
      <c r="C223" s="113" t="e">
        <f>'Programe Budget 2073-74'!#REF!</f>
        <v>#REF!</v>
      </c>
      <c r="D223" s="114" t="e">
        <f>'Programe Budget 2073-74'!#REF!</f>
        <v>#REF!</v>
      </c>
      <c r="E223" s="111" t="e">
        <f>'Programe Budget 2073-74'!#REF!</f>
        <v>#REF!</v>
      </c>
      <c r="F223" s="111" t="e">
        <f>'Programe Budget 2073-74'!#REF!</f>
        <v>#REF!</v>
      </c>
      <c r="G223" s="111" t="e">
        <f t="shared" si="20"/>
        <v>#REF!</v>
      </c>
      <c r="H223" s="111">
        <v>0</v>
      </c>
      <c r="I223" s="379">
        <v>4552</v>
      </c>
      <c r="J223" s="111">
        <f t="shared" si="18"/>
        <v>4552</v>
      </c>
      <c r="K223" s="111" t="e">
        <f t="shared" si="19"/>
        <v>#REF!</v>
      </c>
      <c r="L223" s="114"/>
      <c r="M223" s="114"/>
      <c r="N223" s="111" t="e">
        <f>'Programe Budget 2073-74'!#REF!</f>
        <v>#REF!</v>
      </c>
      <c r="O223" s="217" t="e">
        <f>J223-#REF!</f>
        <v>#REF!</v>
      </c>
    </row>
    <row r="224" spans="1:15">
      <c r="A224" s="151"/>
      <c r="B224" s="151"/>
      <c r="C224" s="113" t="e">
        <f>'Programe Budget 2073-74'!#REF!</f>
        <v>#REF!</v>
      </c>
      <c r="D224" s="114" t="e">
        <f>'Programe Budget 2073-74'!#REF!</f>
        <v>#REF!</v>
      </c>
      <c r="E224" s="111" t="e">
        <f>'Programe Budget 2073-74'!#REF!</f>
        <v>#REF!</v>
      </c>
      <c r="F224" s="111" t="e">
        <f>'Programe Budget 2073-74'!#REF!</f>
        <v>#REF!</v>
      </c>
      <c r="G224" s="111" t="e">
        <f t="shared" si="20"/>
        <v>#REF!</v>
      </c>
      <c r="H224" s="111">
        <v>0</v>
      </c>
      <c r="I224" s="379">
        <v>3019</v>
      </c>
      <c r="J224" s="111">
        <f t="shared" si="18"/>
        <v>3019</v>
      </c>
      <c r="K224" s="111" t="e">
        <f t="shared" si="19"/>
        <v>#REF!</v>
      </c>
      <c r="L224" s="114"/>
      <c r="M224" s="114"/>
      <c r="N224" s="111" t="e">
        <f>'Programe Budget 2073-74'!#REF!</f>
        <v>#REF!</v>
      </c>
      <c r="O224" s="217" t="e">
        <f>J224-#REF!</f>
        <v>#REF!</v>
      </c>
    </row>
    <row r="225" spans="1:15">
      <c r="A225" s="151"/>
      <c r="B225" s="151"/>
      <c r="C225" s="113" t="e">
        <f>'Programe Budget 2073-74'!#REF!</f>
        <v>#REF!</v>
      </c>
      <c r="D225" s="114" t="e">
        <f>'Programe Budget 2073-74'!#REF!</f>
        <v>#REF!</v>
      </c>
      <c r="E225" s="111" t="e">
        <f>'Programe Budget 2073-74'!#REF!</f>
        <v>#REF!</v>
      </c>
      <c r="F225" s="111" t="e">
        <f>'Programe Budget 2073-74'!#REF!</f>
        <v>#REF!</v>
      </c>
      <c r="G225" s="111" t="e">
        <f t="shared" si="20"/>
        <v>#REF!</v>
      </c>
      <c r="H225" s="111">
        <v>0</v>
      </c>
      <c r="I225" s="379">
        <v>3486</v>
      </c>
      <c r="J225" s="111">
        <f t="shared" ref="J225:J235" si="21">I225+H225</f>
        <v>3486</v>
      </c>
      <c r="K225" s="111" t="e">
        <f t="shared" si="19"/>
        <v>#REF!</v>
      </c>
      <c r="L225" s="114"/>
      <c r="M225" s="114"/>
      <c r="N225" s="111" t="e">
        <f>'Programe Budget 2073-74'!#REF!</f>
        <v>#REF!</v>
      </c>
      <c r="O225" s="217" t="e">
        <f>J225-#REF!</f>
        <v>#REF!</v>
      </c>
    </row>
    <row r="226" spans="1:15">
      <c r="A226" s="151"/>
      <c r="B226" s="151"/>
      <c r="C226" s="113" t="e">
        <f>'Programe Budget 2073-74'!#REF!</f>
        <v>#REF!</v>
      </c>
      <c r="D226" s="114" t="e">
        <f>'Programe Budget 2073-74'!#REF!</f>
        <v>#REF!</v>
      </c>
      <c r="E226" s="111" t="e">
        <f>'Programe Budget 2073-74'!#REF!</f>
        <v>#REF!</v>
      </c>
      <c r="F226" s="111" t="e">
        <f>'Programe Budget 2073-74'!#REF!</f>
        <v>#REF!</v>
      </c>
      <c r="G226" s="111" t="e">
        <f t="shared" si="20"/>
        <v>#REF!</v>
      </c>
      <c r="H226" s="111">
        <v>0</v>
      </c>
      <c r="I226" s="379">
        <v>4241</v>
      </c>
      <c r="J226" s="111">
        <f t="shared" si="21"/>
        <v>4241</v>
      </c>
      <c r="K226" s="111" t="e">
        <f t="shared" si="19"/>
        <v>#REF!</v>
      </c>
      <c r="L226" s="114"/>
      <c r="M226" s="114"/>
      <c r="N226" s="111" t="e">
        <f>'Programe Budget 2073-74'!#REF!</f>
        <v>#REF!</v>
      </c>
      <c r="O226" s="217" t="e">
        <f>J226-#REF!</f>
        <v>#REF!</v>
      </c>
    </row>
    <row r="227" spans="1:15">
      <c r="A227" s="151"/>
      <c r="B227" s="151"/>
      <c r="C227" s="113" t="e">
        <f>'Programe Budget 2073-74'!#REF!</f>
        <v>#REF!</v>
      </c>
      <c r="D227" s="114" t="e">
        <f>'Programe Budget 2073-74'!#REF!</f>
        <v>#REF!</v>
      </c>
      <c r="E227" s="111" t="e">
        <f>'Programe Budget 2073-74'!#REF!</f>
        <v>#REF!</v>
      </c>
      <c r="F227" s="111" t="e">
        <f>'Programe Budget 2073-74'!#REF!</f>
        <v>#REF!</v>
      </c>
      <c r="G227" s="111" t="e">
        <f t="shared" si="20"/>
        <v>#REF!</v>
      </c>
      <c r="H227" s="111">
        <v>0</v>
      </c>
      <c r="I227" s="379">
        <v>958.5</v>
      </c>
      <c r="J227" s="111">
        <f t="shared" si="21"/>
        <v>958.5</v>
      </c>
      <c r="K227" s="111" t="e">
        <f t="shared" si="19"/>
        <v>#REF!</v>
      </c>
      <c r="L227" s="114"/>
      <c r="M227" s="114"/>
      <c r="N227" s="111" t="e">
        <f>'Programe Budget 2073-74'!#REF!</f>
        <v>#REF!</v>
      </c>
      <c r="O227" s="217" t="e">
        <f>J227-#REF!</f>
        <v>#REF!</v>
      </c>
    </row>
    <row r="228" spans="1:15">
      <c r="A228" s="151"/>
      <c r="B228" s="151"/>
      <c r="C228" s="113" t="e">
        <f>'Programe Budget 2073-74'!#REF!</f>
        <v>#REF!</v>
      </c>
      <c r="D228" s="114" t="e">
        <f>'Programe Budget 2073-74'!#REF!</f>
        <v>#REF!</v>
      </c>
      <c r="E228" s="111" t="e">
        <f>'Programe Budget 2073-74'!#REF!</f>
        <v>#REF!</v>
      </c>
      <c r="F228" s="111" t="e">
        <f>'Programe Budget 2073-74'!#REF!</f>
        <v>#REF!</v>
      </c>
      <c r="G228" s="111" t="e">
        <f t="shared" si="20"/>
        <v>#REF!</v>
      </c>
      <c r="H228" s="111">
        <v>0</v>
      </c>
      <c r="I228" s="379">
        <v>958.4</v>
      </c>
      <c r="J228" s="111">
        <f t="shared" si="21"/>
        <v>958.4</v>
      </c>
      <c r="K228" s="111" t="e">
        <f t="shared" si="19"/>
        <v>#REF!</v>
      </c>
      <c r="L228" s="114"/>
      <c r="M228" s="114"/>
      <c r="N228" s="111" t="e">
        <f>'Programe Budget 2073-74'!#REF!</f>
        <v>#REF!</v>
      </c>
      <c r="O228" s="217" t="e">
        <f>J228-#REF!</f>
        <v>#REF!</v>
      </c>
    </row>
    <row r="229" spans="1:15">
      <c r="A229" s="151"/>
      <c r="B229" s="151"/>
      <c r="C229" s="113" t="e">
        <f>'Programe Budget 2073-74'!#REF!</f>
        <v>#REF!</v>
      </c>
      <c r="D229" s="114" t="e">
        <f>'Programe Budget 2073-74'!#REF!</f>
        <v>#REF!</v>
      </c>
      <c r="E229" s="111" t="e">
        <f>'Programe Budget 2073-74'!#REF!</f>
        <v>#REF!</v>
      </c>
      <c r="F229" s="111" t="e">
        <f>'Programe Budget 2073-74'!#REF!</f>
        <v>#REF!</v>
      </c>
      <c r="G229" s="111" t="e">
        <f t="shared" si="20"/>
        <v>#REF!</v>
      </c>
      <c r="H229" s="111">
        <v>0</v>
      </c>
      <c r="I229" s="379">
        <v>2785.4</v>
      </c>
      <c r="J229" s="111">
        <f t="shared" si="21"/>
        <v>2785.4</v>
      </c>
      <c r="K229" s="111" t="e">
        <f t="shared" si="19"/>
        <v>#REF!</v>
      </c>
      <c r="L229" s="114"/>
      <c r="M229" s="114"/>
      <c r="N229" s="111" t="e">
        <f>'Programe Budget 2073-74'!#REF!</f>
        <v>#REF!</v>
      </c>
      <c r="O229" s="217" t="e">
        <f>J229-#REF!</f>
        <v>#REF!</v>
      </c>
    </row>
    <row r="230" spans="1:15">
      <c r="A230" s="151"/>
      <c r="B230" s="151"/>
      <c r="C230" s="113" t="e">
        <f>'Programe Budget 2073-74'!#REF!</f>
        <v>#REF!</v>
      </c>
      <c r="D230" s="114" t="e">
        <f>'Programe Budget 2073-74'!#REF!</f>
        <v>#REF!</v>
      </c>
      <c r="E230" s="111" t="e">
        <f>'Programe Budget 2073-74'!#REF!</f>
        <v>#REF!</v>
      </c>
      <c r="F230" s="111" t="e">
        <f>'Programe Budget 2073-74'!#REF!</f>
        <v>#REF!</v>
      </c>
      <c r="G230" s="111" t="e">
        <f t="shared" si="20"/>
        <v>#REF!</v>
      </c>
      <c r="H230" s="111">
        <v>0</v>
      </c>
      <c r="I230" s="379">
        <v>2638.3</v>
      </c>
      <c r="J230" s="111">
        <f t="shared" si="21"/>
        <v>2638.3</v>
      </c>
      <c r="K230" s="111" t="e">
        <f t="shared" si="19"/>
        <v>#REF!</v>
      </c>
      <c r="L230" s="114"/>
      <c r="M230" s="114"/>
      <c r="N230" s="111" t="e">
        <f>'Programe Budget 2073-74'!#REF!</f>
        <v>#REF!</v>
      </c>
      <c r="O230" s="217" t="e">
        <f>J230-#REF!</f>
        <v>#REF!</v>
      </c>
    </row>
    <row r="231" spans="1:15">
      <c r="A231" s="151"/>
      <c r="B231" s="151"/>
      <c r="C231" s="113" t="e">
        <f>'Programe Budget 2073-74'!#REF!</f>
        <v>#REF!</v>
      </c>
      <c r="D231" s="114" t="e">
        <f>'Programe Budget 2073-74'!#REF!</f>
        <v>#REF!</v>
      </c>
      <c r="E231" s="111" t="e">
        <f>'Programe Budget 2073-74'!#REF!</f>
        <v>#REF!</v>
      </c>
      <c r="F231" s="111" t="e">
        <f>'Programe Budget 2073-74'!#REF!</f>
        <v>#REF!</v>
      </c>
      <c r="G231" s="111" t="e">
        <f t="shared" si="20"/>
        <v>#REF!</v>
      </c>
      <c r="H231" s="111">
        <v>0</v>
      </c>
      <c r="I231" s="379">
        <v>3550.9</v>
      </c>
      <c r="J231" s="111">
        <f t="shared" si="21"/>
        <v>3550.9</v>
      </c>
      <c r="K231" s="111" t="e">
        <f t="shared" si="19"/>
        <v>#REF!</v>
      </c>
      <c r="L231" s="114"/>
      <c r="M231" s="114"/>
      <c r="N231" s="111" t="e">
        <f>'Programe Budget 2073-74'!#REF!</f>
        <v>#REF!</v>
      </c>
      <c r="O231" s="217" t="e">
        <f>J231-#REF!</f>
        <v>#REF!</v>
      </c>
    </row>
    <row r="232" spans="1:15">
      <c r="A232" s="151"/>
      <c r="B232" s="151"/>
      <c r="C232" s="113" t="e">
        <f>'Programe Budget 2073-74'!#REF!</f>
        <v>#REF!</v>
      </c>
      <c r="D232" s="114" t="e">
        <f>'Programe Budget 2073-74'!#REF!</f>
        <v>#REF!</v>
      </c>
      <c r="E232" s="111" t="e">
        <f>'Programe Budget 2073-74'!#REF!</f>
        <v>#REF!</v>
      </c>
      <c r="F232" s="111" t="e">
        <f>'Programe Budget 2073-74'!#REF!</f>
        <v>#REF!</v>
      </c>
      <c r="G232" s="111" t="e">
        <f t="shared" si="20"/>
        <v>#REF!</v>
      </c>
      <c r="H232" s="111">
        <v>0</v>
      </c>
      <c r="I232" s="379">
        <v>1718</v>
      </c>
      <c r="J232" s="111">
        <f t="shared" si="21"/>
        <v>1718</v>
      </c>
      <c r="K232" s="111" t="e">
        <f t="shared" si="19"/>
        <v>#REF!</v>
      </c>
      <c r="L232" s="114"/>
      <c r="M232" s="114"/>
      <c r="N232" s="111" t="e">
        <f>'Programe Budget 2073-74'!#REF!</f>
        <v>#REF!</v>
      </c>
      <c r="O232" s="217" t="e">
        <f>J232-#REF!</f>
        <v>#REF!</v>
      </c>
    </row>
    <row r="233" spans="1:15">
      <c r="A233" s="151"/>
      <c r="B233" s="151"/>
      <c r="C233" s="113" t="e">
        <f>'Programe Budget 2073-74'!#REF!</f>
        <v>#REF!</v>
      </c>
      <c r="D233" s="114" t="e">
        <f>'Programe Budget 2073-74'!#REF!</f>
        <v>#REF!</v>
      </c>
      <c r="E233" s="111" t="e">
        <f>'Programe Budget 2073-74'!#REF!</f>
        <v>#REF!</v>
      </c>
      <c r="F233" s="111" t="e">
        <f>'Programe Budget 2073-74'!#REF!</f>
        <v>#REF!</v>
      </c>
      <c r="G233" s="111" t="e">
        <f t="shared" si="20"/>
        <v>#REF!</v>
      </c>
      <c r="H233" s="111">
        <v>0</v>
      </c>
      <c r="I233" s="379">
        <v>2660</v>
      </c>
      <c r="J233" s="111">
        <f t="shared" si="21"/>
        <v>2660</v>
      </c>
      <c r="K233" s="111" t="e">
        <f t="shared" si="19"/>
        <v>#REF!</v>
      </c>
      <c r="L233" s="114"/>
      <c r="M233" s="114"/>
      <c r="N233" s="111" t="e">
        <f>'Programe Budget 2073-74'!#REF!</f>
        <v>#REF!</v>
      </c>
      <c r="O233" s="217" t="e">
        <f>J233-#REF!</f>
        <v>#REF!</v>
      </c>
    </row>
    <row r="234" spans="1:15">
      <c r="A234" s="151"/>
      <c r="B234" s="151"/>
      <c r="C234" s="113" t="e">
        <f>'Programe Budget 2073-74'!#REF!</f>
        <v>#REF!</v>
      </c>
      <c r="D234" s="114" t="e">
        <f>'Programe Budget 2073-74'!#REF!</f>
        <v>#REF!</v>
      </c>
      <c r="E234" s="111" t="e">
        <f>'Programe Budget 2073-74'!#REF!</f>
        <v>#REF!</v>
      </c>
      <c r="F234" s="111" t="e">
        <f>'Programe Budget 2073-74'!#REF!</f>
        <v>#REF!</v>
      </c>
      <c r="G234" s="111" t="e">
        <f t="shared" si="20"/>
        <v>#REF!</v>
      </c>
      <c r="H234" s="111">
        <v>0</v>
      </c>
      <c r="I234" s="379">
        <v>2917</v>
      </c>
      <c r="J234" s="111">
        <f t="shared" si="21"/>
        <v>2917</v>
      </c>
      <c r="K234" s="111" t="e">
        <f t="shared" si="19"/>
        <v>#REF!</v>
      </c>
      <c r="L234" s="114"/>
      <c r="M234" s="114"/>
      <c r="N234" s="111" t="e">
        <f>'Programe Budget 2073-74'!#REF!</f>
        <v>#REF!</v>
      </c>
      <c r="O234" s="217" t="e">
        <f>J234-#REF!</f>
        <v>#REF!</v>
      </c>
    </row>
    <row r="235" spans="1:15">
      <c r="A235" s="151"/>
      <c r="B235" s="151"/>
      <c r="C235" s="113" t="e">
        <f>'Programe Budget 2073-74'!#REF!</f>
        <v>#REF!</v>
      </c>
      <c r="D235" s="114" t="e">
        <f>'Programe Budget 2073-74'!#REF!</f>
        <v>#REF!</v>
      </c>
      <c r="E235" s="111" t="e">
        <f>'Programe Budget 2073-74'!#REF!</f>
        <v>#REF!</v>
      </c>
      <c r="F235" s="111" t="e">
        <f>'Programe Budget 2073-74'!#REF!</f>
        <v>#REF!</v>
      </c>
      <c r="G235" s="111" t="e">
        <f t="shared" si="20"/>
        <v>#REF!</v>
      </c>
      <c r="H235" s="111">
        <v>0</v>
      </c>
      <c r="I235" s="379">
        <v>3901.4</v>
      </c>
      <c r="J235" s="111">
        <f t="shared" si="21"/>
        <v>3901.4</v>
      </c>
      <c r="K235" s="111" t="e">
        <f t="shared" si="19"/>
        <v>#REF!</v>
      </c>
      <c r="L235" s="114"/>
      <c r="M235" s="114"/>
      <c r="N235" s="111" t="e">
        <f>'Programe Budget 2073-74'!#REF!</f>
        <v>#REF!</v>
      </c>
      <c r="O235" s="217" t="e">
        <f>J235-#REF!</f>
        <v>#REF!</v>
      </c>
    </row>
    <row r="236" spans="1:15" s="69" customFormat="1">
      <c r="A236" s="151"/>
      <c r="B236" s="151"/>
      <c r="C236" s="256"/>
      <c r="D236" s="122" t="str">
        <f>'Programe Budget 2073-74'!D232</f>
        <v>32 कार्यालयहरूको जम्मा</v>
      </c>
      <c r="E236" s="169" t="e">
        <f>SUM(E146:E235)</f>
        <v>#REF!</v>
      </c>
      <c r="F236" s="169" t="e">
        <f>SUM(F146:F235)</f>
        <v>#REF!</v>
      </c>
      <c r="G236" s="169" t="e">
        <f>SUM(G146:G235)</f>
        <v>#REF!</v>
      </c>
      <c r="H236" s="169">
        <f t="shared" ref="H236:M236" si="22">SUM(H146:H235)</f>
        <v>42212.108999999997</v>
      </c>
      <c r="I236" s="169">
        <f t="shared" si="22"/>
        <v>332141.6590000001</v>
      </c>
      <c r="J236" s="169">
        <f t="shared" si="22"/>
        <v>374353.76800000004</v>
      </c>
      <c r="K236" s="111" t="e">
        <f t="shared" si="19"/>
        <v>#REF!</v>
      </c>
      <c r="L236" s="169">
        <f>SUM(L146:L235)</f>
        <v>0</v>
      </c>
      <c r="M236" s="169">
        <f t="shared" si="22"/>
        <v>0</v>
      </c>
      <c r="N236" s="111">
        <f>'Programe Budget 2073-74'!Q232</f>
        <v>0</v>
      </c>
      <c r="O236" s="217" t="e">
        <f>J236-#REF!</f>
        <v>#REF!</v>
      </c>
    </row>
    <row r="237" spans="1:15" s="212" customFormat="1" ht="39.6">
      <c r="A237" s="109">
        <f>'Programe Budget 2073-74'!A233</f>
        <v>5</v>
      </c>
      <c r="B237" s="108" t="str">
        <f>'Programe Budget 2073-74'!B233</f>
        <v>312110-3/4</v>
      </c>
      <c r="C237" s="109"/>
      <c r="D237" s="261" t="str">
        <f>'Programe Budget 2073-74'!D233</f>
        <v xml:space="preserve">मत्स्य विकास कार्यक्रम </v>
      </c>
      <c r="E237" s="372"/>
      <c r="F237" s="372"/>
      <c r="G237" s="372"/>
      <c r="H237" s="111"/>
      <c r="I237" s="111"/>
      <c r="J237" s="111"/>
      <c r="K237" s="111"/>
      <c r="L237" s="210"/>
      <c r="M237" s="210"/>
      <c r="N237" s="111" t="str">
        <f>'Programe Budget 2073-74'!Q233</f>
        <v>ना</v>
      </c>
      <c r="O237" s="217" t="e">
        <f>J237-#REF!</f>
        <v>#REF!</v>
      </c>
    </row>
    <row r="238" spans="1:15">
      <c r="A238" s="151"/>
      <c r="B238" s="151"/>
      <c r="C238" s="113">
        <f>'Programe Budget 2073-74'!C234</f>
        <v>1</v>
      </c>
      <c r="D238" s="114" t="str">
        <f>'Programe Budget 2073-74'!D234</f>
        <v>मत्स्य विकास निर्देशनालय, बालाजु</v>
      </c>
      <c r="E238" s="111">
        <f>'Programe Budget 2073-74'!E234</f>
        <v>121914</v>
      </c>
      <c r="F238" s="111">
        <f>'Programe Budget 2073-74'!F234</f>
        <v>100</v>
      </c>
      <c r="G238" s="111">
        <f t="shared" ref="G238:G250" si="23">E238-F238</f>
        <v>121814</v>
      </c>
      <c r="H238" s="111">
        <v>3445.43</v>
      </c>
      <c r="I238" s="111">
        <v>242537.93</v>
      </c>
      <c r="J238" s="111">
        <f t="shared" ref="J238:J250" si="24">I238+H238</f>
        <v>245983.35999999999</v>
      </c>
      <c r="K238" s="111">
        <f t="shared" si="19"/>
        <v>201.76793477369293</v>
      </c>
      <c r="L238" s="171"/>
      <c r="M238" s="171"/>
      <c r="N238" s="111" t="str">
        <f>'Programe Budget 2073-74'!Q234</f>
        <v>नि</v>
      </c>
      <c r="O238" s="217" t="e">
        <f>J238-#REF!</f>
        <v>#REF!</v>
      </c>
    </row>
    <row r="239" spans="1:15">
      <c r="A239" s="151"/>
      <c r="B239" s="151"/>
      <c r="C239" s="113">
        <f>'Programe Budget 2073-74'!C235</f>
        <v>2</v>
      </c>
      <c r="D239" s="114" t="str">
        <f>'Programe Budget 2073-74'!D235</f>
        <v>राष्ट्रिय प्राकृतिक तथा कृत्रिम जलाशय मत्स्य विकास कार्यक्रम, बालाजु</v>
      </c>
      <c r="E239" s="111">
        <f>'Programe Budget 2073-74'!E235</f>
        <v>19337</v>
      </c>
      <c r="F239" s="111">
        <f>'Programe Budget 2073-74'!F235</f>
        <v>330</v>
      </c>
      <c r="G239" s="111">
        <f t="shared" si="23"/>
        <v>19007</v>
      </c>
      <c r="H239" s="111">
        <v>249.84</v>
      </c>
      <c r="I239" s="111">
        <v>16882.84</v>
      </c>
      <c r="J239" s="111">
        <f t="shared" si="24"/>
        <v>17132.68</v>
      </c>
      <c r="K239" s="111">
        <f t="shared" si="19"/>
        <v>88.600506800434403</v>
      </c>
      <c r="L239" s="171"/>
      <c r="M239" s="171"/>
      <c r="N239" s="111" t="str">
        <f>'Programe Budget 2073-74'!Q235</f>
        <v>नि</v>
      </c>
      <c r="O239" s="217" t="e">
        <f>J239-#REF!</f>
        <v>#REF!</v>
      </c>
    </row>
    <row r="240" spans="1:15">
      <c r="A240" s="151"/>
      <c r="B240" s="151"/>
      <c r="C240" s="113">
        <f>'Programe Budget 2073-74'!C236</f>
        <v>3</v>
      </c>
      <c r="D240" s="114" t="str">
        <f>'Programe Budget 2073-74'!D236</f>
        <v>केन्द्रीय मत्स्य प्रयोगशाला, बालाजु</v>
      </c>
      <c r="E240" s="111">
        <f>'Programe Budget 2073-74'!E236</f>
        <v>18205</v>
      </c>
      <c r="F240" s="111">
        <f>'Programe Budget 2073-74'!F236</f>
        <v>7655</v>
      </c>
      <c r="G240" s="111">
        <f t="shared" si="23"/>
        <v>10550</v>
      </c>
      <c r="H240" s="111">
        <v>467.54</v>
      </c>
      <c r="I240" s="111">
        <v>8052.18</v>
      </c>
      <c r="J240" s="111">
        <f t="shared" si="24"/>
        <v>8519.7200000000012</v>
      </c>
      <c r="K240" s="111">
        <f t="shared" si="19"/>
        <v>46.798791540785508</v>
      </c>
      <c r="L240" s="171"/>
      <c r="M240" s="171"/>
      <c r="N240" s="111" t="str">
        <f>'Programe Budget 2073-74'!Q236</f>
        <v>नि</v>
      </c>
      <c r="O240" s="217" t="e">
        <f>J240-#REF!</f>
        <v>#REF!</v>
      </c>
    </row>
    <row r="241" spans="1:15" ht="21.75" customHeight="1">
      <c r="A241" s="151"/>
      <c r="B241" s="151"/>
      <c r="C241" s="113">
        <f>'Programe Budget 2073-74'!C237</f>
        <v>4</v>
      </c>
      <c r="D241" s="114" t="str">
        <f>'Programe Budget 2073-74'!D237</f>
        <v>मत्स्य विकास तथा तालिम केन्द्र, जनकपुर</v>
      </c>
      <c r="E241" s="111">
        <f>'Programe Budget 2073-74'!E237</f>
        <v>27896</v>
      </c>
      <c r="F241" s="111">
        <f>'Programe Budget 2073-74'!F237</f>
        <v>2700</v>
      </c>
      <c r="G241" s="111">
        <f t="shared" si="23"/>
        <v>25196</v>
      </c>
      <c r="H241" s="111">
        <v>5823.46</v>
      </c>
      <c r="I241" s="111">
        <v>16768.18</v>
      </c>
      <c r="J241" s="111">
        <f t="shared" si="24"/>
        <v>22591.64</v>
      </c>
      <c r="K241" s="111">
        <f t="shared" si="19"/>
        <v>80.985230857470597</v>
      </c>
      <c r="L241" s="171"/>
      <c r="M241" s="171"/>
      <c r="N241" s="111" t="str">
        <f>'Programe Budget 2073-74'!Q237</f>
        <v>नि</v>
      </c>
      <c r="O241" s="217" t="e">
        <f>J241-#REF!</f>
        <v>#REF!</v>
      </c>
    </row>
    <row r="242" spans="1:15" ht="21.75" customHeight="1">
      <c r="A242" s="151"/>
      <c r="B242" s="151"/>
      <c r="C242" s="113">
        <f>'Programe Budget 2073-74'!C238</f>
        <v>5</v>
      </c>
      <c r="D242" s="114" t="str">
        <f>'Programe Budget 2073-74'!D238</f>
        <v>मत्स्य विकास केन्द्र, फत्तेपुर, सप्तरी</v>
      </c>
      <c r="E242" s="111">
        <f>'Programe Budget 2073-74'!E238</f>
        <v>15669</v>
      </c>
      <c r="F242" s="111">
        <f>'Programe Budget 2073-74'!F238</f>
        <v>2525</v>
      </c>
      <c r="G242" s="111">
        <f t="shared" si="23"/>
        <v>13144</v>
      </c>
      <c r="H242" s="111">
        <v>5155.8900000000003</v>
      </c>
      <c r="I242" s="111">
        <v>10495.57</v>
      </c>
      <c r="J242" s="111">
        <f t="shared" si="24"/>
        <v>15651.46</v>
      </c>
      <c r="K242" s="111">
        <f t="shared" si="19"/>
        <v>99.888059225221767</v>
      </c>
      <c r="L242" s="171"/>
      <c r="M242" s="171"/>
      <c r="N242" s="111" t="str">
        <f>'Programe Budget 2073-74'!Q238</f>
        <v>नि</v>
      </c>
      <c r="O242" s="217" t="e">
        <f>J242-#REF!</f>
        <v>#REF!</v>
      </c>
    </row>
    <row r="243" spans="1:15" ht="21.75" customHeight="1">
      <c r="A243" s="151"/>
      <c r="B243" s="151"/>
      <c r="C243" s="113">
        <f>'Programe Budget 2073-74'!C239</f>
        <v>6</v>
      </c>
      <c r="D243" s="114" t="str">
        <f>'Programe Budget 2073-74'!D239</f>
        <v>मत्स्य विकास केन्द्र, लाहान, सिराहा</v>
      </c>
      <c r="E243" s="111">
        <f>'Programe Budget 2073-74'!E239</f>
        <v>10820</v>
      </c>
      <c r="F243" s="111">
        <f>'Programe Budget 2073-74'!F239</f>
        <v>3425</v>
      </c>
      <c r="G243" s="111">
        <f t="shared" si="23"/>
        <v>7395</v>
      </c>
      <c r="H243" s="111">
        <v>3673.8</v>
      </c>
      <c r="I243" s="111">
        <v>5419.53</v>
      </c>
      <c r="J243" s="111">
        <f t="shared" si="24"/>
        <v>9093.33</v>
      </c>
      <c r="K243" s="111">
        <f t="shared" si="19"/>
        <v>84.04186691312384</v>
      </c>
      <c r="L243" s="171"/>
      <c r="M243" s="171"/>
      <c r="N243" s="111" t="str">
        <f>'Programe Budget 2073-74'!Q239</f>
        <v>नि</v>
      </c>
      <c r="O243" s="217" t="e">
        <f>J243-#REF!</f>
        <v>#REF!</v>
      </c>
    </row>
    <row r="244" spans="1:15">
      <c r="A244" s="151"/>
      <c r="B244" s="151"/>
      <c r="C244" s="113">
        <f>'Programe Budget 2073-74'!C240</f>
        <v>7</v>
      </c>
      <c r="D244" s="114" t="str">
        <f>'Programe Budget 2073-74'!D240</f>
        <v>मत्स्य विकास केन्द्र, हेटौंडा</v>
      </c>
      <c r="E244" s="111">
        <f>'Programe Budget 2073-74'!E240</f>
        <v>19169</v>
      </c>
      <c r="F244" s="111">
        <f>'Programe Budget 2073-74'!F240</f>
        <v>3775</v>
      </c>
      <c r="G244" s="111">
        <f t="shared" si="23"/>
        <v>15394</v>
      </c>
      <c r="H244" s="111">
        <v>8477.7000000000007</v>
      </c>
      <c r="I244" s="111">
        <v>10436.52</v>
      </c>
      <c r="J244" s="111">
        <f t="shared" si="24"/>
        <v>18914.22</v>
      </c>
      <c r="K244" s="111">
        <f t="shared" si="19"/>
        <v>98.670874850018265</v>
      </c>
      <c r="L244" s="171"/>
      <c r="M244" s="171"/>
      <c r="N244" s="111" t="str">
        <f>'Programe Budget 2073-74'!Q240</f>
        <v>नि</v>
      </c>
      <c r="O244" s="217" t="e">
        <f>J244-#REF!</f>
        <v>#REF!</v>
      </c>
    </row>
    <row r="245" spans="1:15">
      <c r="A245" s="151"/>
      <c r="B245" s="151"/>
      <c r="C245" s="113">
        <f>'Programe Budget 2073-74'!C241</f>
        <v>8</v>
      </c>
      <c r="D245" s="114" t="str">
        <f>'Programe Budget 2073-74'!D241</f>
        <v>मत्स्य विकास केन्द्र, भण्डारा, चितवन</v>
      </c>
      <c r="E245" s="111">
        <f>'Programe Budget 2073-74'!E241</f>
        <v>11836</v>
      </c>
      <c r="F245" s="111">
        <f>'Programe Budget 2073-74'!F241</f>
        <v>1470</v>
      </c>
      <c r="G245" s="111">
        <f t="shared" si="23"/>
        <v>10366</v>
      </c>
      <c r="H245" s="111">
        <v>5739.09</v>
      </c>
      <c r="I245" s="111">
        <v>8996.67</v>
      </c>
      <c r="J245" s="111">
        <f t="shared" si="24"/>
        <v>14735.76</v>
      </c>
      <c r="K245" s="111">
        <f t="shared" si="19"/>
        <v>124.49949307198378</v>
      </c>
      <c r="L245" s="171"/>
      <c r="M245" s="171"/>
      <c r="N245" s="111" t="str">
        <f>'Programe Budget 2073-74'!Q241</f>
        <v>नि</v>
      </c>
      <c r="O245" s="217" t="e">
        <f>J245-#REF!</f>
        <v>#REF!</v>
      </c>
    </row>
    <row r="246" spans="1:15">
      <c r="A246" s="151"/>
      <c r="B246" s="151"/>
      <c r="C246" s="113">
        <f>'Programe Budget 2073-74'!C242</f>
        <v>9</v>
      </c>
      <c r="D246" s="114" t="str">
        <f>'Programe Budget 2073-74'!D242</f>
        <v>रिजरभ्वायर मत्स्य विकास केन्द्र, कुलेखानी, मकवानपुर</v>
      </c>
      <c r="E246" s="111">
        <f>'Programe Budget 2073-74'!E242</f>
        <v>8311</v>
      </c>
      <c r="F246" s="111">
        <f>'Programe Budget 2073-74'!F242</f>
        <v>1060</v>
      </c>
      <c r="G246" s="111">
        <f t="shared" si="23"/>
        <v>7251</v>
      </c>
      <c r="H246" s="111">
        <v>772.21</v>
      </c>
      <c r="I246" s="111">
        <v>3889.51</v>
      </c>
      <c r="J246" s="111">
        <f t="shared" si="24"/>
        <v>4661.72</v>
      </c>
      <c r="K246" s="111">
        <f t="shared" si="19"/>
        <v>56.090963782938275</v>
      </c>
      <c r="L246" s="171"/>
      <c r="M246" s="171"/>
      <c r="N246" s="111" t="str">
        <f>'Programe Budget 2073-74'!Q242</f>
        <v>नि</v>
      </c>
      <c r="O246" s="217" t="e">
        <f>J246-#REF!</f>
        <v>#REF!</v>
      </c>
    </row>
    <row r="247" spans="1:15">
      <c r="A247" s="151"/>
      <c r="B247" s="151"/>
      <c r="C247" s="113">
        <f>'Programe Budget 2073-74'!C243</f>
        <v>10</v>
      </c>
      <c r="D247" s="114" t="str">
        <f>'Programe Budget 2073-74'!D243</f>
        <v>मत्स्य विकास केन्द्र, रुपन्देही भैरहवा</v>
      </c>
      <c r="E247" s="111">
        <f>'Programe Budget 2073-74'!E243</f>
        <v>20075</v>
      </c>
      <c r="F247" s="111">
        <f>'Programe Budget 2073-74'!F243</f>
        <v>2600</v>
      </c>
      <c r="G247" s="111">
        <f t="shared" si="23"/>
        <v>17475</v>
      </c>
      <c r="H247" s="111">
        <v>3394.41</v>
      </c>
      <c r="I247" s="111">
        <v>14072.48</v>
      </c>
      <c r="J247" s="111">
        <f t="shared" si="24"/>
        <v>17466.89</v>
      </c>
      <c r="K247" s="111">
        <f t="shared" si="19"/>
        <v>87.008169364881695</v>
      </c>
      <c r="L247" s="171"/>
      <c r="M247" s="171"/>
      <c r="N247" s="111" t="str">
        <f>'Programe Budget 2073-74'!Q243</f>
        <v>नि</v>
      </c>
      <c r="O247" s="217" t="e">
        <f>J247-#REF!</f>
        <v>#REF!</v>
      </c>
    </row>
    <row r="248" spans="1:15">
      <c r="A248" s="151"/>
      <c r="B248" s="151"/>
      <c r="C248" s="113">
        <f>'Programe Budget 2073-74'!C244</f>
        <v>11</v>
      </c>
      <c r="D248" s="114" t="str">
        <f>'Programe Budget 2073-74'!D244</f>
        <v>चिसो पानी मत्स्य विकास केन्द्र, बेलटारी, स्याङ्गजा</v>
      </c>
      <c r="E248" s="111">
        <f>'Programe Budget 2073-74'!E244</f>
        <v>4120</v>
      </c>
      <c r="F248" s="111">
        <f>'Programe Budget 2073-74'!F244</f>
        <v>85</v>
      </c>
      <c r="G248" s="111">
        <f t="shared" si="23"/>
        <v>4035</v>
      </c>
      <c r="H248" s="111">
        <v>234.92</v>
      </c>
      <c r="I248" s="111">
        <v>3044.94</v>
      </c>
      <c r="J248" s="111">
        <f t="shared" si="24"/>
        <v>3279.86</v>
      </c>
      <c r="K248" s="111">
        <f t="shared" si="19"/>
        <v>79.608252427184468</v>
      </c>
      <c r="L248" s="171"/>
      <c r="M248" s="114"/>
      <c r="N248" s="111" t="str">
        <f>'Programe Budget 2073-74'!Q244</f>
        <v>नि</v>
      </c>
      <c r="O248" s="217" t="e">
        <f>J248-#REF!</f>
        <v>#REF!</v>
      </c>
    </row>
    <row r="249" spans="1:15">
      <c r="A249" s="151"/>
      <c r="B249" s="151"/>
      <c r="C249" s="113">
        <f>'Programe Budget 2073-74'!C245</f>
        <v>12</v>
      </c>
      <c r="D249" s="114" t="str">
        <f>'Programe Budget 2073-74'!D245</f>
        <v>मत्स्य विकास केन्द्र, महादेबपुरी, बाँके</v>
      </c>
      <c r="E249" s="111">
        <f>'Programe Budget 2073-74'!E245</f>
        <v>9174</v>
      </c>
      <c r="F249" s="111">
        <f>'Programe Budget 2073-74'!F245</f>
        <v>1475</v>
      </c>
      <c r="G249" s="111">
        <f t="shared" si="23"/>
        <v>7699</v>
      </c>
      <c r="H249" s="111">
        <v>4396.67</v>
      </c>
      <c r="I249" s="111">
        <v>5103.1899999999996</v>
      </c>
      <c r="J249" s="111">
        <f t="shared" si="24"/>
        <v>9499.86</v>
      </c>
      <c r="K249" s="111">
        <f t="shared" si="19"/>
        <v>103.55199476782211</v>
      </c>
      <c r="L249" s="171"/>
      <c r="M249" s="171"/>
      <c r="N249" s="111" t="str">
        <f>'Programe Budget 2073-74'!Q245</f>
        <v>नि</v>
      </c>
      <c r="O249" s="217" t="e">
        <f>J249-#REF!</f>
        <v>#REF!</v>
      </c>
    </row>
    <row r="250" spans="1:15">
      <c r="A250" s="151"/>
      <c r="B250" s="151"/>
      <c r="C250" s="113">
        <f>'Programe Budget 2073-74'!C246</f>
        <v>13</v>
      </c>
      <c r="D250" s="114" t="str">
        <f>'Programe Budget 2073-74'!D246</f>
        <v>मत्स्य विकास केन्द्र, गेटा, धनगढी</v>
      </c>
      <c r="E250" s="111">
        <f>'Programe Budget 2073-74'!E246</f>
        <v>13582</v>
      </c>
      <c r="F250" s="111">
        <f>'Programe Budget 2073-74'!F246</f>
        <v>1450</v>
      </c>
      <c r="G250" s="111">
        <f t="shared" si="23"/>
        <v>12132</v>
      </c>
      <c r="H250" s="111">
        <v>2339.87</v>
      </c>
      <c r="I250" s="111">
        <v>9524.99</v>
      </c>
      <c r="J250" s="111">
        <f t="shared" si="24"/>
        <v>11864.86</v>
      </c>
      <c r="K250" s="111">
        <f t="shared" si="19"/>
        <v>87.357237520247395</v>
      </c>
      <c r="L250" s="171"/>
      <c r="M250" s="137"/>
      <c r="N250" s="111" t="str">
        <f>'Programe Budget 2073-74'!Q246</f>
        <v>नि</v>
      </c>
      <c r="O250" s="217" t="e">
        <f>J250-#REF!</f>
        <v>#REF!</v>
      </c>
    </row>
    <row r="251" spans="1:15">
      <c r="A251" s="151"/>
      <c r="B251" s="151"/>
      <c r="C251" s="113">
        <f>'Programe Budget 2073-74'!C247</f>
        <v>13</v>
      </c>
      <c r="D251" s="122" t="str">
        <f>'Programe Budget 2073-74'!D247</f>
        <v>मत्स्य विकास कार्यक्रमको जम्मा</v>
      </c>
      <c r="E251" s="169">
        <f t="shared" ref="E251:J251" si="25">SUM(E238:E250)</f>
        <v>300108</v>
      </c>
      <c r="F251" s="169">
        <f t="shared" si="25"/>
        <v>28650</v>
      </c>
      <c r="G251" s="169">
        <f t="shared" si="25"/>
        <v>271458</v>
      </c>
      <c r="H251" s="169">
        <f t="shared" si="25"/>
        <v>44170.829999999994</v>
      </c>
      <c r="I251" s="169">
        <f t="shared" si="25"/>
        <v>355224.53</v>
      </c>
      <c r="J251" s="169">
        <f t="shared" si="25"/>
        <v>399395.36</v>
      </c>
      <c r="K251" s="111">
        <f t="shared" si="19"/>
        <v>133.08387647113707</v>
      </c>
      <c r="L251" s="171"/>
      <c r="M251" s="169"/>
      <c r="N251" s="111">
        <f>'Programe Budget 2073-74'!Q247</f>
        <v>0</v>
      </c>
      <c r="O251" s="217" t="e">
        <f>J251-#REF!</f>
        <v>#REF!</v>
      </c>
    </row>
    <row r="252" spans="1:15" s="212" customFormat="1" ht="39.6">
      <c r="A252" s="109">
        <f>'Programe Budget 2073-74'!A248</f>
        <v>6</v>
      </c>
      <c r="B252" s="220" t="str">
        <f>'Programe Budget 2073-74'!B248</f>
        <v>312112-3/4</v>
      </c>
      <c r="C252" s="281"/>
      <c r="D252" s="261" t="str">
        <f>'Programe Budget 2073-74'!D248</f>
        <v xml:space="preserve">बाली संरक्षण कार्यक्रम </v>
      </c>
      <c r="E252" s="372"/>
      <c r="F252" s="372"/>
      <c r="G252" s="372"/>
      <c r="H252" s="111"/>
      <c r="I252" s="111"/>
      <c r="J252" s="111"/>
      <c r="K252" s="111"/>
      <c r="L252" s="210"/>
      <c r="M252" s="216"/>
      <c r="N252" s="111" t="str">
        <f>'Programe Budget 2073-74'!Q248</f>
        <v>ना</v>
      </c>
      <c r="O252" s="217" t="e">
        <f>J252-#REF!</f>
        <v>#REF!</v>
      </c>
    </row>
    <row r="253" spans="1:15">
      <c r="A253" s="151"/>
      <c r="B253" s="223"/>
      <c r="C253" s="113">
        <f>'Programe Budget 2073-74'!C249</f>
        <v>1</v>
      </c>
      <c r="D253" s="114" t="str">
        <f>'Programe Budget 2073-74'!D249</f>
        <v>वाली संरक्षण निर्देशनालय, हरिहरभवन</v>
      </c>
      <c r="E253" s="111">
        <f>'Programe Budget 2073-74'!E249</f>
        <v>34087</v>
      </c>
      <c r="F253" s="111">
        <f>'Programe Budget 2073-74'!F249</f>
        <v>5005</v>
      </c>
      <c r="G253" s="111">
        <f t="shared" ref="G253:G291" si="26">E253-F253</f>
        <v>29082</v>
      </c>
      <c r="H253" s="111">
        <v>3842</v>
      </c>
      <c r="I253" s="450">
        <v>30130</v>
      </c>
      <c r="J253" s="111">
        <f t="shared" ref="J253:J291" si="27">I253+H253</f>
        <v>33972</v>
      </c>
      <c r="K253" s="111">
        <f t="shared" si="19"/>
        <v>99.662627981341856</v>
      </c>
      <c r="L253" s="171"/>
      <c r="M253" s="171"/>
      <c r="N253" s="111" t="str">
        <f>'Programe Budget 2073-74'!Q249</f>
        <v>नि</v>
      </c>
      <c r="O253" s="217" t="e">
        <f>J253-#REF!</f>
        <v>#REF!</v>
      </c>
    </row>
    <row r="254" spans="1:15">
      <c r="A254" s="151"/>
      <c r="B254" s="223"/>
      <c r="C254" s="113">
        <f>'Programe Budget 2073-74'!C250</f>
        <v>2</v>
      </c>
      <c r="D254" s="114" t="str">
        <f>'Programe Budget 2073-74'!D250</f>
        <v>पोष्ट हार्भेष्ट व्यवस्थापन निर्देशनालय, श्रीमहल, पुल्चोक</v>
      </c>
      <c r="E254" s="111">
        <f>'Programe Budget 2073-74'!E250</f>
        <v>42977</v>
      </c>
      <c r="F254" s="111">
        <f>'Programe Budget 2073-74'!F250</f>
        <v>3970</v>
      </c>
      <c r="G254" s="111">
        <f t="shared" si="26"/>
        <v>39007</v>
      </c>
      <c r="H254" s="111">
        <v>998.7</v>
      </c>
      <c r="I254" s="134">
        <v>22850</v>
      </c>
      <c r="J254" s="111">
        <f t="shared" si="27"/>
        <v>23848.7</v>
      </c>
      <c r="K254" s="111">
        <f t="shared" si="19"/>
        <v>55.491774670172425</v>
      </c>
      <c r="L254" s="171"/>
      <c r="M254" s="137"/>
      <c r="N254" s="111" t="str">
        <f>'Programe Budget 2073-74'!Q250</f>
        <v>नि</v>
      </c>
      <c r="O254" s="217" t="e">
        <f>J254-#REF!</f>
        <v>#REF!</v>
      </c>
    </row>
    <row r="255" spans="1:15">
      <c r="A255" s="151"/>
      <c r="B255" s="223"/>
      <c r="C255" s="113">
        <f>'Programe Budget 2073-74'!C251</f>
        <v>3</v>
      </c>
      <c r="D255" s="114" t="str">
        <f>'Programe Budget 2073-74'!D251</f>
        <v>विषादी पञ्जीकरण तथा व्यवस्थापन शाखा, हरिहरभवन</v>
      </c>
      <c r="E255" s="111">
        <f>'Programe Budget 2073-74'!E251</f>
        <v>8257</v>
      </c>
      <c r="F255" s="111">
        <f>'Programe Budget 2073-74'!F251</f>
        <v>1125</v>
      </c>
      <c r="G255" s="111">
        <f t="shared" si="26"/>
        <v>7132</v>
      </c>
      <c r="H255" s="111">
        <v>0</v>
      </c>
      <c r="I255" s="111">
        <v>6556</v>
      </c>
      <c r="J255" s="111">
        <f t="shared" si="27"/>
        <v>6556</v>
      </c>
      <c r="K255" s="111">
        <f t="shared" si="19"/>
        <v>79.399297565701829</v>
      </c>
      <c r="L255" s="171"/>
      <c r="M255" s="137"/>
      <c r="N255" s="111" t="str">
        <f>'Programe Budget 2073-74'!Q251</f>
        <v>नि</v>
      </c>
      <c r="O255" s="217" t="e">
        <f>J255-#REF!</f>
        <v>#REF!</v>
      </c>
    </row>
    <row r="256" spans="1:15">
      <c r="A256" s="151"/>
      <c r="B256" s="223"/>
      <c r="C256" s="113">
        <f>'Programe Budget 2073-74'!C252</f>
        <v>4</v>
      </c>
      <c r="D256" s="114" t="str">
        <f>'Programe Budget 2073-74'!D252</f>
        <v>क्षेत्रीय वाली संरक्षण प्रयोगशाला, बिराटनगर</v>
      </c>
      <c r="E256" s="111">
        <f>'Programe Budget 2073-74'!E252</f>
        <v>8800</v>
      </c>
      <c r="F256" s="111">
        <f>'Programe Budget 2073-74'!F252</f>
        <v>2393</v>
      </c>
      <c r="G256" s="111">
        <f t="shared" si="26"/>
        <v>6407</v>
      </c>
      <c r="H256" s="111">
        <v>5297</v>
      </c>
      <c r="I256" s="111">
        <v>6759</v>
      </c>
      <c r="J256" s="111">
        <f t="shared" si="27"/>
        <v>12056</v>
      </c>
      <c r="K256" s="111">
        <f t="shared" si="19"/>
        <v>137</v>
      </c>
      <c r="L256" s="171"/>
      <c r="M256" s="114"/>
      <c r="N256" s="111" t="str">
        <f>'Programe Budget 2073-74'!Q252</f>
        <v>नि</v>
      </c>
      <c r="O256" s="217" t="e">
        <f>J256-#REF!</f>
        <v>#REF!</v>
      </c>
    </row>
    <row r="257" spans="1:15">
      <c r="A257" s="151"/>
      <c r="B257" s="151"/>
      <c r="C257" s="113">
        <f>'Programe Budget 2073-74'!C253</f>
        <v>5</v>
      </c>
      <c r="D257" s="114" t="str">
        <f>'Programe Budget 2073-74'!D253</f>
        <v>क्षेत्रीय वाली संरक्षण प्रयोगशाला, हरिहरभवन</v>
      </c>
      <c r="E257" s="111">
        <f>'Programe Budget 2073-74'!E253</f>
        <v>9212</v>
      </c>
      <c r="F257" s="111">
        <f>'Programe Budget 2073-74'!F253</f>
        <v>1029</v>
      </c>
      <c r="G257" s="111">
        <f t="shared" si="26"/>
        <v>8183</v>
      </c>
      <c r="H257" s="111">
        <v>680</v>
      </c>
      <c r="I257" s="111">
        <v>6835</v>
      </c>
      <c r="J257" s="111">
        <f t="shared" si="27"/>
        <v>7515</v>
      </c>
      <c r="K257" s="111">
        <f t="shared" si="19"/>
        <v>81.578376031263559</v>
      </c>
      <c r="L257" s="171"/>
      <c r="M257" s="198"/>
      <c r="N257" s="111" t="str">
        <f>'Programe Budget 2073-74'!Q253</f>
        <v>नि</v>
      </c>
      <c r="O257" s="217" t="e">
        <f>J257-#REF!</f>
        <v>#REF!</v>
      </c>
    </row>
    <row r="258" spans="1:15">
      <c r="A258" s="151"/>
      <c r="B258" s="151"/>
      <c r="C258" s="113">
        <f>'Programe Budget 2073-74'!C254</f>
        <v>6</v>
      </c>
      <c r="D258" s="114" t="str">
        <f>'Programe Budget 2073-74'!D254</f>
        <v>क्षेत्रीय वाली संरक्षण प्रयोगशाला, पोखरा</v>
      </c>
      <c r="E258" s="111">
        <f>'Programe Budget 2073-74'!E254</f>
        <v>9462</v>
      </c>
      <c r="F258" s="111">
        <f>'Programe Budget 2073-74'!F254</f>
        <v>2942</v>
      </c>
      <c r="G258" s="111">
        <f t="shared" si="26"/>
        <v>6520</v>
      </c>
      <c r="H258" s="111">
        <v>3397</v>
      </c>
      <c r="I258" s="111">
        <v>6344</v>
      </c>
      <c r="J258" s="111">
        <f t="shared" si="27"/>
        <v>9741</v>
      </c>
      <c r="K258" s="111">
        <f t="shared" si="19"/>
        <v>102.94863665187064</v>
      </c>
      <c r="L258" s="171"/>
      <c r="M258" s="198"/>
      <c r="N258" s="111" t="str">
        <f>'Programe Budget 2073-74'!Q254</f>
        <v>नि</v>
      </c>
      <c r="O258" s="217" t="e">
        <f>J258-#REF!</f>
        <v>#REF!</v>
      </c>
    </row>
    <row r="259" spans="1:15">
      <c r="A259" s="151"/>
      <c r="B259" s="151"/>
      <c r="C259" s="113">
        <f>'Programe Budget 2073-74'!C255</f>
        <v>7</v>
      </c>
      <c r="D259" s="114" t="str">
        <f>'Programe Budget 2073-74'!D255</f>
        <v>क्षेत्रीय वाली संरक्षण प्रयोगशाला, खजुरा, बाँके</v>
      </c>
      <c r="E259" s="111">
        <f>'Programe Budget 2073-74'!E255</f>
        <v>10444</v>
      </c>
      <c r="F259" s="111">
        <f>'Programe Budget 2073-74'!F255</f>
        <v>3806</v>
      </c>
      <c r="G259" s="111">
        <f t="shared" si="26"/>
        <v>6638</v>
      </c>
      <c r="H259" s="111">
        <v>1407</v>
      </c>
      <c r="I259" s="111">
        <v>6368</v>
      </c>
      <c r="J259" s="111">
        <f t="shared" si="27"/>
        <v>7775</v>
      </c>
      <c r="K259" s="111">
        <f t="shared" si="19"/>
        <v>74.444657219456147</v>
      </c>
      <c r="L259" s="171"/>
      <c r="M259" s="198"/>
      <c r="N259" s="111" t="str">
        <f>'Programe Budget 2073-74'!Q255</f>
        <v>नि</v>
      </c>
      <c r="O259" s="217" t="e">
        <f>J259-#REF!</f>
        <v>#REF!</v>
      </c>
    </row>
    <row r="260" spans="1:15">
      <c r="A260" s="151"/>
      <c r="B260" s="151"/>
      <c r="C260" s="113">
        <f>'Programe Budget 2073-74'!C256</f>
        <v>8</v>
      </c>
      <c r="D260" s="114" t="str">
        <f>'Programe Budget 2073-74'!D256</f>
        <v>क्षेत्रीय वाली संरक्षण प्रयोगशाला, सुन्दरपुर, कन्चनपुर</v>
      </c>
      <c r="E260" s="111">
        <f>'Programe Budget 2073-74'!E256</f>
        <v>7265</v>
      </c>
      <c r="F260" s="111">
        <f>'Programe Budget 2073-74'!F256</f>
        <v>1233</v>
      </c>
      <c r="G260" s="111">
        <f t="shared" si="26"/>
        <v>6032</v>
      </c>
      <c r="H260" s="111">
        <v>298</v>
      </c>
      <c r="I260" s="111">
        <v>4895</v>
      </c>
      <c r="J260" s="111">
        <f t="shared" si="27"/>
        <v>5193</v>
      </c>
      <c r="K260" s="111">
        <f t="shared" si="19"/>
        <v>71.479697178251882</v>
      </c>
      <c r="L260" s="171"/>
      <c r="M260" s="198"/>
      <c r="N260" s="111" t="str">
        <f>'Programe Budget 2073-74'!Q256</f>
        <v>नि</v>
      </c>
      <c r="O260" s="217" t="e">
        <f>J260-#REF!</f>
        <v>#REF!</v>
      </c>
    </row>
    <row r="261" spans="1:15">
      <c r="A261" s="151"/>
      <c r="B261" s="151"/>
      <c r="C261" s="113">
        <f>'Programe Budget 2073-74'!C257</f>
        <v>9</v>
      </c>
      <c r="D261" s="114" t="str">
        <f>'Programe Budget 2073-74'!D257</f>
        <v>राष्ट्रिय प्लाण्ट क्वारेन्टीन कार्यक्रम, हरिहरभवन</v>
      </c>
      <c r="E261" s="111">
        <f>'Programe Budget 2073-74'!E257</f>
        <v>13019</v>
      </c>
      <c r="F261" s="111">
        <f>'Programe Budget 2073-74'!F257</f>
        <v>930</v>
      </c>
      <c r="G261" s="111">
        <f t="shared" si="26"/>
        <v>12089</v>
      </c>
      <c r="H261" s="111">
        <v>346</v>
      </c>
      <c r="I261" s="111">
        <v>8260</v>
      </c>
      <c r="J261" s="111">
        <f t="shared" si="27"/>
        <v>8606</v>
      </c>
      <c r="K261" s="111">
        <f t="shared" si="19"/>
        <v>66.103387356939862</v>
      </c>
      <c r="L261" s="171"/>
      <c r="M261" s="198"/>
      <c r="N261" s="111" t="str">
        <f>'Programe Budget 2073-74'!Q257</f>
        <v>नि</v>
      </c>
      <c r="O261" s="217" t="e">
        <f>J261-#REF!</f>
        <v>#REF!</v>
      </c>
    </row>
    <row r="262" spans="1:15">
      <c r="A262" s="151"/>
      <c r="B262" s="151"/>
      <c r="C262" s="113">
        <f>'Programe Budget 2073-74'!C258</f>
        <v>10</v>
      </c>
      <c r="D262" s="114" t="str">
        <f>'Programe Budget 2073-74'!D258</f>
        <v>क्षेत्रीय प्लाण्ट क्वारेन्टीन कार्यालय, काकडभिट्टा</v>
      </c>
      <c r="E262" s="111">
        <f>'Programe Budget 2073-74'!E258</f>
        <v>3941</v>
      </c>
      <c r="F262" s="111">
        <f>'Programe Budget 2073-74'!F258</f>
        <v>570</v>
      </c>
      <c r="G262" s="111">
        <f t="shared" si="26"/>
        <v>3371</v>
      </c>
      <c r="H262" s="111">
        <v>130</v>
      </c>
      <c r="I262" s="111">
        <v>3255</v>
      </c>
      <c r="J262" s="111">
        <f t="shared" si="27"/>
        <v>3385</v>
      </c>
      <c r="K262" s="111">
        <f t="shared" si="19"/>
        <v>85.891905607713781</v>
      </c>
      <c r="L262" s="171"/>
      <c r="M262" s="198"/>
      <c r="N262" s="111" t="str">
        <f>'Programe Budget 2073-74'!Q258</f>
        <v>नि</v>
      </c>
      <c r="O262" s="217" t="e">
        <f>J262-#REF!</f>
        <v>#REF!</v>
      </c>
    </row>
    <row r="263" spans="1:15">
      <c r="A263" s="151"/>
      <c r="B263" s="151"/>
      <c r="C263" s="113">
        <f>'Programe Budget 2073-74'!C259</f>
        <v>11</v>
      </c>
      <c r="D263" s="114" t="str">
        <f>'Programe Budget 2073-74'!D259</f>
        <v>क्षेत्रीय प्लाण्ट क्वारेन्टीन कार्यालय, बिरगन्ज</v>
      </c>
      <c r="E263" s="111">
        <f>'Programe Budget 2073-74'!E259</f>
        <v>5643</v>
      </c>
      <c r="F263" s="111">
        <f>'Programe Budget 2073-74'!F259</f>
        <v>330</v>
      </c>
      <c r="G263" s="111">
        <f t="shared" si="26"/>
        <v>5313</v>
      </c>
      <c r="H263" s="111">
        <v>227</v>
      </c>
      <c r="I263" s="111">
        <v>4131</v>
      </c>
      <c r="J263" s="111">
        <f t="shared" si="27"/>
        <v>4358</v>
      </c>
      <c r="K263" s="111">
        <f t="shared" si="19"/>
        <v>77.228424596845642</v>
      </c>
      <c r="L263" s="171"/>
      <c r="M263" s="198"/>
      <c r="N263" s="111" t="str">
        <f>'Programe Budget 2073-74'!Q259</f>
        <v>नि</v>
      </c>
      <c r="O263" s="217" t="e">
        <f>J263-#REF!</f>
        <v>#REF!</v>
      </c>
    </row>
    <row r="264" spans="1:15">
      <c r="A264" s="151"/>
      <c r="B264" s="151"/>
      <c r="C264" s="113">
        <f>'Programe Budget 2073-74'!C260</f>
        <v>12</v>
      </c>
      <c r="D264" s="114" t="str">
        <f>'Programe Budget 2073-74'!D260</f>
        <v>क्षेत्रीय प्लाण्ट क्वारेन्टीन कार्यालय, रुपन्देही</v>
      </c>
      <c r="E264" s="111">
        <f>'Programe Budget 2073-74'!E260</f>
        <v>6793</v>
      </c>
      <c r="F264" s="111">
        <f>'Programe Budget 2073-74'!F260</f>
        <v>1850</v>
      </c>
      <c r="G264" s="111">
        <f t="shared" si="26"/>
        <v>4943</v>
      </c>
      <c r="H264" s="111">
        <v>165</v>
      </c>
      <c r="I264" s="111">
        <v>4020</v>
      </c>
      <c r="J264" s="111">
        <f t="shared" si="27"/>
        <v>4185</v>
      </c>
      <c r="K264" s="111">
        <f t="shared" si="19"/>
        <v>61.607537170616808</v>
      </c>
      <c r="L264" s="1292"/>
      <c r="M264" s="1293"/>
      <c r="N264" s="111" t="str">
        <f>'Programe Budget 2073-74'!Q260</f>
        <v>नि</v>
      </c>
      <c r="O264" s="217" t="e">
        <f>J264-#REF!</f>
        <v>#REF!</v>
      </c>
    </row>
    <row r="265" spans="1:15">
      <c r="A265" s="151"/>
      <c r="B265" s="151"/>
      <c r="C265" s="113">
        <f>'Programe Budget 2073-74'!C261</f>
        <v>13</v>
      </c>
      <c r="D265" s="114" t="str">
        <f>'Programe Budget 2073-74'!D261</f>
        <v>क्षेत्रीय प्लाण्ट क्वारेन्टीन कार्यालय, नेपालगन्ज</v>
      </c>
      <c r="E265" s="111">
        <f>'Programe Budget 2073-74'!E261</f>
        <v>4526</v>
      </c>
      <c r="F265" s="111">
        <f>'Programe Budget 2073-74'!F261</f>
        <v>500</v>
      </c>
      <c r="G265" s="111">
        <f t="shared" si="26"/>
        <v>4026</v>
      </c>
      <c r="H265" s="111">
        <v>552</v>
      </c>
      <c r="I265" s="111">
        <v>3857</v>
      </c>
      <c r="J265" s="111">
        <f t="shared" si="27"/>
        <v>4409</v>
      </c>
      <c r="K265" s="111">
        <f t="shared" si="19"/>
        <v>97.414935925762265</v>
      </c>
      <c r="L265" s="171"/>
      <c r="M265" s="198"/>
      <c r="N265" s="111" t="str">
        <f>'Programe Budget 2073-74'!Q261</f>
        <v>नि</v>
      </c>
      <c r="O265" s="217" t="e">
        <f>J265-#REF!</f>
        <v>#REF!</v>
      </c>
    </row>
    <row r="266" spans="1:15">
      <c r="A266" s="151"/>
      <c r="B266" s="151"/>
      <c r="C266" s="113">
        <f>'Programe Budget 2073-74'!C262</f>
        <v>14</v>
      </c>
      <c r="D266" s="114" t="str">
        <f>'Programe Budget 2073-74'!D262</f>
        <v>क्षेत्रीय प्लाण्ट क्वारेन्टीन कार्यालय, गड्डाचौकी, कन्चनपुर</v>
      </c>
      <c r="E266" s="111">
        <f>'Programe Budget 2073-74'!E262</f>
        <v>3787</v>
      </c>
      <c r="F266" s="111">
        <f>'Programe Budget 2073-74'!F262</f>
        <v>80</v>
      </c>
      <c r="G266" s="111">
        <f t="shared" si="26"/>
        <v>3707</v>
      </c>
      <c r="H266" s="111">
        <v>80</v>
      </c>
      <c r="I266" s="111">
        <v>3208</v>
      </c>
      <c r="J266" s="111">
        <f t="shared" si="27"/>
        <v>3288</v>
      </c>
      <c r="K266" s="111">
        <f t="shared" ref="K266:K329" si="28">J266/E266*100</f>
        <v>86.82334301557961</v>
      </c>
      <c r="L266" s="171"/>
      <c r="M266" s="198"/>
      <c r="N266" s="111" t="str">
        <f>'Programe Budget 2073-74'!Q262</f>
        <v>नि</v>
      </c>
      <c r="O266" s="217" t="e">
        <f>J266-#REF!</f>
        <v>#REF!</v>
      </c>
    </row>
    <row r="267" spans="1:15">
      <c r="A267" s="151"/>
      <c r="B267" s="151"/>
      <c r="C267" s="113">
        <f>'Programe Budget 2073-74'!C263</f>
        <v>15</v>
      </c>
      <c r="D267" s="114" t="str">
        <f>'Programe Budget 2073-74'!D263</f>
        <v>प्लान्ट क्वारेन्टीन चेकपोष्ट, बिराटनगर</v>
      </c>
      <c r="E267" s="111">
        <f>'Programe Budget 2073-74'!E263</f>
        <v>4433</v>
      </c>
      <c r="F267" s="111">
        <f>'Programe Budget 2073-74'!F263</f>
        <v>756</v>
      </c>
      <c r="G267" s="111">
        <f t="shared" si="26"/>
        <v>3677</v>
      </c>
      <c r="H267" s="111">
        <v>3196</v>
      </c>
      <c r="I267" s="111">
        <v>2182</v>
      </c>
      <c r="J267" s="111">
        <f t="shared" si="27"/>
        <v>5378</v>
      </c>
      <c r="K267" s="111">
        <f t="shared" si="28"/>
        <v>121.31739228513423</v>
      </c>
      <c r="L267" s="1292"/>
      <c r="M267" s="1292"/>
      <c r="N267" s="111" t="str">
        <f>'Programe Budget 2073-74'!Q263</f>
        <v>नि</v>
      </c>
      <c r="O267" s="217" t="e">
        <f>J267-#REF!</f>
        <v>#REF!</v>
      </c>
    </row>
    <row r="268" spans="1:15">
      <c r="A268" s="151"/>
      <c r="B268" s="151"/>
      <c r="C268" s="113">
        <f>'Programe Budget 2073-74'!C264</f>
        <v>16</v>
      </c>
      <c r="D268" s="114" t="str">
        <f>'Programe Budget 2073-74'!D264</f>
        <v>प्लान्ट क्वारेन्टीन चेकपोष्ट, भण्टाबारी, सुनसरी</v>
      </c>
      <c r="E268" s="111">
        <f>'Programe Budget 2073-74'!E264</f>
        <v>1881</v>
      </c>
      <c r="F268" s="111">
        <f>'Programe Budget 2073-74'!F264</f>
        <v>130</v>
      </c>
      <c r="G268" s="111">
        <f t="shared" si="26"/>
        <v>1751</v>
      </c>
      <c r="H268" s="111">
        <v>86</v>
      </c>
      <c r="I268" s="111">
        <v>1622</v>
      </c>
      <c r="J268" s="111">
        <f t="shared" si="27"/>
        <v>1708</v>
      </c>
      <c r="K268" s="111">
        <f t="shared" si="28"/>
        <v>90.802764486975022</v>
      </c>
      <c r="L268" s="171"/>
      <c r="M268" s="198"/>
      <c r="N268" s="111" t="str">
        <f>'Programe Budget 2073-74'!Q264</f>
        <v>नि</v>
      </c>
      <c r="O268" s="217" t="e">
        <f>J268-#REF!</f>
        <v>#REF!</v>
      </c>
    </row>
    <row r="269" spans="1:15">
      <c r="A269" s="151"/>
      <c r="B269" s="151"/>
      <c r="C269" s="113">
        <f>'Programe Budget 2073-74'!C265</f>
        <v>17</v>
      </c>
      <c r="D269" s="114" t="str">
        <f>'Programe Budget 2073-74'!D265</f>
        <v>प्लान्ट क्वारेन्टीन चेकपोष्ट, जलेश्वर, महोतरी</v>
      </c>
      <c r="E269" s="111">
        <f>'Programe Budget 2073-74'!E265</f>
        <v>2845</v>
      </c>
      <c r="F269" s="111">
        <f>'Programe Budget 2073-74'!F265</f>
        <v>130</v>
      </c>
      <c r="G269" s="111">
        <f t="shared" si="26"/>
        <v>2715</v>
      </c>
      <c r="H269" s="111">
        <v>276</v>
      </c>
      <c r="I269" s="111">
        <v>2354</v>
      </c>
      <c r="J269" s="111">
        <f t="shared" si="27"/>
        <v>2630</v>
      </c>
      <c r="K269" s="111">
        <f t="shared" si="28"/>
        <v>92.442882249560625</v>
      </c>
      <c r="L269" s="171"/>
      <c r="M269" s="198"/>
      <c r="N269" s="111" t="str">
        <f>'Programe Budget 2073-74'!Q265</f>
        <v>नि</v>
      </c>
      <c r="O269" s="217" t="e">
        <f>J269-#REF!</f>
        <v>#REF!</v>
      </c>
    </row>
    <row r="270" spans="1:15">
      <c r="A270" s="151"/>
      <c r="B270" s="151"/>
      <c r="C270" s="113">
        <f>'Programe Budget 2073-74'!C266</f>
        <v>18</v>
      </c>
      <c r="D270" s="114" t="str">
        <f>'Programe Budget 2073-74'!D266</f>
        <v>प्लान्ट क्वारेन्टीन चेकपोष्ट, मलङ्गवा, र्सलाही</v>
      </c>
      <c r="E270" s="111">
        <f>'Programe Budget 2073-74'!E266</f>
        <v>3194</v>
      </c>
      <c r="F270" s="111">
        <f>'Programe Budget 2073-74'!F266</f>
        <v>350</v>
      </c>
      <c r="G270" s="111">
        <f t="shared" si="26"/>
        <v>2844</v>
      </c>
      <c r="H270" s="111">
        <v>81</v>
      </c>
      <c r="I270" s="111">
        <v>2747</v>
      </c>
      <c r="J270" s="111">
        <f t="shared" si="27"/>
        <v>2828</v>
      </c>
      <c r="K270" s="111">
        <f t="shared" si="28"/>
        <v>88.541014402003754</v>
      </c>
      <c r="L270" s="171"/>
      <c r="M270" s="198"/>
      <c r="N270" s="111" t="str">
        <f>'Programe Budget 2073-74'!Q266</f>
        <v>नि</v>
      </c>
      <c r="O270" s="217" t="e">
        <f>J270-#REF!</f>
        <v>#REF!</v>
      </c>
    </row>
    <row r="271" spans="1:15">
      <c r="A271" s="151"/>
      <c r="B271" s="151"/>
      <c r="C271" s="113">
        <f>'Programe Budget 2073-74'!C267</f>
        <v>19</v>
      </c>
      <c r="D271" s="114" t="str">
        <f>'Programe Budget 2073-74'!D267</f>
        <v>प्लान्ट क्वारेन्टीन चेकपोष्ट, तातोपानी, सिन्धुपाल्चोक</v>
      </c>
      <c r="E271" s="111">
        <f>'Programe Budget 2073-74'!E267</f>
        <v>3104</v>
      </c>
      <c r="F271" s="111">
        <f>'Programe Budget 2073-74'!F267</f>
        <v>0</v>
      </c>
      <c r="G271" s="111">
        <f t="shared" si="26"/>
        <v>3104</v>
      </c>
      <c r="H271" s="111">
        <v>96</v>
      </c>
      <c r="I271" s="111">
        <v>2145</v>
      </c>
      <c r="J271" s="111">
        <f t="shared" si="27"/>
        <v>2241</v>
      </c>
      <c r="K271" s="111">
        <f t="shared" si="28"/>
        <v>72.197164948453604</v>
      </c>
      <c r="L271" s="114"/>
      <c r="M271" s="198"/>
      <c r="N271" s="111" t="str">
        <f>'Programe Budget 2073-74'!Q267</f>
        <v>नि</v>
      </c>
      <c r="O271" s="217" t="e">
        <f>J271-#REF!</f>
        <v>#REF!</v>
      </c>
    </row>
    <row r="272" spans="1:15">
      <c r="A272" s="151"/>
      <c r="B272" s="151"/>
      <c r="C272" s="113">
        <f>'Programe Budget 2073-74'!C268</f>
        <v>20</v>
      </c>
      <c r="D272" s="114" t="str">
        <f>'Programe Budget 2073-74'!D268</f>
        <v>प्लान्ट क्वारेन्टीन चेकपोष्ट, एयरपोर्ट, काठमाण्डौ</v>
      </c>
      <c r="E272" s="111">
        <f>'Programe Budget 2073-74'!E268</f>
        <v>4233</v>
      </c>
      <c r="F272" s="111">
        <f>'Programe Budget 2073-74'!F268</f>
        <v>245</v>
      </c>
      <c r="G272" s="111">
        <f t="shared" si="26"/>
        <v>3988</v>
      </c>
      <c r="H272" s="111">
        <v>96</v>
      </c>
      <c r="I272" s="111">
        <v>2937</v>
      </c>
      <c r="J272" s="111">
        <f t="shared" si="27"/>
        <v>3033</v>
      </c>
      <c r="K272" s="111">
        <f t="shared" si="28"/>
        <v>71.651311126860378</v>
      </c>
      <c r="L272" s="171"/>
      <c r="M272" s="198"/>
      <c r="N272" s="111" t="str">
        <f>'Programe Budget 2073-74'!Q268</f>
        <v>नि</v>
      </c>
      <c r="O272" s="217" t="e">
        <f>J272-#REF!</f>
        <v>#REF!</v>
      </c>
    </row>
    <row r="273" spans="1:15">
      <c r="A273" s="151"/>
      <c r="B273" s="151"/>
      <c r="C273" s="113">
        <f>'Programe Budget 2073-74'!C269</f>
        <v>21</v>
      </c>
      <c r="D273" s="114" t="str">
        <f>'Programe Budget 2073-74'!D269</f>
        <v>प्लान्ट क्वारेन्टीन चेकपोष्ट, टिमुरे, रसुवा</v>
      </c>
      <c r="E273" s="111">
        <f>'Programe Budget 2073-74'!E269</f>
        <v>2691</v>
      </c>
      <c r="F273" s="111">
        <f>'Programe Budget 2073-74'!F269</f>
        <v>411</v>
      </c>
      <c r="G273" s="111">
        <f t="shared" si="26"/>
        <v>2280</v>
      </c>
      <c r="H273" s="111">
        <v>96</v>
      </c>
      <c r="I273" s="111">
        <v>1560</v>
      </c>
      <c r="J273" s="111">
        <f t="shared" si="27"/>
        <v>1656</v>
      </c>
      <c r="K273" s="111">
        <f t="shared" si="28"/>
        <v>61.53846153846154</v>
      </c>
      <c r="L273" s="171"/>
      <c r="M273" s="198"/>
      <c r="N273" s="111" t="str">
        <f>'Programe Budget 2073-74'!Q269</f>
        <v>नि</v>
      </c>
      <c r="O273" s="217" t="e">
        <f>J273-#REF!</f>
        <v>#REF!</v>
      </c>
    </row>
    <row r="274" spans="1:15">
      <c r="A274" s="151"/>
      <c r="B274" s="151"/>
      <c r="C274" s="113">
        <f>'Programe Budget 2073-74'!C270</f>
        <v>22</v>
      </c>
      <c r="D274" s="114" t="str">
        <f>'Programe Budget 2073-74'!D270</f>
        <v>प्लान्ट क्वारेन्टीन चेकपोष्ट, कृष्णनगर, कपिलवस्तु</v>
      </c>
      <c r="E274" s="111">
        <f>'Programe Budget 2073-74'!E270</f>
        <v>2550</v>
      </c>
      <c r="F274" s="111">
        <f>'Programe Budget 2073-74'!F270</f>
        <v>145</v>
      </c>
      <c r="G274" s="111">
        <f t="shared" si="26"/>
        <v>2405</v>
      </c>
      <c r="H274" s="111">
        <v>56</v>
      </c>
      <c r="I274" s="379">
        <v>2029</v>
      </c>
      <c r="J274" s="111">
        <f t="shared" si="27"/>
        <v>2085</v>
      </c>
      <c r="K274" s="111">
        <f t="shared" si="28"/>
        <v>81.764705882352942</v>
      </c>
      <c r="L274" s="171"/>
      <c r="M274" s="198"/>
      <c r="N274" s="111" t="str">
        <f>'Programe Budget 2073-74'!Q270</f>
        <v>नि</v>
      </c>
      <c r="O274" s="217" t="e">
        <f>J274-#REF!</f>
        <v>#REF!</v>
      </c>
    </row>
    <row r="275" spans="1:15">
      <c r="A275" s="151"/>
      <c r="B275" s="151"/>
      <c r="C275" s="113">
        <f>'Programe Budget 2073-74'!C271</f>
        <v>23</v>
      </c>
      <c r="D275" s="114" t="str">
        <f>'Programe Budget 2073-74'!D271</f>
        <v>प्लान्ट क्वारेन्टीन उप-चेकपोष्ट, लोमानथान, मुस्ताङ्ग</v>
      </c>
      <c r="E275" s="111">
        <f>'Programe Budget 2073-74'!E271</f>
        <v>1185</v>
      </c>
      <c r="F275" s="111">
        <f>'Programe Budget 2073-74'!F271</f>
        <v>0</v>
      </c>
      <c r="G275" s="111">
        <f t="shared" si="26"/>
        <v>1185</v>
      </c>
      <c r="H275" s="111">
        <v>156</v>
      </c>
      <c r="I275" s="379">
        <v>625</v>
      </c>
      <c r="J275" s="111">
        <f t="shared" si="27"/>
        <v>781</v>
      </c>
      <c r="K275" s="111">
        <f t="shared" si="28"/>
        <v>65.907172995780599</v>
      </c>
      <c r="L275" s="171"/>
      <c r="M275" s="171"/>
      <c r="N275" s="111" t="str">
        <f>'Programe Budget 2073-74'!Q271</f>
        <v>नि</v>
      </c>
      <c r="O275" s="217" t="e">
        <f>J275-#REF!</f>
        <v>#REF!</v>
      </c>
    </row>
    <row r="276" spans="1:15">
      <c r="A276" s="151"/>
      <c r="B276" s="151"/>
      <c r="C276" s="113">
        <f>'Programe Budget 2073-74'!C272</f>
        <v>24</v>
      </c>
      <c r="D276" s="114" t="str">
        <f>'Programe Budget 2073-74'!D272</f>
        <v>प्लान्ट क्वारेन्टीन उप-चेकपोष्ट, झुलाघाट, बैतडी</v>
      </c>
      <c r="E276" s="111">
        <f>'Programe Budget 2073-74'!E272</f>
        <v>1555</v>
      </c>
      <c r="F276" s="111">
        <f>'Programe Budget 2073-74'!F272</f>
        <v>0</v>
      </c>
      <c r="G276" s="111">
        <f t="shared" si="26"/>
        <v>1555</v>
      </c>
      <c r="H276" s="111">
        <v>76</v>
      </c>
      <c r="I276" s="379">
        <v>947</v>
      </c>
      <c r="J276" s="111">
        <f t="shared" si="27"/>
        <v>1023</v>
      </c>
      <c r="K276" s="111">
        <f t="shared" si="28"/>
        <v>65.787781350482305</v>
      </c>
      <c r="L276" s="171"/>
      <c r="M276" s="198"/>
      <c r="N276" s="111" t="str">
        <f>'Programe Budget 2073-74'!Q272</f>
        <v>नि</v>
      </c>
      <c r="O276" s="217" t="e">
        <f>J276-#REF!</f>
        <v>#REF!</v>
      </c>
    </row>
    <row r="277" spans="1:15">
      <c r="A277" s="151"/>
      <c r="B277" s="151"/>
      <c r="C277" s="113">
        <f>'Programe Budget 2073-74'!C273</f>
        <v>0</v>
      </c>
      <c r="D277" s="128" t="str">
        <f>'Programe Budget 2073-74'!D273</f>
        <v>बाली संरक्षण (राष्ट्रिय आई.पि.एम्) कार्यक्रम (९)</v>
      </c>
      <c r="E277" s="111">
        <f>'Programe Budget 2073-74'!E273</f>
        <v>0</v>
      </c>
      <c r="F277" s="111">
        <f>'Programe Budget 2073-74'!F273</f>
        <v>0</v>
      </c>
      <c r="G277" s="111">
        <f t="shared" si="26"/>
        <v>0</v>
      </c>
      <c r="H277" s="169"/>
      <c r="I277" s="379"/>
      <c r="J277" s="111"/>
      <c r="K277" s="111"/>
      <c r="L277" s="171"/>
      <c r="M277" s="114"/>
      <c r="N277" s="111">
        <f>'Programe Budget 2073-74'!Q273</f>
        <v>0</v>
      </c>
      <c r="O277" s="217" t="e">
        <f>J277-#REF!</f>
        <v>#REF!</v>
      </c>
    </row>
    <row r="278" spans="1:15">
      <c r="A278" s="256"/>
      <c r="B278" s="256"/>
      <c r="C278" s="113">
        <f>'Programe Budget 2073-74'!C274</f>
        <v>25</v>
      </c>
      <c r="D278" s="114" t="str">
        <f>'Programe Budget 2073-74'!D274</f>
        <v>जिल्ला कृषि विकास कार्यालय, झापा</v>
      </c>
      <c r="E278" s="111">
        <f>'Programe Budget 2073-74'!E274</f>
        <v>194</v>
      </c>
      <c r="F278" s="111">
        <f>'Programe Budget 2073-74'!F274</f>
        <v>0</v>
      </c>
      <c r="G278" s="111">
        <f t="shared" si="26"/>
        <v>194</v>
      </c>
      <c r="H278" s="111">
        <v>0</v>
      </c>
      <c r="I278" s="379">
        <v>459</v>
      </c>
      <c r="J278" s="111">
        <f t="shared" si="27"/>
        <v>459</v>
      </c>
      <c r="K278" s="111">
        <f t="shared" si="28"/>
        <v>236.5979381443299</v>
      </c>
      <c r="L278" s="171"/>
      <c r="M278" s="114"/>
      <c r="N278" s="111" t="str">
        <f>'Programe Budget 2073-74'!Q274</f>
        <v>वि</v>
      </c>
      <c r="O278" s="217" t="e">
        <f>J278-#REF!</f>
        <v>#REF!</v>
      </c>
    </row>
    <row r="279" spans="1:15">
      <c r="A279" s="151"/>
      <c r="B279" s="151"/>
      <c r="C279" s="113">
        <f>'Programe Budget 2073-74'!C275</f>
        <v>26</v>
      </c>
      <c r="D279" s="114" t="str">
        <f>'Programe Budget 2073-74'!D275</f>
        <v xml:space="preserve">जिल्ला कृषि विकास कार्यालय, कपिलबस्तु </v>
      </c>
      <c r="E279" s="111">
        <f>'Programe Budget 2073-74'!E275</f>
        <v>424</v>
      </c>
      <c r="F279" s="111">
        <f>'Programe Budget 2073-74'!F275</f>
        <v>0</v>
      </c>
      <c r="G279" s="111">
        <f t="shared" si="26"/>
        <v>424</v>
      </c>
      <c r="H279" s="111">
        <v>0</v>
      </c>
      <c r="I279" s="379">
        <v>458.1</v>
      </c>
      <c r="J279" s="111">
        <f t="shared" si="27"/>
        <v>458.1</v>
      </c>
      <c r="K279" s="111">
        <f t="shared" si="28"/>
        <v>108.04245283018869</v>
      </c>
      <c r="L279" s="171"/>
      <c r="M279" s="114"/>
      <c r="N279" s="111" t="str">
        <f>'Programe Budget 2073-74'!Q275</f>
        <v>प</v>
      </c>
      <c r="O279" s="217" t="e">
        <f>J279-#REF!</f>
        <v>#REF!</v>
      </c>
    </row>
    <row r="280" spans="1:15">
      <c r="A280" s="151"/>
      <c r="B280" s="151"/>
      <c r="C280" s="113">
        <f>'Programe Budget 2073-74'!C276</f>
        <v>27</v>
      </c>
      <c r="D280" s="114" t="str">
        <f>'Programe Budget 2073-74'!D276</f>
        <v>जिल्ला कृषि विकास कार्यालय, बाँके</v>
      </c>
      <c r="E280" s="111">
        <f>'Programe Budget 2073-74'!E276</f>
        <v>394</v>
      </c>
      <c r="F280" s="111">
        <f>'Programe Budget 2073-74'!F276</f>
        <v>0</v>
      </c>
      <c r="G280" s="111">
        <f t="shared" si="26"/>
        <v>394</v>
      </c>
      <c r="H280" s="111">
        <v>0</v>
      </c>
      <c r="I280" s="379">
        <v>392</v>
      </c>
      <c r="J280" s="111">
        <f t="shared" si="27"/>
        <v>392</v>
      </c>
      <c r="K280" s="111">
        <f t="shared" si="28"/>
        <v>99.492385786802032</v>
      </c>
      <c r="L280" s="171"/>
      <c r="M280" s="114"/>
      <c r="N280" s="111" t="str">
        <f>'Programe Budget 2073-74'!Q276</f>
        <v>सु</v>
      </c>
      <c r="O280" s="217" t="e">
        <f>J280-#REF!</f>
        <v>#REF!</v>
      </c>
    </row>
    <row r="281" spans="1:15">
      <c r="A281" s="151"/>
      <c r="B281" s="151"/>
      <c r="C281" s="113">
        <f>'Programe Budget 2073-74'!C277</f>
        <v>28</v>
      </c>
      <c r="D281" s="114" t="str">
        <f>'Programe Budget 2073-74'!D277</f>
        <v>जिल्ला कृषि विकास कार्यालय, कैलाली</v>
      </c>
      <c r="E281" s="111">
        <f>'Programe Budget 2073-74'!E277</f>
        <v>394</v>
      </c>
      <c r="F281" s="111">
        <f>'Programe Budget 2073-74'!F277</f>
        <v>0</v>
      </c>
      <c r="G281" s="111">
        <f t="shared" si="26"/>
        <v>394</v>
      </c>
      <c r="H281" s="111">
        <v>0</v>
      </c>
      <c r="I281" s="379">
        <v>384.5</v>
      </c>
      <c r="J281" s="111">
        <f t="shared" si="27"/>
        <v>384.5</v>
      </c>
      <c r="K281" s="111">
        <f t="shared" si="28"/>
        <v>97.588832487309645</v>
      </c>
      <c r="L281" s="171"/>
      <c r="M281" s="114"/>
      <c r="N281" s="111" t="str">
        <f>'Programe Budget 2073-74'!Q277</f>
        <v>दि</v>
      </c>
      <c r="O281" s="217" t="e">
        <f>J281-#REF!</f>
        <v>#REF!</v>
      </c>
    </row>
    <row r="282" spans="1:15">
      <c r="A282" s="151"/>
      <c r="B282" s="151"/>
      <c r="C282" s="113">
        <f>'Programe Budget 2073-74'!C278</f>
        <v>29</v>
      </c>
      <c r="D282" s="114" t="str">
        <f>'Programe Budget 2073-74'!D278</f>
        <v>जिल्ला कृषि विकास कार्यालय, काभ्रेपलाञ्चोक</v>
      </c>
      <c r="E282" s="111">
        <f>'Programe Budget 2073-74'!E278</f>
        <v>424</v>
      </c>
      <c r="F282" s="111">
        <f>'Programe Budget 2073-74'!F278</f>
        <v>0</v>
      </c>
      <c r="G282" s="111">
        <f t="shared" si="26"/>
        <v>424</v>
      </c>
      <c r="H282" s="111">
        <v>0</v>
      </c>
      <c r="I282" s="379">
        <v>385</v>
      </c>
      <c r="J282" s="111">
        <f t="shared" si="27"/>
        <v>385</v>
      </c>
      <c r="K282" s="111">
        <f t="shared" si="28"/>
        <v>90.801886792452834</v>
      </c>
      <c r="L282" s="171"/>
      <c r="M282" s="114"/>
      <c r="N282" s="111" t="str">
        <f>'Programe Budget 2073-74'!Q278</f>
        <v>का</v>
      </c>
      <c r="O282" s="217" t="e">
        <f>J282-#REF!</f>
        <v>#REF!</v>
      </c>
    </row>
    <row r="283" spans="1:15">
      <c r="A283" s="151"/>
      <c r="B283" s="151"/>
      <c r="C283" s="113">
        <f>'Programe Budget 2073-74'!C279</f>
        <v>30</v>
      </c>
      <c r="D283" s="114" t="str">
        <f>'Programe Budget 2073-74'!D279</f>
        <v>जिल्ला कृषि विकास कार्यालय, धादिङ्ग</v>
      </c>
      <c r="E283" s="111">
        <f>'Programe Budget 2073-74'!E279</f>
        <v>224</v>
      </c>
      <c r="F283" s="111">
        <f>'Programe Budget 2073-74'!F279</f>
        <v>0</v>
      </c>
      <c r="G283" s="111">
        <f t="shared" si="26"/>
        <v>224</v>
      </c>
      <c r="H283" s="111">
        <v>0</v>
      </c>
      <c r="I283" s="379">
        <v>1444.3</v>
      </c>
      <c r="J283" s="111">
        <f t="shared" si="27"/>
        <v>1444.3</v>
      </c>
      <c r="K283" s="111">
        <f t="shared" si="28"/>
        <v>644.77678571428567</v>
      </c>
      <c r="L283" s="171"/>
      <c r="M283" s="114"/>
      <c r="N283" s="111" t="str">
        <f>'Programe Budget 2073-74'!Q279</f>
        <v>का</v>
      </c>
      <c r="O283" s="217" t="e">
        <f>J283-#REF!</f>
        <v>#REF!</v>
      </c>
    </row>
    <row r="284" spans="1:15">
      <c r="A284" s="151"/>
      <c r="B284" s="151"/>
      <c r="C284" s="113">
        <f>'Programe Budget 2073-74'!C280</f>
        <v>31</v>
      </c>
      <c r="D284" s="114" t="str">
        <f>'Programe Budget 2073-74'!D280</f>
        <v>जिल्ला कृषि विकास कार्यालय, तनहुँ</v>
      </c>
      <c r="E284" s="111">
        <f>'Programe Budget 2073-74'!E280</f>
        <v>194</v>
      </c>
      <c r="F284" s="111">
        <f>'Programe Budget 2073-74'!F280</f>
        <v>0</v>
      </c>
      <c r="G284" s="111">
        <f t="shared" si="26"/>
        <v>194</v>
      </c>
      <c r="H284" s="111">
        <v>0</v>
      </c>
      <c r="I284" s="379">
        <v>586</v>
      </c>
      <c r="J284" s="111">
        <f t="shared" si="27"/>
        <v>586</v>
      </c>
      <c r="K284" s="111">
        <f t="shared" si="28"/>
        <v>302.06185567010311</v>
      </c>
      <c r="L284" s="171"/>
      <c r="M284" s="114"/>
      <c r="N284" s="111" t="str">
        <f>'Programe Budget 2073-74'!Q280</f>
        <v>प</v>
      </c>
      <c r="O284" s="217" t="e">
        <f>J284-#REF!</f>
        <v>#REF!</v>
      </c>
    </row>
    <row r="285" spans="1:15">
      <c r="A285" s="151"/>
      <c r="B285" s="151"/>
      <c r="C285" s="113">
        <f>'Programe Budget 2073-74'!C281</f>
        <v>32</v>
      </c>
      <c r="D285" s="114" t="str">
        <f>'Programe Budget 2073-74'!D281</f>
        <v>जिल्ला कृषि विकास कार्यालय, चितवन</v>
      </c>
      <c r="E285" s="111">
        <f>'Programe Budget 2073-74'!E281</f>
        <v>424</v>
      </c>
      <c r="F285" s="111">
        <f>'Programe Budget 2073-74'!F281</f>
        <v>0</v>
      </c>
      <c r="G285" s="111">
        <f t="shared" si="26"/>
        <v>424</v>
      </c>
      <c r="H285" s="111">
        <v>0</v>
      </c>
      <c r="I285" s="379">
        <v>496.7</v>
      </c>
      <c r="J285" s="111">
        <f t="shared" si="27"/>
        <v>496.7</v>
      </c>
      <c r="K285" s="111">
        <f t="shared" si="28"/>
        <v>117.14622641509433</v>
      </c>
      <c r="L285" s="171"/>
      <c r="M285" s="114"/>
      <c r="N285" s="111" t="str">
        <f>'Programe Budget 2073-74'!Q281</f>
        <v>का</v>
      </c>
      <c r="O285" s="217" t="e">
        <f>J285-#REF!</f>
        <v>#REF!</v>
      </c>
    </row>
    <row r="286" spans="1:15">
      <c r="A286" s="151"/>
      <c r="B286" s="151"/>
      <c r="C286" s="113">
        <f>'Programe Budget 2073-74'!C282</f>
        <v>33</v>
      </c>
      <c r="D286" s="114" t="str">
        <f>'Programe Budget 2073-74'!D282</f>
        <v>जिल्ला कृषि विकास कार्यालय, बारा</v>
      </c>
      <c r="E286" s="111">
        <f>'Programe Budget 2073-74'!E282</f>
        <v>224</v>
      </c>
      <c r="F286" s="111">
        <f>'Programe Budget 2073-74'!F282</f>
        <v>0</v>
      </c>
      <c r="G286" s="111">
        <f t="shared" si="26"/>
        <v>224</v>
      </c>
      <c r="H286" s="111">
        <v>0</v>
      </c>
      <c r="I286" s="379">
        <v>369</v>
      </c>
      <c r="J286" s="111">
        <f t="shared" si="27"/>
        <v>369</v>
      </c>
      <c r="K286" s="111">
        <f t="shared" si="28"/>
        <v>164.73214285714286</v>
      </c>
      <c r="L286" s="171"/>
      <c r="M286" s="114"/>
      <c r="N286" s="111" t="str">
        <f>'Programe Budget 2073-74'!Q282</f>
        <v>प</v>
      </c>
      <c r="O286" s="217" t="e">
        <f>J286-#REF!</f>
        <v>#REF!</v>
      </c>
    </row>
    <row r="287" spans="1:15">
      <c r="A287" s="151"/>
      <c r="B287" s="151"/>
      <c r="C287" s="113">
        <f>'Programe Budget 2073-74'!C283</f>
        <v>34</v>
      </c>
      <c r="D287" s="114" t="str">
        <f>'Programe Budget 2073-74'!D283</f>
        <v>जिल्ला कृषि विकास कार्यालय, गोरखा</v>
      </c>
      <c r="E287" s="111">
        <f>'Programe Budget 2073-74'!E283</f>
        <v>194</v>
      </c>
      <c r="F287" s="111">
        <f>'Programe Budget 2073-74'!F283</f>
        <v>0</v>
      </c>
      <c r="G287" s="111">
        <f t="shared" si="26"/>
        <v>194</v>
      </c>
      <c r="H287" s="111">
        <v>0</v>
      </c>
      <c r="I287" s="379">
        <v>822</v>
      </c>
      <c r="J287" s="111">
        <f t="shared" si="27"/>
        <v>822</v>
      </c>
      <c r="K287" s="111">
        <f t="shared" si="28"/>
        <v>423.71134020618558</v>
      </c>
      <c r="L287" s="171"/>
      <c r="M287" s="114"/>
      <c r="N287" s="111" t="str">
        <f>'Programe Budget 2073-74'!Q283</f>
        <v>प</v>
      </c>
      <c r="O287" s="217" t="e">
        <f>J287-#REF!</f>
        <v>#REF!</v>
      </c>
    </row>
    <row r="288" spans="1:15">
      <c r="A288" s="151"/>
      <c r="B288" s="151"/>
      <c r="C288" s="113" t="e">
        <f>'Programe Budget 2073-74'!#REF!</f>
        <v>#REF!</v>
      </c>
      <c r="D288" s="114" t="e">
        <f>'Programe Budget 2073-74'!#REF!</f>
        <v>#REF!</v>
      </c>
      <c r="E288" s="111" t="e">
        <f>'Programe Budget 2073-74'!#REF!</f>
        <v>#REF!</v>
      </c>
      <c r="F288" s="111" t="e">
        <f>'Programe Budget 2073-74'!#REF!</f>
        <v>#REF!</v>
      </c>
      <c r="G288" s="111" t="e">
        <f t="shared" si="26"/>
        <v>#REF!</v>
      </c>
      <c r="H288" s="199">
        <v>0</v>
      </c>
      <c r="I288" s="379">
        <v>822</v>
      </c>
      <c r="J288" s="111">
        <f t="shared" si="27"/>
        <v>822</v>
      </c>
      <c r="K288" s="111" t="e">
        <f t="shared" si="28"/>
        <v>#REF!</v>
      </c>
      <c r="L288" s="199"/>
      <c r="M288" s="114"/>
      <c r="N288" s="111" t="e">
        <f>'Programe Budget 2073-74'!#REF!</f>
        <v>#REF!</v>
      </c>
      <c r="O288" s="217" t="e">
        <f>J288-#REF!</f>
        <v>#REF!</v>
      </c>
    </row>
    <row r="289" spans="1:16">
      <c r="A289" s="128"/>
      <c r="B289" s="128"/>
      <c r="C289" s="113" t="e">
        <f>'Programe Budget 2073-74'!#REF!</f>
        <v>#REF!</v>
      </c>
      <c r="D289" s="114" t="e">
        <f>'Programe Budget 2073-74'!#REF!</f>
        <v>#REF!</v>
      </c>
      <c r="E289" s="111" t="e">
        <f>'Programe Budget 2073-74'!#REF!</f>
        <v>#REF!</v>
      </c>
      <c r="F289" s="111" t="e">
        <f>'Programe Budget 2073-74'!#REF!</f>
        <v>#REF!</v>
      </c>
      <c r="G289" s="111" t="e">
        <f t="shared" si="26"/>
        <v>#REF!</v>
      </c>
      <c r="H289" s="169">
        <v>0</v>
      </c>
      <c r="I289" s="379">
        <v>0</v>
      </c>
      <c r="J289" s="111">
        <f t="shared" si="27"/>
        <v>0</v>
      </c>
      <c r="K289" s="111" t="e">
        <f t="shared" si="28"/>
        <v>#REF!</v>
      </c>
      <c r="L289" s="171"/>
      <c r="M289" s="114"/>
      <c r="N289" s="111" t="e">
        <f>'Programe Budget 2073-74'!#REF!</f>
        <v>#REF!</v>
      </c>
      <c r="O289" s="217" t="e">
        <f>J289-#REF!</f>
        <v>#REF!</v>
      </c>
    </row>
    <row r="290" spans="1:16">
      <c r="A290" s="151"/>
      <c r="B290" s="151"/>
      <c r="C290" s="113" t="e">
        <f>'Programe Budget 2073-74'!#REF!</f>
        <v>#REF!</v>
      </c>
      <c r="D290" s="114" t="e">
        <f>'Programe Budget 2073-74'!#REF!</f>
        <v>#REF!</v>
      </c>
      <c r="E290" s="111" t="e">
        <f>'Programe Budget 2073-74'!#REF!</f>
        <v>#REF!</v>
      </c>
      <c r="F290" s="111" t="e">
        <f>'Programe Budget 2073-74'!#REF!</f>
        <v>#REF!</v>
      </c>
      <c r="G290" s="111" t="e">
        <f t="shared" si="26"/>
        <v>#REF!</v>
      </c>
      <c r="H290" s="111">
        <v>0</v>
      </c>
      <c r="I290" s="379">
        <v>850</v>
      </c>
      <c r="J290" s="111">
        <f t="shared" si="27"/>
        <v>850</v>
      </c>
      <c r="K290" s="111" t="e">
        <f t="shared" si="28"/>
        <v>#REF!</v>
      </c>
      <c r="L290" s="171"/>
      <c r="M290" s="114"/>
      <c r="N290" s="111" t="e">
        <f>'Programe Budget 2073-74'!#REF!</f>
        <v>#REF!</v>
      </c>
      <c r="O290" s="217" t="e">
        <f>J290-#REF!</f>
        <v>#REF!</v>
      </c>
      <c r="P290" s="72">
        <v>3</v>
      </c>
    </row>
    <row r="291" spans="1:16">
      <c r="A291" s="151"/>
      <c r="B291" s="151"/>
      <c r="C291" s="113" t="e">
        <f>'Programe Budget 2073-74'!#REF!</f>
        <v>#REF!</v>
      </c>
      <c r="D291" s="114" t="e">
        <f>'Programe Budget 2073-74'!#REF!</f>
        <v>#REF!</v>
      </c>
      <c r="E291" s="111" t="e">
        <f>'Programe Budget 2073-74'!#REF!</f>
        <v>#REF!</v>
      </c>
      <c r="F291" s="111" t="e">
        <f>'Programe Budget 2073-74'!#REF!</f>
        <v>#REF!</v>
      </c>
      <c r="G291" s="111" t="e">
        <f t="shared" si="26"/>
        <v>#REF!</v>
      </c>
      <c r="H291" s="111">
        <v>0</v>
      </c>
      <c r="I291" s="379">
        <v>851</v>
      </c>
      <c r="J291" s="111">
        <f t="shared" si="27"/>
        <v>851</v>
      </c>
      <c r="K291" s="111" t="e">
        <f t="shared" si="28"/>
        <v>#REF!</v>
      </c>
      <c r="L291" s="171"/>
      <c r="M291" s="114"/>
      <c r="N291" s="111" t="e">
        <f>'Programe Budget 2073-74'!#REF!</f>
        <v>#REF!</v>
      </c>
      <c r="O291" s="217" t="e">
        <f>J291-#REF!</f>
        <v>#REF!</v>
      </c>
    </row>
    <row r="292" spans="1:16">
      <c r="A292" s="151"/>
      <c r="B292" s="151"/>
      <c r="C292" s="114"/>
      <c r="D292" s="122" t="str">
        <f>'Programe Budget 2073-74'!D284</f>
        <v>बाली संरक्षण कार्यक्रम एकमुष्ट</v>
      </c>
      <c r="E292" s="169" t="e">
        <f t="shared" ref="E292:J292" si="29">SUM(E253:E291)</f>
        <v>#REF!</v>
      </c>
      <c r="F292" s="169" t="e">
        <f t="shared" si="29"/>
        <v>#REF!</v>
      </c>
      <c r="G292" s="169" t="e">
        <f t="shared" si="29"/>
        <v>#REF!</v>
      </c>
      <c r="H292" s="169">
        <f t="shared" si="29"/>
        <v>21634.7</v>
      </c>
      <c r="I292" s="169">
        <f t="shared" si="29"/>
        <v>144935.6</v>
      </c>
      <c r="J292" s="169">
        <f t="shared" si="29"/>
        <v>166570.30000000002</v>
      </c>
      <c r="K292" s="111" t="e">
        <f t="shared" si="28"/>
        <v>#REF!</v>
      </c>
      <c r="L292" s="171"/>
      <c r="M292" s="114"/>
      <c r="N292" s="111">
        <f>'Programe Budget 2073-74'!Q284</f>
        <v>0</v>
      </c>
      <c r="O292" s="217" t="e">
        <f>J292-#REF!</f>
        <v>#REF!</v>
      </c>
    </row>
    <row r="293" spans="1:16" ht="39.6">
      <c r="A293" s="151">
        <f>'Programe Budget 2073-74'!A285</f>
        <v>7</v>
      </c>
      <c r="B293" s="223" t="str">
        <f>'Programe Budget 2073-74'!B285</f>
        <v>312114-3/4</v>
      </c>
      <c r="C293" s="262">
        <f>'Programe Budget 2073-74'!C285</f>
        <v>7</v>
      </c>
      <c r="D293" s="262" t="str">
        <f>'Programe Budget 2073-74'!D285</f>
        <v xml:space="preserve">बाली विकास कार्यक्रम </v>
      </c>
      <c r="E293" s="373"/>
      <c r="F293" s="373"/>
      <c r="G293" s="373"/>
      <c r="H293" s="111"/>
      <c r="I293" s="111"/>
      <c r="J293" s="111"/>
      <c r="K293" s="111"/>
      <c r="L293" s="171"/>
      <c r="M293" s="114"/>
      <c r="N293" s="111" t="str">
        <f>'Programe Budget 2073-74'!Q285</f>
        <v>ना</v>
      </c>
      <c r="O293" s="217" t="e">
        <f>J293-#REF!</f>
        <v>#REF!</v>
      </c>
    </row>
    <row r="294" spans="1:16">
      <c r="A294" s="112"/>
      <c r="B294" s="137"/>
      <c r="C294" s="279">
        <f>'Programe Budget 2073-74'!C286</f>
        <v>1</v>
      </c>
      <c r="D294" s="279" t="str">
        <f>'Programe Budget 2073-74'!D286</f>
        <v>बाली विकास निर्देशनालय, हरिहरभवन</v>
      </c>
      <c r="E294" s="374">
        <f>'Programe Budget 2073-74'!E286</f>
        <v>21117</v>
      </c>
      <c r="F294" s="374">
        <f>'Programe Budget 2073-74'!F286</f>
        <v>692</v>
      </c>
      <c r="G294" s="111">
        <f t="shared" ref="G294:G357" si="30">E294-F294</f>
        <v>20425</v>
      </c>
      <c r="H294" s="379">
        <v>936</v>
      </c>
      <c r="I294" s="379">
        <v>15172</v>
      </c>
      <c r="J294" s="111">
        <f t="shared" ref="J294:J325" si="31">I294+H294</f>
        <v>16108</v>
      </c>
      <c r="K294" s="111">
        <f t="shared" si="28"/>
        <v>76.279774589193536</v>
      </c>
      <c r="L294" s="171"/>
      <c r="M294" s="114"/>
      <c r="N294" s="111" t="str">
        <f>'Programe Budget 2073-74'!Q286</f>
        <v>नि</v>
      </c>
      <c r="O294" s="217" t="e">
        <f>J294-#REF!</f>
        <v>#REF!</v>
      </c>
    </row>
    <row r="295" spans="1:16">
      <c r="A295" s="112"/>
      <c r="B295" s="137"/>
      <c r="C295" s="279">
        <f>'Programe Budget 2073-74'!C287</f>
        <v>2</v>
      </c>
      <c r="D295" s="279" t="str">
        <f>'Programe Budget 2073-74'!D287</f>
        <v>राष्ट्रिय औद्योगिक वाली विकास कार्यक्रम, हरिहरभवन</v>
      </c>
      <c r="E295" s="374">
        <f>'Programe Budget 2073-74'!E287</f>
        <v>14834</v>
      </c>
      <c r="F295" s="374">
        <f>'Programe Budget 2073-74'!F287</f>
        <v>1623</v>
      </c>
      <c r="G295" s="111">
        <f t="shared" si="30"/>
        <v>13211</v>
      </c>
      <c r="H295" s="379">
        <v>744</v>
      </c>
      <c r="I295" s="379">
        <v>11843.5</v>
      </c>
      <c r="J295" s="111">
        <f t="shared" si="31"/>
        <v>12587.5</v>
      </c>
      <c r="K295" s="111">
        <f t="shared" si="28"/>
        <v>84.855736820817043</v>
      </c>
      <c r="L295" s="171"/>
      <c r="M295" s="114"/>
      <c r="N295" s="111" t="str">
        <f>'Programe Budget 2073-74'!Q287</f>
        <v>नि</v>
      </c>
      <c r="O295" s="217" t="e">
        <f>J295-#REF!</f>
        <v>#REF!</v>
      </c>
    </row>
    <row r="296" spans="1:16">
      <c r="A296" s="112"/>
      <c r="B296" s="112"/>
      <c r="C296" s="279">
        <f>'Programe Budget 2073-74'!C288</f>
        <v>3</v>
      </c>
      <c r="D296" s="279" t="str">
        <f>'Programe Budget 2073-74'!D288</f>
        <v>क्षेत्रीय वीउ विजन प्रयोगशाला, झुम्का, सुनसरी</v>
      </c>
      <c r="E296" s="374">
        <f>'Programe Budget 2073-74'!E288</f>
        <v>10102</v>
      </c>
      <c r="F296" s="374">
        <f>'Programe Budget 2073-74'!F288</f>
        <v>3954.9999999999995</v>
      </c>
      <c r="G296" s="111">
        <f t="shared" si="30"/>
        <v>6147</v>
      </c>
      <c r="H296" s="379">
        <v>2189.1999999999998</v>
      </c>
      <c r="I296" s="379">
        <v>4948.84</v>
      </c>
      <c r="J296" s="111">
        <f t="shared" si="31"/>
        <v>7138.04</v>
      </c>
      <c r="K296" s="111">
        <f t="shared" si="28"/>
        <v>70.659671352207482</v>
      </c>
      <c r="L296" s="171"/>
      <c r="M296" s="114"/>
      <c r="N296" s="111" t="str">
        <f>'Programe Budget 2073-74'!Q288</f>
        <v>नि</v>
      </c>
      <c r="O296" s="217" t="e">
        <f>J296-#REF!</f>
        <v>#REF!</v>
      </c>
    </row>
    <row r="297" spans="1:16">
      <c r="A297" s="151"/>
      <c r="B297" s="151"/>
      <c r="C297" s="279">
        <f>'Programe Budget 2073-74'!C289</f>
        <v>4</v>
      </c>
      <c r="D297" s="279" t="str">
        <f>'Programe Budget 2073-74'!D289</f>
        <v>क्षेत्रीय वीउ विजन प्रयोगशाला, हेटौंडा, मकवानपुर</v>
      </c>
      <c r="E297" s="374">
        <f>'Programe Budget 2073-74'!E289</f>
        <v>24489</v>
      </c>
      <c r="F297" s="374">
        <f>'Programe Budget 2073-74'!F289</f>
        <v>16961</v>
      </c>
      <c r="G297" s="111">
        <f t="shared" si="30"/>
        <v>7528</v>
      </c>
      <c r="H297" s="379">
        <v>5561</v>
      </c>
      <c r="I297" s="379">
        <v>6126</v>
      </c>
      <c r="J297" s="111">
        <f t="shared" si="31"/>
        <v>11687</v>
      </c>
      <c r="K297" s="111">
        <f t="shared" si="28"/>
        <v>47.723467679366244</v>
      </c>
      <c r="L297" s="171"/>
      <c r="M297" s="114"/>
      <c r="N297" s="111" t="str">
        <f>'Programe Budget 2073-74'!Q289</f>
        <v>नि</v>
      </c>
      <c r="O297" s="217" t="e">
        <f>J297-#REF!</f>
        <v>#REF!</v>
      </c>
    </row>
    <row r="298" spans="1:16">
      <c r="A298" s="151"/>
      <c r="B298" s="151"/>
      <c r="C298" s="279">
        <f>'Programe Budget 2073-74'!C290</f>
        <v>5</v>
      </c>
      <c r="D298" s="279" t="str">
        <f>'Programe Budget 2073-74'!D290</f>
        <v>क्षेत्रीय वीउ विजन प्रयोगशाला, भैरहवा</v>
      </c>
      <c r="E298" s="374">
        <f>'Programe Budget 2073-74'!E290</f>
        <v>9294</v>
      </c>
      <c r="F298" s="374">
        <f>'Programe Budget 2073-74'!F290</f>
        <v>1902</v>
      </c>
      <c r="G298" s="111">
        <f t="shared" si="30"/>
        <v>7392</v>
      </c>
      <c r="H298" s="379">
        <v>1743</v>
      </c>
      <c r="I298" s="379">
        <v>5308</v>
      </c>
      <c r="J298" s="111">
        <f t="shared" si="31"/>
        <v>7051</v>
      </c>
      <c r="K298" s="111">
        <f t="shared" si="28"/>
        <v>75.866150204432969</v>
      </c>
      <c r="L298" s="171"/>
      <c r="M298" s="114"/>
      <c r="N298" s="111" t="str">
        <f>'Programe Budget 2073-74'!Q290</f>
        <v>नि</v>
      </c>
      <c r="O298" s="217" t="e">
        <f>J298-#REF!</f>
        <v>#REF!</v>
      </c>
    </row>
    <row r="299" spans="1:16">
      <c r="A299" s="151"/>
      <c r="B299" s="151"/>
      <c r="C299" s="279">
        <f>'Programe Budget 2073-74'!C291</f>
        <v>6</v>
      </c>
      <c r="D299" s="279" t="str">
        <f>'Programe Budget 2073-74'!D291</f>
        <v>क्षेत्रीय वीउ विजन प्रयोगशाला, बाँके</v>
      </c>
      <c r="E299" s="374">
        <f>'Programe Budget 2073-74'!E291</f>
        <v>8228.1999999999989</v>
      </c>
      <c r="F299" s="374">
        <f>'Programe Budget 2073-74'!F291</f>
        <v>1535</v>
      </c>
      <c r="G299" s="111">
        <f t="shared" si="30"/>
        <v>6693.1999999999989</v>
      </c>
      <c r="H299" s="379">
        <v>300</v>
      </c>
      <c r="I299" s="379">
        <v>4724</v>
      </c>
      <c r="J299" s="111">
        <f t="shared" si="31"/>
        <v>5024</v>
      </c>
      <c r="K299" s="111">
        <f t="shared" si="28"/>
        <v>61.058311659901321</v>
      </c>
      <c r="L299" s="171"/>
      <c r="M299" s="114"/>
      <c r="N299" s="111" t="str">
        <f>'Programe Budget 2073-74'!Q291</f>
        <v>नि</v>
      </c>
      <c r="O299" s="217" t="e">
        <f>J299-#REF!</f>
        <v>#REF!</v>
      </c>
    </row>
    <row r="300" spans="1:16">
      <c r="A300" s="151"/>
      <c r="B300" s="151"/>
      <c r="C300" s="279">
        <f>'Programe Budget 2073-74'!C292</f>
        <v>7</v>
      </c>
      <c r="D300" s="279" t="str">
        <f>'Programe Budget 2073-74'!D292</f>
        <v>क्षेत्रीय वीउ विजन प्रयोगशाला, सुन्दरपुर</v>
      </c>
      <c r="E300" s="374">
        <f>'Programe Budget 2073-74'!E292</f>
        <v>11903</v>
      </c>
      <c r="F300" s="374">
        <f>'Programe Budget 2073-74'!F292</f>
        <v>1889.9999999999998</v>
      </c>
      <c r="G300" s="111">
        <f t="shared" si="30"/>
        <v>10013</v>
      </c>
      <c r="H300" s="111">
        <v>1215</v>
      </c>
      <c r="I300" s="379">
        <v>5066</v>
      </c>
      <c r="J300" s="111">
        <f t="shared" si="31"/>
        <v>6281</v>
      </c>
      <c r="K300" s="111">
        <f t="shared" si="28"/>
        <v>52.768209695034862</v>
      </c>
      <c r="L300" s="171"/>
      <c r="M300" s="114"/>
      <c r="N300" s="111" t="str">
        <f>'Programe Budget 2073-74'!Q292</f>
        <v>नि</v>
      </c>
      <c r="O300" s="217" t="e">
        <f>J300-#REF!</f>
        <v>#REF!</v>
      </c>
    </row>
    <row r="301" spans="1:16">
      <c r="A301" s="151"/>
      <c r="B301" s="151"/>
      <c r="C301" s="279">
        <f>'Programe Budget 2073-74'!C293</f>
        <v>8</v>
      </c>
      <c r="D301" s="279" t="str">
        <f>'Programe Budget 2073-74'!D293</f>
        <v>चन्द्रडाँगी बीउ बिजन तथा दुग्ध विकास समिति</v>
      </c>
      <c r="E301" s="374">
        <f>'Programe Budget 2073-74'!E293</f>
        <v>6000</v>
      </c>
      <c r="F301" s="374">
        <f>'Programe Budget 2073-74'!F293</f>
        <v>0</v>
      </c>
      <c r="G301" s="111">
        <f t="shared" si="30"/>
        <v>6000</v>
      </c>
      <c r="H301" s="111"/>
      <c r="I301" s="379"/>
      <c r="J301" s="111">
        <f t="shared" si="31"/>
        <v>0</v>
      </c>
      <c r="K301" s="111">
        <f t="shared" si="28"/>
        <v>0</v>
      </c>
      <c r="L301" s="171"/>
      <c r="M301" s="114"/>
      <c r="N301" s="111" t="str">
        <f>'Programe Budget 2073-74'!Q293</f>
        <v>नि</v>
      </c>
      <c r="O301" s="217" t="e">
        <f>J301-#REF!</f>
        <v>#REF!</v>
      </c>
    </row>
    <row r="302" spans="1:16">
      <c r="A302" s="151"/>
      <c r="B302" s="223"/>
      <c r="C302" s="279">
        <f>'Programe Budget 2073-74'!C294</f>
        <v>9</v>
      </c>
      <c r="D302" s="279" t="str">
        <f>'Programe Budget 2073-74'!D294</f>
        <v>क्षेत्रीय कृषि निर्देशनालय, बिराटनगर</v>
      </c>
      <c r="E302" s="374">
        <f>'Programe Budget 2073-74'!E294</f>
        <v>252.00000000000006</v>
      </c>
      <c r="F302" s="374">
        <f>'Programe Budget 2073-74'!F294</f>
        <v>0</v>
      </c>
      <c r="G302" s="111">
        <f t="shared" si="30"/>
        <v>252.00000000000006</v>
      </c>
      <c r="H302" s="111">
        <v>0</v>
      </c>
      <c r="I302" s="379">
        <v>251.5</v>
      </c>
      <c r="J302" s="111">
        <f t="shared" si="31"/>
        <v>251.5</v>
      </c>
      <c r="K302" s="111">
        <f t="shared" si="28"/>
        <v>99.801587301587276</v>
      </c>
      <c r="L302" s="171"/>
      <c r="M302" s="114"/>
      <c r="N302" s="111" t="str">
        <f>'Programe Budget 2073-74'!Q294</f>
        <v>वि</v>
      </c>
      <c r="O302" s="217" t="e">
        <f>J302-#REF!</f>
        <v>#REF!</v>
      </c>
    </row>
    <row r="303" spans="1:16">
      <c r="A303" s="151"/>
      <c r="B303" s="223"/>
      <c r="C303" s="279">
        <f>'Programe Budget 2073-74'!C295</f>
        <v>10</v>
      </c>
      <c r="D303" s="279" t="str">
        <f>'Programe Budget 2073-74'!D295</f>
        <v>क्षेत्रीय कृषि निर्देशनालय, हरिहरभवन</v>
      </c>
      <c r="E303" s="374">
        <f>'Programe Budget 2073-74'!E295</f>
        <v>208</v>
      </c>
      <c r="F303" s="374">
        <f>'Programe Budget 2073-74'!F295</f>
        <v>0</v>
      </c>
      <c r="G303" s="111">
        <f t="shared" si="30"/>
        <v>208</v>
      </c>
      <c r="H303" s="111">
        <v>0</v>
      </c>
      <c r="I303" s="379">
        <v>207.9</v>
      </c>
      <c r="J303" s="111">
        <f t="shared" si="31"/>
        <v>207.9</v>
      </c>
      <c r="K303" s="111">
        <f t="shared" si="28"/>
        <v>99.95192307692308</v>
      </c>
      <c r="L303" s="171"/>
      <c r="M303" s="114"/>
      <c r="N303" s="111" t="str">
        <f>'Programe Budget 2073-74'!Q295</f>
        <v>का</v>
      </c>
      <c r="O303" s="217" t="e">
        <f>J303-#REF!</f>
        <v>#REF!</v>
      </c>
    </row>
    <row r="304" spans="1:16">
      <c r="A304" s="151"/>
      <c r="B304" s="223"/>
      <c r="C304" s="279">
        <f>'Programe Budget 2073-74'!C296</f>
        <v>11</v>
      </c>
      <c r="D304" s="279" t="str">
        <f>'Programe Budget 2073-74'!D296</f>
        <v>क्षेत्रीय कृषि निर्देशनालय, पोखरा</v>
      </c>
      <c r="E304" s="374">
        <f>'Programe Budget 2073-74'!E296</f>
        <v>198</v>
      </c>
      <c r="F304" s="374">
        <f>'Programe Budget 2073-74'!F296</f>
        <v>0</v>
      </c>
      <c r="G304" s="111">
        <f t="shared" si="30"/>
        <v>198</v>
      </c>
      <c r="H304" s="111"/>
      <c r="I304" s="379"/>
      <c r="J304" s="111">
        <f t="shared" si="31"/>
        <v>0</v>
      </c>
      <c r="K304" s="111">
        <f t="shared" si="28"/>
        <v>0</v>
      </c>
      <c r="L304" s="171"/>
      <c r="M304" s="114"/>
      <c r="N304" s="111" t="str">
        <f>'Programe Budget 2073-74'!Q296</f>
        <v>प</v>
      </c>
      <c r="O304" s="217" t="e">
        <f>J304-#REF!</f>
        <v>#REF!</v>
      </c>
    </row>
    <row r="305" spans="1:15">
      <c r="A305" s="151"/>
      <c r="B305" s="223"/>
      <c r="C305" s="279">
        <f>'Programe Budget 2073-74'!C297</f>
        <v>12</v>
      </c>
      <c r="D305" s="279" t="str">
        <f>'Programe Budget 2073-74'!D297</f>
        <v>क्षेत्रीय कृषि निर्देशनालय, सुर्खेत</v>
      </c>
      <c r="E305" s="374">
        <f>'Programe Budget 2073-74'!E297</f>
        <v>187</v>
      </c>
      <c r="F305" s="374">
        <f>'Programe Budget 2073-74'!F297</f>
        <v>0</v>
      </c>
      <c r="G305" s="111">
        <f t="shared" si="30"/>
        <v>187</v>
      </c>
      <c r="H305" s="111">
        <v>0</v>
      </c>
      <c r="I305" s="379">
        <v>187</v>
      </c>
      <c r="J305" s="111">
        <f t="shared" si="31"/>
        <v>187</v>
      </c>
      <c r="K305" s="111">
        <f t="shared" si="28"/>
        <v>100</v>
      </c>
      <c r="L305" s="171"/>
      <c r="M305" s="114"/>
      <c r="N305" s="111" t="str">
        <f>'Programe Budget 2073-74'!Q297</f>
        <v>सु</v>
      </c>
      <c r="O305" s="217" t="e">
        <f>J305-#REF!</f>
        <v>#REF!</v>
      </c>
    </row>
    <row r="306" spans="1:15">
      <c r="A306" s="151"/>
      <c r="B306" s="151"/>
      <c r="C306" s="279">
        <f>'Programe Budget 2073-74'!C298</f>
        <v>13</v>
      </c>
      <c r="D306" s="279" t="str">
        <f>'Programe Budget 2073-74'!D298</f>
        <v>क्षेत्रीय कृषि निर्देशनालय, डोटी</v>
      </c>
      <c r="E306" s="374">
        <f>'Programe Budget 2073-74'!E298</f>
        <v>175.99999999999997</v>
      </c>
      <c r="F306" s="374">
        <f>'Programe Budget 2073-74'!F298</f>
        <v>0</v>
      </c>
      <c r="G306" s="111">
        <f t="shared" si="30"/>
        <v>175.99999999999997</v>
      </c>
      <c r="H306" s="111">
        <v>0</v>
      </c>
      <c r="I306" s="379">
        <v>175</v>
      </c>
      <c r="J306" s="111">
        <f t="shared" si="31"/>
        <v>175</v>
      </c>
      <c r="K306" s="111">
        <f t="shared" si="28"/>
        <v>99.431818181818201</v>
      </c>
      <c r="L306" s="171"/>
      <c r="M306" s="114"/>
      <c r="N306" s="111" t="str">
        <f>'Programe Budget 2073-74'!Q298</f>
        <v>दि</v>
      </c>
      <c r="O306" s="217" t="e">
        <f>J306-#REF!</f>
        <v>#REF!</v>
      </c>
    </row>
    <row r="307" spans="1:15">
      <c r="A307" s="151"/>
      <c r="B307" s="151"/>
      <c r="C307" s="279">
        <f>'Programe Budget 2073-74'!C299</f>
        <v>14</v>
      </c>
      <c r="D307" s="279" t="str">
        <f>'Programe Budget 2073-74'!D299</f>
        <v>जिल्ला कृषि बिकास कार्यालय, पाँचधर</v>
      </c>
      <c r="E307" s="374">
        <f>'Programe Budget 2073-74'!E299</f>
        <v>2733</v>
      </c>
      <c r="F307" s="374">
        <f>'Programe Budget 2073-74'!F299</f>
        <v>65</v>
      </c>
      <c r="G307" s="111">
        <f t="shared" si="30"/>
        <v>2668</v>
      </c>
      <c r="H307" s="111">
        <v>0</v>
      </c>
      <c r="I307" s="379">
        <v>1667</v>
      </c>
      <c r="J307" s="111">
        <f t="shared" si="31"/>
        <v>1667</v>
      </c>
      <c r="K307" s="111">
        <f t="shared" si="28"/>
        <v>60.995243322356387</v>
      </c>
      <c r="L307" s="171"/>
      <c r="M307" s="114"/>
      <c r="N307" s="111" t="str">
        <f>'Programe Budget 2073-74'!Q299</f>
        <v>वि</v>
      </c>
      <c r="O307" s="217" t="e">
        <f>J307-#REF!</f>
        <v>#REF!</v>
      </c>
    </row>
    <row r="308" spans="1:15">
      <c r="A308" s="151"/>
      <c r="B308" s="151"/>
      <c r="C308" s="279">
        <f>'Programe Budget 2073-74'!C300</f>
        <v>15</v>
      </c>
      <c r="D308" s="279" t="str">
        <f>'Programe Budget 2073-74'!D300</f>
        <v>जिल्ला कृषि बिकास कार्यालय, झापा</v>
      </c>
      <c r="E308" s="374">
        <f>'Programe Budget 2073-74'!E300</f>
        <v>8184.9999999999982</v>
      </c>
      <c r="F308" s="374">
        <f>'Programe Budget 2073-74'!F300</f>
        <v>0</v>
      </c>
      <c r="G308" s="111">
        <f t="shared" si="30"/>
        <v>8184.9999999999982</v>
      </c>
      <c r="H308" s="111">
        <v>129</v>
      </c>
      <c r="I308" s="379">
        <v>5775.6</v>
      </c>
      <c r="J308" s="111">
        <f t="shared" si="31"/>
        <v>5904.6</v>
      </c>
      <c r="K308" s="111">
        <f t="shared" si="28"/>
        <v>72.139279169211989</v>
      </c>
      <c r="L308" s="171"/>
      <c r="M308" s="114"/>
      <c r="N308" s="111" t="str">
        <f>'Programe Budget 2073-74'!Q300</f>
        <v>वि</v>
      </c>
      <c r="O308" s="217" t="e">
        <f>J308-#REF!</f>
        <v>#REF!</v>
      </c>
    </row>
    <row r="309" spans="1:15">
      <c r="A309" s="151"/>
      <c r="B309" s="151"/>
      <c r="C309" s="279">
        <f>'Programe Budget 2073-74'!C301</f>
        <v>16</v>
      </c>
      <c r="D309" s="279" t="str">
        <f>'Programe Budget 2073-74'!D301</f>
        <v>जिल्ला कृषि बिकास कार्यालय, ईलाम</v>
      </c>
      <c r="E309" s="374">
        <f>'Programe Budget 2073-74'!E301</f>
        <v>1857</v>
      </c>
      <c r="F309" s="374">
        <f>'Programe Budget 2073-74'!F301</f>
        <v>0</v>
      </c>
      <c r="G309" s="111">
        <f t="shared" si="30"/>
        <v>1857</v>
      </c>
      <c r="H309" s="111">
        <v>0</v>
      </c>
      <c r="I309" s="379">
        <v>1858</v>
      </c>
      <c r="J309" s="111">
        <f t="shared" si="31"/>
        <v>1858</v>
      </c>
      <c r="K309" s="111">
        <f t="shared" si="28"/>
        <v>100.05385029617663</v>
      </c>
      <c r="L309" s="171"/>
      <c r="M309" s="114"/>
      <c r="N309" s="111" t="str">
        <f>'Programe Budget 2073-74'!Q301</f>
        <v>वि</v>
      </c>
      <c r="O309" s="217" t="e">
        <f>J309-#REF!</f>
        <v>#REF!</v>
      </c>
    </row>
    <row r="310" spans="1:15">
      <c r="A310" s="151"/>
      <c r="B310" s="151"/>
      <c r="C310" s="279">
        <f>'Programe Budget 2073-74'!C302</f>
        <v>17</v>
      </c>
      <c r="D310" s="279" t="str">
        <f>'Programe Budget 2073-74'!D302</f>
        <v>जिल्ला कृषि बिकास कार्यालय, सखुवासभा</v>
      </c>
      <c r="E310" s="374">
        <f>'Programe Budget 2073-74'!E302</f>
        <v>1122</v>
      </c>
      <c r="F310" s="374">
        <f>'Programe Budget 2073-74'!F302</f>
        <v>65</v>
      </c>
      <c r="G310" s="111">
        <f t="shared" si="30"/>
        <v>1057</v>
      </c>
      <c r="H310" s="111">
        <v>0</v>
      </c>
      <c r="I310" s="379">
        <v>217</v>
      </c>
      <c r="J310" s="111">
        <f t="shared" si="31"/>
        <v>217</v>
      </c>
      <c r="K310" s="111">
        <f t="shared" si="28"/>
        <v>19.340463458110516</v>
      </c>
      <c r="L310" s="171"/>
      <c r="M310" s="114"/>
      <c r="N310" s="111" t="str">
        <f>'Programe Budget 2073-74'!Q302</f>
        <v>वि</v>
      </c>
      <c r="O310" s="217" t="e">
        <f>J310-#REF!</f>
        <v>#REF!</v>
      </c>
    </row>
    <row r="311" spans="1:15">
      <c r="A311" s="151"/>
      <c r="B311" s="151"/>
      <c r="C311" s="279">
        <f>'Programe Budget 2073-74'!C303</f>
        <v>18</v>
      </c>
      <c r="D311" s="279" t="str">
        <f>'Programe Budget 2073-74'!D303</f>
        <v>जिल्ला कृषि बिकास कार्यालय, तेह्रथुम</v>
      </c>
      <c r="E311" s="374">
        <f>'Programe Budget 2073-74'!E303</f>
        <v>2032</v>
      </c>
      <c r="F311" s="374">
        <f>'Programe Budget 2073-74'!F303</f>
        <v>0</v>
      </c>
      <c r="G311" s="111">
        <f t="shared" si="30"/>
        <v>2032</v>
      </c>
      <c r="H311" s="111">
        <v>0</v>
      </c>
      <c r="I311" s="379">
        <v>1993</v>
      </c>
      <c r="J311" s="111">
        <f t="shared" si="31"/>
        <v>1993</v>
      </c>
      <c r="K311" s="111">
        <f t="shared" si="28"/>
        <v>98.080708661417333</v>
      </c>
      <c r="L311" s="171"/>
      <c r="M311" s="114"/>
      <c r="N311" s="111" t="str">
        <f>'Programe Budget 2073-74'!Q303</f>
        <v>वि</v>
      </c>
      <c r="O311" s="217" t="e">
        <f>J311-#REF!</f>
        <v>#REF!</v>
      </c>
    </row>
    <row r="312" spans="1:15">
      <c r="A312" s="151"/>
      <c r="B312" s="151"/>
      <c r="C312" s="279">
        <f>'Programe Budget 2073-74'!C304</f>
        <v>19</v>
      </c>
      <c r="D312" s="279" t="str">
        <f>'Programe Budget 2073-74'!D304</f>
        <v>जिल्ला कृषि बिकास कार्यालय, भोजपुर</v>
      </c>
      <c r="E312" s="374">
        <f>'Programe Budget 2073-74'!E304</f>
        <v>1512</v>
      </c>
      <c r="F312" s="374">
        <f>'Programe Budget 2073-74'!F304</f>
        <v>0</v>
      </c>
      <c r="G312" s="111">
        <f t="shared" si="30"/>
        <v>1512</v>
      </c>
      <c r="H312" s="111">
        <v>0</v>
      </c>
      <c r="I312" s="379">
        <v>1513</v>
      </c>
      <c r="J312" s="111">
        <f t="shared" si="31"/>
        <v>1513</v>
      </c>
      <c r="K312" s="111">
        <f t="shared" si="28"/>
        <v>100.06613756613756</v>
      </c>
      <c r="L312" s="171"/>
      <c r="M312" s="114"/>
      <c r="N312" s="111" t="str">
        <f>'Programe Budget 2073-74'!Q304</f>
        <v>वि</v>
      </c>
      <c r="O312" s="217" t="e">
        <f>J312-#REF!</f>
        <v>#REF!</v>
      </c>
    </row>
    <row r="313" spans="1:15">
      <c r="A313" s="151"/>
      <c r="B313" s="151"/>
      <c r="C313" s="279">
        <f>'Programe Budget 2073-74'!C305</f>
        <v>20</v>
      </c>
      <c r="D313" s="279" t="str">
        <f>'Programe Budget 2073-74'!D305</f>
        <v>जिल्ला कृषि बिकास कार्यालय, मोरङ्ग</v>
      </c>
      <c r="E313" s="374">
        <f>'Programe Budget 2073-74'!E305</f>
        <v>2366</v>
      </c>
      <c r="F313" s="374">
        <f>'Programe Budget 2073-74'!F305</f>
        <v>0</v>
      </c>
      <c r="G313" s="111">
        <f t="shared" si="30"/>
        <v>2366</v>
      </c>
      <c r="H313" s="111">
        <v>125</v>
      </c>
      <c r="I313" s="379">
        <v>9658</v>
      </c>
      <c r="J313" s="111">
        <f t="shared" si="31"/>
        <v>9783</v>
      </c>
      <c r="K313" s="111">
        <f t="shared" si="28"/>
        <v>413.4826711749788</v>
      </c>
      <c r="L313" s="171"/>
      <c r="M313" s="114"/>
      <c r="N313" s="111" t="str">
        <f>'Programe Budget 2073-74'!Q305</f>
        <v>वि</v>
      </c>
      <c r="O313" s="217" t="e">
        <f>J313-#REF!</f>
        <v>#REF!</v>
      </c>
    </row>
    <row r="314" spans="1:15">
      <c r="A314" s="151"/>
      <c r="B314" s="151"/>
      <c r="C314" s="279">
        <f>'Programe Budget 2073-74'!C306</f>
        <v>21</v>
      </c>
      <c r="D314" s="279" t="str">
        <f>'Programe Budget 2073-74'!D306</f>
        <v>जिल्ला कृषि बिकास कार्यालय, सुनसरी</v>
      </c>
      <c r="E314" s="374">
        <f>'Programe Budget 2073-74'!E306</f>
        <v>5770</v>
      </c>
      <c r="F314" s="374">
        <f>'Programe Budget 2073-74'!F306</f>
        <v>0</v>
      </c>
      <c r="G314" s="111">
        <f t="shared" si="30"/>
        <v>5770</v>
      </c>
      <c r="H314" s="111">
        <v>129</v>
      </c>
      <c r="I314" s="379">
        <v>4813.8999999999996</v>
      </c>
      <c r="J314" s="111">
        <f t="shared" si="31"/>
        <v>4942.8999999999996</v>
      </c>
      <c r="K314" s="111">
        <f t="shared" si="28"/>
        <v>85.665511265164639</v>
      </c>
      <c r="L314" s="171"/>
      <c r="M314" s="114"/>
      <c r="N314" s="111" t="str">
        <f>'Programe Budget 2073-74'!Q306</f>
        <v>वि</v>
      </c>
      <c r="O314" s="217" t="e">
        <f>J314-#REF!</f>
        <v>#REF!</v>
      </c>
    </row>
    <row r="315" spans="1:15">
      <c r="A315" s="151"/>
      <c r="B315" s="151"/>
      <c r="C315" s="279">
        <f>'Programe Budget 2073-74'!C307</f>
        <v>22</v>
      </c>
      <c r="D315" s="279" t="str">
        <f>'Programe Budget 2073-74'!D307</f>
        <v>जिल्ला कृषि बिकास कार्यालय, धनकुटा</v>
      </c>
      <c r="E315" s="374">
        <f>'Programe Budget 2073-74'!E307</f>
        <v>11730</v>
      </c>
      <c r="F315" s="374">
        <f>'Programe Budget 2073-74'!F307</f>
        <v>65</v>
      </c>
      <c r="G315" s="111">
        <f t="shared" si="30"/>
        <v>11665</v>
      </c>
      <c r="H315" s="111">
        <v>0</v>
      </c>
      <c r="I315" s="379">
        <v>2362</v>
      </c>
      <c r="J315" s="111">
        <f t="shared" si="31"/>
        <v>2362</v>
      </c>
      <c r="K315" s="111">
        <f t="shared" si="28"/>
        <v>20.136402387041773</v>
      </c>
      <c r="L315" s="171"/>
      <c r="M315" s="114"/>
      <c r="N315" s="111" t="str">
        <f>'Programe Budget 2073-74'!Q307</f>
        <v>वि</v>
      </c>
      <c r="O315" s="217" t="e">
        <f>J315-#REF!</f>
        <v>#REF!</v>
      </c>
    </row>
    <row r="316" spans="1:15">
      <c r="A316" s="151"/>
      <c r="B316" s="151"/>
      <c r="C316" s="279">
        <f>'Programe Budget 2073-74'!C308</f>
        <v>23</v>
      </c>
      <c r="D316" s="279" t="str">
        <f>'Programe Budget 2073-74'!D308</f>
        <v>जिल्ला कृषि बिकास कार्यालय, सोलुखुम्बु</v>
      </c>
      <c r="E316" s="374">
        <f>'Programe Budget 2073-74'!E308</f>
        <v>1525</v>
      </c>
      <c r="F316" s="374">
        <f>'Programe Budget 2073-74'!F308</f>
        <v>0</v>
      </c>
      <c r="G316" s="111">
        <f t="shared" si="30"/>
        <v>1525</v>
      </c>
      <c r="H316" s="111">
        <v>0</v>
      </c>
      <c r="I316" s="379">
        <v>1464</v>
      </c>
      <c r="J316" s="111">
        <f t="shared" si="31"/>
        <v>1464</v>
      </c>
      <c r="K316" s="111">
        <f t="shared" si="28"/>
        <v>96</v>
      </c>
      <c r="L316" s="171"/>
      <c r="M316" s="114"/>
      <c r="N316" s="111" t="str">
        <f>'Programe Budget 2073-74'!Q308</f>
        <v>वि</v>
      </c>
      <c r="O316" s="217" t="e">
        <f>J316-#REF!</f>
        <v>#REF!</v>
      </c>
    </row>
    <row r="317" spans="1:15">
      <c r="A317" s="151"/>
      <c r="B317" s="151"/>
      <c r="C317" s="279">
        <f>'Programe Budget 2073-74'!C309</f>
        <v>24</v>
      </c>
      <c r="D317" s="279" t="str">
        <f>'Programe Budget 2073-74'!D309</f>
        <v>जिल्ला कृषि बिकास कार्यालय, खोटाङ्ग</v>
      </c>
      <c r="E317" s="374">
        <f>'Programe Budget 2073-74'!E309</f>
        <v>2200</v>
      </c>
      <c r="F317" s="374">
        <f>'Programe Budget 2073-74'!F309</f>
        <v>65</v>
      </c>
      <c r="G317" s="111">
        <f t="shared" si="30"/>
        <v>2135</v>
      </c>
      <c r="H317" s="111">
        <v>0</v>
      </c>
      <c r="I317" s="379">
        <v>1667</v>
      </c>
      <c r="J317" s="111">
        <f t="shared" si="31"/>
        <v>1667</v>
      </c>
      <c r="K317" s="111">
        <f t="shared" si="28"/>
        <v>75.772727272727266</v>
      </c>
      <c r="L317" s="171"/>
      <c r="M317" s="114"/>
      <c r="N317" s="111" t="str">
        <f>'Programe Budget 2073-74'!Q309</f>
        <v>वि</v>
      </c>
      <c r="O317" s="217" t="e">
        <f>J317-#REF!</f>
        <v>#REF!</v>
      </c>
    </row>
    <row r="318" spans="1:15">
      <c r="A318" s="151"/>
      <c r="B318" s="151"/>
      <c r="C318" s="279">
        <f>'Programe Budget 2073-74'!C310</f>
        <v>25</v>
      </c>
      <c r="D318" s="279" t="str">
        <f>'Programe Budget 2073-74'!D310</f>
        <v xml:space="preserve">जिल्ला कृषि बिकास कार्यालय, उदयपुर                               </v>
      </c>
      <c r="E318" s="374">
        <f>'Programe Budget 2073-74'!E310</f>
        <v>2740</v>
      </c>
      <c r="F318" s="374">
        <f>'Programe Budget 2073-74'!F310</f>
        <v>65</v>
      </c>
      <c r="G318" s="111">
        <f t="shared" si="30"/>
        <v>2675</v>
      </c>
      <c r="H318" s="111">
        <v>0</v>
      </c>
      <c r="I318" s="379">
        <v>1681.8</v>
      </c>
      <c r="J318" s="111">
        <f t="shared" si="31"/>
        <v>1681.8</v>
      </c>
      <c r="K318" s="111">
        <f t="shared" si="28"/>
        <v>61.379562043795623</v>
      </c>
      <c r="L318" s="171"/>
      <c r="M318" s="114"/>
      <c r="N318" s="111" t="str">
        <f>'Programe Budget 2073-74'!Q310</f>
        <v>वि</v>
      </c>
      <c r="O318" s="217" t="e">
        <f>J318-#REF!</f>
        <v>#REF!</v>
      </c>
    </row>
    <row r="319" spans="1:15">
      <c r="A319" s="151"/>
      <c r="B319" s="223"/>
      <c r="C319" s="279">
        <f>'Programe Budget 2073-74'!C311</f>
        <v>26</v>
      </c>
      <c r="D319" s="279" t="str">
        <f>'Programe Budget 2073-74'!D311</f>
        <v>जिल्ला कृषि बिकास कार्यालय, ओखलढुङगा</v>
      </c>
      <c r="E319" s="374">
        <f>'Programe Budget 2073-74'!E311</f>
        <v>4426</v>
      </c>
      <c r="F319" s="374">
        <f>'Programe Budget 2073-74'!F311</f>
        <v>0</v>
      </c>
      <c r="G319" s="111">
        <f t="shared" si="30"/>
        <v>4426</v>
      </c>
      <c r="H319" s="111">
        <v>0</v>
      </c>
      <c r="I319" s="379">
        <v>2786</v>
      </c>
      <c r="J319" s="111">
        <f t="shared" si="31"/>
        <v>2786</v>
      </c>
      <c r="K319" s="111">
        <f t="shared" si="28"/>
        <v>62.94622684139177</v>
      </c>
      <c r="L319" s="171"/>
      <c r="M319" s="114"/>
      <c r="N319" s="111" t="str">
        <f>'Programe Budget 2073-74'!Q311</f>
        <v>वि</v>
      </c>
      <c r="O319" s="217" t="e">
        <f>J319-#REF!</f>
        <v>#REF!</v>
      </c>
    </row>
    <row r="320" spans="1:15">
      <c r="A320" s="151"/>
      <c r="B320" s="223"/>
      <c r="C320" s="279">
        <f>'Programe Budget 2073-74'!C312</f>
        <v>27</v>
      </c>
      <c r="D320" s="279" t="str">
        <f>'Programe Budget 2073-74'!D312</f>
        <v>जिल्ला कृषि बिकास कार्यालय, सिराहा</v>
      </c>
      <c r="E320" s="374">
        <f>'Programe Budget 2073-74'!E312</f>
        <v>3256</v>
      </c>
      <c r="F320" s="374">
        <f>'Programe Budget 2073-74'!F312</f>
        <v>0</v>
      </c>
      <c r="G320" s="111">
        <f t="shared" si="30"/>
        <v>3256</v>
      </c>
      <c r="H320" s="111">
        <v>0</v>
      </c>
      <c r="I320" s="379">
        <v>1913</v>
      </c>
      <c r="J320" s="111">
        <f t="shared" si="31"/>
        <v>1913</v>
      </c>
      <c r="K320" s="111">
        <f t="shared" si="28"/>
        <v>58.753071253071255</v>
      </c>
      <c r="L320" s="114"/>
      <c r="M320" s="114"/>
      <c r="N320" s="111" t="str">
        <f>'Programe Budget 2073-74'!Q312</f>
        <v>वि</v>
      </c>
      <c r="O320" s="217" t="e">
        <f>J320-#REF!</f>
        <v>#REF!</v>
      </c>
    </row>
    <row r="321" spans="1:15">
      <c r="A321" s="151"/>
      <c r="B321" s="223"/>
      <c r="C321" s="279">
        <f>'Programe Budget 2073-74'!C313</f>
        <v>28</v>
      </c>
      <c r="D321" s="279" t="str">
        <f>'Programe Budget 2073-74'!D313</f>
        <v>जिल्ला कृषि बिकास कार्यालय, नुवाकोट</v>
      </c>
      <c r="E321" s="374">
        <f>'Programe Budget 2073-74'!E313</f>
        <v>3631</v>
      </c>
      <c r="F321" s="374">
        <f>'Programe Budget 2073-74'!F313</f>
        <v>65</v>
      </c>
      <c r="G321" s="111">
        <f t="shared" si="30"/>
        <v>3566</v>
      </c>
      <c r="H321" s="111">
        <v>0</v>
      </c>
      <c r="I321" s="111">
        <v>2285.1999999999998</v>
      </c>
      <c r="J321" s="111">
        <f t="shared" si="31"/>
        <v>2285.1999999999998</v>
      </c>
      <c r="K321" s="111">
        <f t="shared" si="28"/>
        <v>62.935830349765901</v>
      </c>
      <c r="L321" s="114"/>
      <c r="M321" s="114"/>
      <c r="N321" s="111" t="str">
        <f>'Programe Budget 2073-74'!Q313</f>
        <v>का</v>
      </c>
      <c r="O321" s="217" t="e">
        <f>J321-#REF!</f>
        <v>#REF!</v>
      </c>
    </row>
    <row r="322" spans="1:15">
      <c r="A322" s="151"/>
      <c r="B322" s="223"/>
      <c r="C322" s="279">
        <f>'Programe Budget 2073-74'!C314</f>
        <v>29</v>
      </c>
      <c r="D322" s="279" t="str">
        <f>'Programe Budget 2073-74'!D314</f>
        <v>जिल्ला कृषि बिकास कार्यालय, सिन्धुपाल्चोक</v>
      </c>
      <c r="E322" s="374">
        <f>'Programe Budget 2073-74'!E314</f>
        <v>3225</v>
      </c>
      <c r="F322" s="374">
        <f>'Programe Budget 2073-74'!F314</f>
        <v>65</v>
      </c>
      <c r="G322" s="111">
        <f t="shared" si="30"/>
        <v>3160</v>
      </c>
      <c r="H322" s="111">
        <v>0</v>
      </c>
      <c r="I322" s="379">
        <v>1783</v>
      </c>
      <c r="J322" s="111">
        <f t="shared" si="31"/>
        <v>1783</v>
      </c>
      <c r="K322" s="111">
        <f t="shared" si="28"/>
        <v>55.286821705426362</v>
      </c>
      <c r="L322" s="114"/>
      <c r="M322" s="114"/>
      <c r="N322" s="111" t="str">
        <f>'Programe Budget 2073-74'!Q314</f>
        <v>का</v>
      </c>
      <c r="O322" s="217" t="e">
        <f>J322-#REF!</f>
        <v>#REF!</v>
      </c>
    </row>
    <row r="323" spans="1:15">
      <c r="A323" s="151"/>
      <c r="B323" s="151"/>
      <c r="C323" s="279">
        <f>'Programe Budget 2073-74'!C315</f>
        <v>30</v>
      </c>
      <c r="D323" s="279" t="str">
        <f>'Programe Budget 2073-74'!D315</f>
        <v>जिल्ला कृषि बिकास कार्यालय, धादिङ्ग</v>
      </c>
      <c r="E323" s="374">
        <f>'Programe Budget 2073-74'!E315</f>
        <v>3310</v>
      </c>
      <c r="F323" s="374">
        <f>'Programe Budget 2073-74'!F315</f>
        <v>65</v>
      </c>
      <c r="G323" s="111">
        <f t="shared" si="30"/>
        <v>3245</v>
      </c>
      <c r="H323" s="111">
        <v>0</v>
      </c>
      <c r="I323" s="379">
        <v>2044.7</v>
      </c>
      <c r="J323" s="111">
        <f t="shared" si="31"/>
        <v>2044.7</v>
      </c>
      <c r="K323" s="111">
        <f t="shared" si="28"/>
        <v>61.773413897280975</v>
      </c>
      <c r="L323" s="114"/>
      <c r="M323" s="114"/>
      <c r="N323" s="111" t="str">
        <f>'Programe Budget 2073-74'!Q315</f>
        <v>का</v>
      </c>
      <c r="O323" s="217" t="e">
        <f>J323-#REF!</f>
        <v>#REF!</v>
      </c>
    </row>
    <row r="324" spans="1:15">
      <c r="A324" s="151"/>
      <c r="B324" s="151"/>
      <c r="C324" s="279">
        <f>'Programe Budget 2073-74'!C316</f>
        <v>31</v>
      </c>
      <c r="D324" s="279" t="str">
        <f>'Programe Budget 2073-74'!D316</f>
        <v>जिल्ला कृषि बिकास कार्यालय, रामेछाप</v>
      </c>
      <c r="E324" s="374">
        <f>'Programe Budget 2073-74'!E316</f>
        <v>1497</v>
      </c>
      <c r="F324" s="374">
        <f>'Programe Budget 2073-74'!F316</f>
        <v>0</v>
      </c>
      <c r="G324" s="111">
        <f t="shared" si="30"/>
        <v>1497</v>
      </c>
      <c r="H324" s="111">
        <v>0</v>
      </c>
      <c r="I324" s="379">
        <v>1498</v>
      </c>
      <c r="J324" s="111">
        <f t="shared" si="31"/>
        <v>1498</v>
      </c>
      <c r="K324" s="111">
        <f t="shared" si="28"/>
        <v>100.06680026720107</v>
      </c>
      <c r="L324" s="114"/>
      <c r="M324" s="114"/>
      <c r="N324" s="111" t="str">
        <f>'Programe Budget 2073-74'!Q316</f>
        <v>का</v>
      </c>
      <c r="O324" s="217" t="e">
        <f>J324-#REF!</f>
        <v>#REF!</v>
      </c>
    </row>
    <row r="325" spans="1:15">
      <c r="A325" s="151"/>
      <c r="B325" s="151"/>
      <c r="C325" s="279">
        <f>'Programe Budget 2073-74'!C317</f>
        <v>32</v>
      </c>
      <c r="D325" s="279" t="str">
        <f>'Programe Budget 2073-74'!D317</f>
        <v>जिल्ला कृषि बिकास कार्यालय, सिन्धुली</v>
      </c>
      <c r="E325" s="374">
        <f>'Programe Budget 2073-74'!E317</f>
        <v>2929</v>
      </c>
      <c r="F325" s="374">
        <f>'Programe Budget 2073-74'!F317</f>
        <v>65</v>
      </c>
      <c r="G325" s="111">
        <f t="shared" si="30"/>
        <v>2864</v>
      </c>
      <c r="H325" s="111">
        <v>0</v>
      </c>
      <c r="I325" s="379">
        <v>1661</v>
      </c>
      <c r="J325" s="111">
        <f t="shared" si="31"/>
        <v>1661</v>
      </c>
      <c r="K325" s="111">
        <f t="shared" si="28"/>
        <v>56.708774325708433</v>
      </c>
      <c r="L325" s="114"/>
      <c r="M325" s="114"/>
      <c r="N325" s="111" t="str">
        <f>'Programe Budget 2073-74'!Q317</f>
        <v>का</v>
      </c>
      <c r="O325" s="217" t="e">
        <f>J325-#REF!</f>
        <v>#REF!</v>
      </c>
    </row>
    <row r="326" spans="1:15">
      <c r="A326" s="151"/>
      <c r="B326" s="151"/>
      <c r="C326" s="279">
        <f>'Programe Budget 2073-74'!C318</f>
        <v>33</v>
      </c>
      <c r="D326" s="279" t="str">
        <f>'Programe Budget 2073-74'!D318</f>
        <v xml:space="preserve">जिल्ला कृषि बिकास कार्यालय, ललितपुर                            </v>
      </c>
      <c r="E326" s="374">
        <f>'Programe Budget 2073-74'!E318</f>
        <v>4567</v>
      </c>
      <c r="F326" s="374">
        <f>'Programe Budget 2073-74'!F318</f>
        <v>0</v>
      </c>
      <c r="G326" s="111">
        <f t="shared" si="30"/>
        <v>4567</v>
      </c>
      <c r="H326" s="111">
        <v>0</v>
      </c>
      <c r="I326" s="379">
        <v>4316</v>
      </c>
      <c r="J326" s="111">
        <f t="shared" ref="J326:J357" si="32">I326+H326</f>
        <v>4316</v>
      </c>
      <c r="K326" s="111">
        <f t="shared" si="28"/>
        <v>94.50405079921174</v>
      </c>
      <c r="L326" s="114"/>
      <c r="M326" s="114"/>
      <c r="N326" s="111" t="str">
        <f>'Programe Budget 2073-74'!Q318</f>
        <v>का</v>
      </c>
      <c r="O326" s="217" t="e">
        <f>J326-#REF!</f>
        <v>#REF!</v>
      </c>
    </row>
    <row r="327" spans="1:15">
      <c r="A327" s="151"/>
      <c r="B327" s="151"/>
      <c r="C327" s="279">
        <f>'Programe Budget 2073-74'!C319</f>
        <v>34</v>
      </c>
      <c r="D327" s="279" t="str">
        <f>'Programe Budget 2073-74'!D319</f>
        <v>जिल्ला कृषि बिकास कार्यालय, पर्सा</v>
      </c>
      <c r="E327" s="374">
        <f>'Programe Budget 2073-74'!E319</f>
        <v>1971</v>
      </c>
      <c r="F327" s="374">
        <f>'Programe Budget 2073-74'!F319</f>
        <v>0</v>
      </c>
      <c r="G327" s="111">
        <f t="shared" si="30"/>
        <v>1971</v>
      </c>
      <c r="H327" s="111">
        <v>0</v>
      </c>
      <c r="I327" s="379">
        <v>860.5</v>
      </c>
      <c r="J327" s="111">
        <f t="shared" si="32"/>
        <v>860.5</v>
      </c>
      <c r="K327" s="111">
        <f t="shared" si="28"/>
        <v>43.658041603247085</v>
      </c>
      <c r="L327" s="114"/>
      <c r="M327" s="114"/>
      <c r="N327" s="111" t="str">
        <f>'Programe Budget 2073-74'!Q319</f>
        <v>का</v>
      </c>
      <c r="O327" s="217" t="e">
        <f>J327-#REF!</f>
        <v>#REF!</v>
      </c>
    </row>
    <row r="328" spans="1:15">
      <c r="A328" s="151"/>
      <c r="B328" s="151"/>
      <c r="C328" s="279">
        <f>'Programe Budget 2073-74'!C320</f>
        <v>35</v>
      </c>
      <c r="D328" s="279" t="str">
        <f>'Programe Budget 2073-74'!D320</f>
        <v>जिल्ला कृषि बिकास कार्यालय, चितवन</v>
      </c>
      <c r="E328" s="374">
        <f>'Programe Budget 2073-74'!E320</f>
        <v>5832</v>
      </c>
      <c r="F328" s="374">
        <f>'Programe Budget 2073-74'!F320</f>
        <v>65</v>
      </c>
      <c r="G328" s="111">
        <f t="shared" si="30"/>
        <v>5767</v>
      </c>
      <c r="H328" s="111">
        <v>0</v>
      </c>
      <c r="I328" s="379">
        <v>3997.8</v>
      </c>
      <c r="J328" s="111">
        <f t="shared" si="32"/>
        <v>3997.8</v>
      </c>
      <c r="K328" s="111">
        <f t="shared" si="28"/>
        <v>68.549382716049394</v>
      </c>
      <c r="L328" s="114"/>
      <c r="M328" s="114"/>
      <c r="N328" s="111" t="str">
        <f>'Programe Budget 2073-74'!Q320</f>
        <v>का</v>
      </c>
      <c r="O328" s="217" t="e">
        <f>J328-#REF!</f>
        <v>#REF!</v>
      </c>
    </row>
    <row r="329" spans="1:15">
      <c r="A329" s="151"/>
      <c r="B329" s="151"/>
      <c r="C329" s="279">
        <f>'Programe Budget 2073-74'!C321</f>
        <v>36</v>
      </c>
      <c r="D329" s="279" t="str">
        <f>'Programe Budget 2073-74'!D321</f>
        <v>जिल्ला कृषि बिकास कार्यालय, बारा</v>
      </c>
      <c r="E329" s="374">
        <f>'Programe Budget 2073-74'!E321</f>
        <v>4741.9999999999991</v>
      </c>
      <c r="F329" s="374">
        <f>'Programe Budget 2073-74'!F321</f>
        <v>0</v>
      </c>
      <c r="G329" s="111">
        <f t="shared" si="30"/>
        <v>4741.9999999999991</v>
      </c>
      <c r="H329" s="111">
        <v>0</v>
      </c>
      <c r="I329" s="379">
        <v>3671</v>
      </c>
      <c r="J329" s="111">
        <f t="shared" si="32"/>
        <v>3671</v>
      </c>
      <c r="K329" s="111">
        <f t="shared" si="28"/>
        <v>77.414592998734719</v>
      </c>
      <c r="L329" s="114"/>
      <c r="M329" s="114"/>
      <c r="N329" s="111" t="str">
        <f>'Programe Budget 2073-74'!Q321</f>
        <v>का</v>
      </c>
      <c r="O329" s="217" t="e">
        <f>J329-#REF!</f>
        <v>#REF!</v>
      </c>
    </row>
    <row r="330" spans="1:15">
      <c r="A330" s="151"/>
      <c r="B330" s="151"/>
      <c r="C330" s="279">
        <f>'Programe Budget 2073-74'!C322</f>
        <v>37</v>
      </c>
      <c r="D330" s="279" t="str">
        <f>'Programe Budget 2073-74'!D322</f>
        <v>जिल्ला कृषि बिकास कार्यालय, रौतहट</v>
      </c>
      <c r="E330" s="374">
        <f>'Programe Budget 2073-74'!E322</f>
        <v>433</v>
      </c>
      <c r="F330" s="374">
        <f>'Programe Budget 2073-74'!F322</f>
        <v>0</v>
      </c>
      <c r="G330" s="111">
        <f t="shared" si="30"/>
        <v>433</v>
      </c>
      <c r="H330" s="111">
        <v>0</v>
      </c>
      <c r="I330" s="379">
        <v>900</v>
      </c>
      <c r="J330" s="111">
        <f t="shared" si="32"/>
        <v>900</v>
      </c>
      <c r="K330" s="111">
        <f t="shared" ref="K330:K393" si="33">J330/E330*100</f>
        <v>207.85219399538107</v>
      </c>
      <c r="L330" s="114"/>
      <c r="M330" s="114"/>
      <c r="N330" s="111" t="str">
        <f>'Programe Budget 2073-74'!Q322</f>
        <v>का</v>
      </c>
      <c r="O330" s="217" t="e">
        <f>J330-#REF!</f>
        <v>#REF!</v>
      </c>
    </row>
    <row r="331" spans="1:15">
      <c r="A331" s="151"/>
      <c r="B331" s="151"/>
      <c r="C331" s="279">
        <f>'Programe Budget 2073-74'!C323</f>
        <v>38</v>
      </c>
      <c r="D331" s="279" t="str">
        <f>'Programe Budget 2073-74'!D323</f>
        <v>जिल्ला कृषि विकास कार्यालय, मकवानपुर</v>
      </c>
      <c r="E331" s="374">
        <f>'Programe Budget 2073-74'!E323</f>
        <v>4324</v>
      </c>
      <c r="F331" s="374">
        <f>'Programe Budget 2073-74'!F323</f>
        <v>65</v>
      </c>
      <c r="G331" s="111">
        <f t="shared" si="30"/>
        <v>4259</v>
      </c>
      <c r="H331" s="111">
        <v>0</v>
      </c>
      <c r="I331" s="379">
        <v>2848</v>
      </c>
      <c r="J331" s="111">
        <f t="shared" si="32"/>
        <v>2848</v>
      </c>
      <c r="K331" s="111">
        <f t="shared" si="33"/>
        <v>65.864939870490289</v>
      </c>
      <c r="L331" s="114"/>
      <c r="M331" s="114"/>
      <c r="N331" s="111" t="str">
        <f>'Programe Budget 2073-74'!Q323</f>
        <v>का</v>
      </c>
      <c r="O331" s="217" t="e">
        <f>J331-#REF!</f>
        <v>#REF!</v>
      </c>
    </row>
    <row r="332" spans="1:15">
      <c r="A332" s="151"/>
      <c r="B332" s="151"/>
      <c r="C332" s="279">
        <f>'Programe Budget 2073-74'!C324</f>
        <v>39</v>
      </c>
      <c r="D332" s="279" t="str">
        <f>'Programe Budget 2073-74'!D324</f>
        <v>जिल्ला कृषि विकास कार्यालय, काभ्रेपलाञ्चोक</v>
      </c>
      <c r="E332" s="374">
        <f>'Programe Budget 2073-74'!E324</f>
        <v>3089</v>
      </c>
      <c r="F332" s="374">
        <f>'Programe Budget 2073-74'!F324</f>
        <v>65</v>
      </c>
      <c r="G332" s="111">
        <f t="shared" si="30"/>
        <v>3024</v>
      </c>
      <c r="H332" s="111">
        <v>0</v>
      </c>
      <c r="I332" s="379">
        <v>1945</v>
      </c>
      <c r="J332" s="111">
        <f t="shared" si="32"/>
        <v>1945</v>
      </c>
      <c r="K332" s="111">
        <f t="shared" si="33"/>
        <v>62.965360958238911</v>
      </c>
      <c r="L332" s="114"/>
      <c r="M332" s="114"/>
      <c r="N332" s="111" t="str">
        <f>'Programe Budget 2073-74'!Q324</f>
        <v>का</v>
      </c>
      <c r="O332" s="217" t="e">
        <f>J332-#REF!</f>
        <v>#REF!</v>
      </c>
    </row>
    <row r="333" spans="1:15">
      <c r="A333" s="151"/>
      <c r="B333" s="151"/>
      <c r="C333" s="279">
        <f>'Programe Budget 2073-74'!C325</f>
        <v>40</v>
      </c>
      <c r="D333" s="279" t="str">
        <f>'Programe Budget 2073-74'!D325</f>
        <v>जिल्ला कृषि विकास कार्यालय, काठमाण्डौ</v>
      </c>
      <c r="E333" s="374">
        <f>'Programe Budget 2073-74'!E325</f>
        <v>1347.9999999999998</v>
      </c>
      <c r="F333" s="374">
        <f>'Programe Budget 2073-74'!F325</f>
        <v>0</v>
      </c>
      <c r="G333" s="111">
        <f t="shared" si="30"/>
        <v>1347.9999999999998</v>
      </c>
      <c r="H333" s="111">
        <v>0</v>
      </c>
      <c r="I333" s="379">
        <v>1319.7</v>
      </c>
      <c r="J333" s="111">
        <f t="shared" si="32"/>
        <v>1319.7</v>
      </c>
      <c r="K333" s="111">
        <f t="shared" si="33"/>
        <v>97.900593471810112</v>
      </c>
      <c r="L333" s="114"/>
      <c r="M333" s="114"/>
      <c r="N333" s="111" t="str">
        <f>'Programe Budget 2073-74'!Q325</f>
        <v>का</v>
      </c>
      <c r="O333" s="217" t="e">
        <f>J333-#REF!</f>
        <v>#REF!</v>
      </c>
    </row>
    <row r="334" spans="1:15">
      <c r="A334" s="151"/>
      <c r="B334" s="151"/>
      <c r="C334" s="279" t="e">
        <f>'Programe Budget 2073-74'!#REF!</f>
        <v>#REF!</v>
      </c>
      <c r="D334" s="279" t="e">
        <f>'Programe Budget 2073-74'!#REF!</f>
        <v>#REF!</v>
      </c>
      <c r="E334" s="374" t="e">
        <f>'Programe Budget 2073-74'!#REF!</f>
        <v>#REF!</v>
      </c>
      <c r="F334" s="374" t="e">
        <f>'Programe Budget 2073-74'!#REF!</f>
        <v>#REF!</v>
      </c>
      <c r="G334" s="111" t="e">
        <f t="shared" si="30"/>
        <v>#REF!</v>
      </c>
      <c r="H334" s="111">
        <v>0</v>
      </c>
      <c r="I334" s="379">
        <v>116.3</v>
      </c>
      <c r="J334" s="111">
        <f t="shared" si="32"/>
        <v>116.3</v>
      </c>
      <c r="K334" s="111" t="e">
        <f t="shared" si="33"/>
        <v>#REF!</v>
      </c>
      <c r="L334" s="114"/>
      <c r="M334" s="114"/>
      <c r="N334" s="111" t="e">
        <f>'Programe Budget 2073-74'!#REF!</f>
        <v>#REF!</v>
      </c>
      <c r="O334" s="217" t="e">
        <f>J334-#REF!</f>
        <v>#REF!</v>
      </c>
    </row>
    <row r="335" spans="1:15">
      <c r="A335" s="151"/>
      <c r="B335" s="151"/>
      <c r="C335" s="279">
        <f>'Programe Budget 2073-74'!C326</f>
        <v>41</v>
      </c>
      <c r="D335" s="279" t="str">
        <f>'Programe Budget 2073-74'!D326</f>
        <v>जिल्ला कृषि विकास कार्यालय, र्सलाही</v>
      </c>
      <c r="E335" s="374">
        <f>'Programe Budget 2073-74'!E326</f>
        <v>3120.0000000000005</v>
      </c>
      <c r="F335" s="374">
        <f>'Programe Budget 2073-74'!F326</f>
        <v>0</v>
      </c>
      <c r="G335" s="111">
        <f t="shared" si="30"/>
        <v>3120.0000000000005</v>
      </c>
      <c r="H335" s="111">
        <v>0</v>
      </c>
      <c r="I335" s="379">
        <v>1372.5</v>
      </c>
      <c r="J335" s="111">
        <f t="shared" si="32"/>
        <v>1372.5</v>
      </c>
      <c r="K335" s="111">
        <f t="shared" si="33"/>
        <v>43.990384615384606</v>
      </c>
      <c r="L335" s="114"/>
      <c r="M335" s="114"/>
      <c r="N335" s="111" t="str">
        <f>'Programe Budget 2073-74'!Q326</f>
        <v>का</v>
      </c>
      <c r="O335" s="217" t="e">
        <f>J335-#REF!</f>
        <v>#REF!</v>
      </c>
    </row>
    <row r="336" spans="1:15">
      <c r="A336" s="151"/>
      <c r="B336" s="151"/>
      <c r="C336" s="279">
        <f>'Programe Budget 2073-74'!C327</f>
        <v>42</v>
      </c>
      <c r="D336" s="279" t="str">
        <f>'Programe Budget 2073-74'!D327</f>
        <v>जिल्ला कृषि विकास कार्यालय, धनुषा</v>
      </c>
      <c r="E336" s="374">
        <f>'Programe Budget 2073-74'!E327</f>
        <v>3908</v>
      </c>
      <c r="F336" s="374">
        <f>'Programe Budget 2073-74'!F327</f>
        <v>65</v>
      </c>
      <c r="G336" s="111">
        <f t="shared" si="30"/>
        <v>3843</v>
      </c>
      <c r="H336" s="111">
        <v>0</v>
      </c>
      <c r="I336" s="379">
        <v>2245.3000000000002</v>
      </c>
      <c r="J336" s="111">
        <f t="shared" si="32"/>
        <v>2245.3000000000002</v>
      </c>
      <c r="K336" s="111">
        <f t="shared" si="33"/>
        <v>57.453940634595703</v>
      </c>
      <c r="L336" s="114"/>
      <c r="M336" s="114"/>
      <c r="N336" s="111" t="str">
        <f>'Programe Budget 2073-74'!Q327</f>
        <v>का</v>
      </c>
      <c r="O336" s="217" t="e">
        <f>J336-#REF!</f>
        <v>#REF!</v>
      </c>
    </row>
    <row r="337" spans="1:15">
      <c r="A337" s="151"/>
      <c r="B337" s="151"/>
      <c r="C337" s="279">
        <f>'Programe Budget 2073-74'!C328</f>
        <v>43</v>
      </c>
      <c r="D337" s="279" t="str">
        <f>'Programe Budget 2073-74'!D328</f>
        <v>जिल्ला कृषि विकास कार्यालय, दोलखा</v>
      </c>
      <c r="E337" s="374">
        <f>'Programe Budget 2073-74'!E328</f>
        <v>1721</v>
      </c>
      <c r="F337" s="374">
        <f>'Programe Budget 2073-74'!F328</f>
        <v>0</v>
      </c>
      <c r="G337" s="111">
        <f t="shared" si="30"/>
        <v>1721</v>
      </c>
      <c r="H337" s="111">
        <v>0</v>
      </c>
      <c r="I337" s="379">
        <v>1722</v>
      </c>
      <c r="J337" s="111">
        <f t="shared" si="32"/>
        <v>1722</v>
      </c>
      <c r="K337" s="111">
        <f t="shared" si="33"/>
        <v>100.0581057524695</v>
      </c>
      <c r="L337" s="114"/>
      <c r="M337" s="114"/>
      <c r="N337" s="111" t="str">
        <f>'Programe Budget 2073-74'!Q328</f>
        <v>का</v>
      </c>
      <c r="O337" s="217" t="e">
        <f>J337-#REF!</f>
        <v>#REF!</v>
      </c>
    </row>
    <row r="338" spans="1:15">
      <c r="A338" s="151"/>
      <c r="B338" s="151"/>
      <c r="C338" s="279">
        <f>'Programe Budget 2073-74'!C329</f>
        <v>44</v>
      </c>
      <c r="D338" s="279" t="str">
        <f>'Programe Budget 2073-74'!D329</f>
        <v>जिल्ला कृषि विकास कार्यालय, म्याग्दी</v>
      </c>
      <c r="E338" s="374">
        <f>'Programe Budget 2073-74'!E329</f>
        <v>4051</v>
      </c>
      <c r="F338" s="374">
        <f>'Programe Budget 2073-74'!F329</f>
        <v>0</v>
      </c>
      <c r="G338" s="111">
        <f t="shared" si="30"/>
        <v>4051</v>
      </c>
      <c r="H338" s="111">
        <v>0</v>
      </c>
      <c r="I338" s="379">
        <v>2903.2</v>
      </c>
      <c r="J338" s="111">
        <f t="shared" si="32"/>
        <v>2903.2</v>
      </c>
      <c r="K338" s="111">
        <f t="shared" si="33"/>
        <v>71.666255245618359</v>
      </c>
      <c r="L338" s="114"/>
      <c r="M338" s="114"/>
      <c r="N338" s="111" t="str">
        <f>'Programe Budget 2073-74'!Q329</f>
        <v>प</v>
      </c>
      <c r="O338" s="217" t="e">
        <f>J338-#REF!</f>
        <v>#REF!</v>
      </c>
    </row>
    <row r="339" spans="1:15">
      <c r="A339" s="151"/>
      <c r="B339" s="151"/>
      <c r="C339" s="279">
        <f>'Programe Budget 2073-74'!C330</f>
        <v>45</v>
      </c>
      <c r="D339" s="279" t="str">
        <f>'Programe Budget 2073-74'!D330</f>
        <v>जिल्ला कृषि विकास कार्यालय, बागलुङ्ग</v>
      </c>
      <c r="E339" s="374">
        <f>'Programe Budget 2073-74'!E330</f>
        <v>1716.9999999999998</v>
      </c>
      <c r="F339" s="374">
        <f>'Programe Budget 2073-74'!F330</f>
        <v>0</v>
      </c>
      <c r="G339" s="111">
        <f t="shared" si="30"/>
        <v>1716.9999999999998</v>
      </c>
      <c r="H339" s="111">
        <v>0</v>
      </c>
      <c r="I339" s="379">
        <v>1469</v>
      </c>
      <c r="J339" s="111">
        <f t="shared" si="32"/>
        <v>1469</v>
      </c>
      <c r="K339" s="111">
        <f t="shared" si="33"/>
        <v>85.556202679091456</v>
      </c>
      <c r="L339" s="114"/>
      <c r="M339" s="114"/>
      <c r="N339" s="111" t="str">
        <f>'Programe Budget 2073-74'!Q330</f>
        <v>प</v>
      </c>
      <c r="O339" s="217" t="e">
        <f>J339-#REF!</f>
        <v>#REF!</v>
      </c>
    </row>
    <row r="340" spans="1:15">
      <c r="A340" s="151"/>
      <c r="B340" s="151"/>
      <c r="C340" s="279">
        <f>'Programe Budget 2073-74'!C331</f>
        <v>46</v>
      </c>
      <c r="D340" s="279" t="str">
        <f>'Programe Budget 2073-74'!D331</f>
        <v>जिल्ला कृषि विकास कार्यालय, पर्वत</v>
      </c>
      <c r="E340" s="374">
        <f>'Programe Budget 2073-74'!E331</f>
        <v>2749</v>
      </c>
      <c r="F340" s="374">
        <f>'Programe Budget 2073-74'!F331</f>
        <v>65</v>
      </c>
      <c r="G340" s="111">
        <f t="shared" si="30"/>
        <v>2684</v>
      </c>
      <c r="H340" s="111">
        <v>0</v>
      </c>
      <c r="I340" s="379">
        <v>1660.9</v>
      </c>
      <c r="J340" s="111">
        <f t="shared" si="32"/>
        <v>1660.9</v>
      </c>
      <c r="K340" s="111">
        <f t="shared" si="33"/>
        <v>60.418333939614413</v>
      </c>
      <c r="L340" s="114"/>
      <c r="M340" s="114"/>
      <c r="N340" s="111" t="str">
        <f>'Programe Budget 2073-74'!Q331</f>
        <v>प</v>
      </c>
      <c r="O340" s="217" t="e">
        <f>J340-#REF!</f>
        <v>#REF!</v>
      </c>
    </row>
    <row r="341" spans="1:15">
      <c r="A341" s="151"/>
      <c r="B341" s="151"/>
      <c r="C341" s="279">
        <f>'Programe Budget 2073-74'!C332</f>
        <v>47</v>
      </c>
      <c r="D341" s="279" t="str">
        <f>'Programe Budget 2073-74'!D332</f>
        <v>जिल्ला कृषि विकास कार्यालय, कास्की</v>
      </c>
      <c r="E341" s="374">
        <f>'Programe Budget 2073-74'!E332</f>
        <v>1468</v>
      </c>
      <c r="F341" s="374">
        <f>'Programe Budget 2073-74'!F332</f>
        <v>0</v>
      </c>
      <c r="G341" s="111">
        <f t="shared" si="30"/>
        <v>1468</v>
      </c>
      <c r="H341" s="111">
        <v>0</v>
      </c>
      <c r="I341" s="379">
        <v>1298</v>
      </c>
      <c r="J341" s="111">
        <f t="shared" si="32"/>
        <v>1298</v>
      </c>
      <c r="K341" s="111">
        <f t="shared" si="33"/>
        <v>88.419618528610357</v>
      </c>
      <c r="L341" s="114"/>
      <c r="M341" s="114"/>
      <c r="N341" s="111" t="str">
        <f>'Programe Budget 2073-74'!Q332</f>
        <v>प</v>
      </c>
      <c r="O341" s="217" t="e">
        <f>J341-#REF!</f>
        <v>#REF!</v>
      </c>
    </row>
    <row r="342" spans="1:15">
      <c r="A342" s="151"/>
      <c r="B342" s="151"/>
      <c r="C342" s="279">
        <f>'Programe Budget 2073-74'!C333</f>
        <v>48</v>
      </c>
      <c r="D342" s="279" t="str">
        <f>'Programe Budget 2073-74'!D333</f>
        <v>जिल्ला कृषि विकास कार्यालय, तनहुँ</v>
      </c>
      <c r="E342" s="374">
        <f>'Programe Budget 2073-74'!E333</f>
        <v>1628</v>
      </c>
      <c r="F342" s="374">
        <f>'Programe Budget 2073-74'!F333</f>
        <v>65</v>
      </c>
      <c r="G342" s="111">
        <f t="shared" si="30"/>
        <v>1563</v>
      </c>
      <c r="H342" s="111">
        <v>0</v>
      </c>
      <c r="I342" s="379">
        <v>723</v>
      </c>
      <c r="J342" s="111">
        <f t="shared" si="32"/>
        <v>723</v>
      </c>
      <c r="K342" s="111">
        <f t="shared" si="33"/>
        <v>44.41031941031941</v>
      </c>
      <c r="L342" s="114"/>
      <c r="M342" s="114"/>
      <c r="N342" s="111" t="str">
        <f>'Programe Budget 2073-74'!Q333</f>
        <v>प</v>
      </c>
      <c r="O342" s="217" t="e">
        <f>J342-#REF!</f>
        <v>#REF!</v>
      </c>
    </row>
    <row r="343" spans="1:15">
      <c r="A343" s="151"/>
      <c r="B343" s="151"/>
      <c r="C343" s="279">
        <f>'Programe Budget 2073-74'!C334</f>
        <v>49</v>
      </c>
      <c r="D343" s="279" t="str">
        <f>'Programe Budget 2073-74'!D334</f>
        <v>जिल्ला कृषि विकास कार्यालय, गोरखा</v>
      </c>
      <c r="E343" s="374">
        <f>'Programe Budget 2073-74'!E334</f>
        <v>1883.0000000000002</v>
      </c>
      <c r="F343" s="374">
        <f>'Programe Budget 2073-74'!F334</f>
        <v>0</v>
      </c>
      <c r="G343" s="111">
        <f t="shared" si="30"/>
        <v>1883.0000000000002</v>
      </c>
      <c r="H343" s="111">
        <v>0</v>
      </c>
      <c r="I343" s="379">
        <v>1570.9</v>
      </c>
      <c r="J343" s="111">
        <f t="shared" si="32"/>
        <v>1570.9</v>
      </c>
      <c r="K343" s="111">
        <f t="shared" si="33"/>
        <v>83.425385023898031</v>
      </c>
      <c r="L343" s="114"/>
      <c r="M343" s="114"/>
      <c r="N343" s="111" t="str">
        <f>'Programe Budget 2073-74'!Q334</f>
        <v>प</v>
      </c>
      <c r="O343" s="217" t="e">
        <f>J343-#REF!</f>
        <v>#REF!</v>
      </c>
    </row>
    <row r="344" spans="1:15">
      <c r="A344" s="151"/>
      <c r="B344" s="151"/>
      <c r="C344" s="279">
        <f>'Programe Budget 2073-74'!C335</f>
        <v>50</v>
      </c>
      <c r="D344" s="279" t="str">
        <f>'Programe Budget 2073-74'!D335</f>
        <v>जिल्ला कृषि विकास कार्यालय, लमजुङ्ग</v>
      </c>
      <c r="E344" s="374">
        <f>'Programe Budget 2073-74'!E335</f>
        <v>3223.0000000000005</v>
      </c>
      <c r="F344" s="374">
        <f>'Programe Budget 2073-74'!F335</f>
        <v>0</v>
      </c>
      <c r="G344" s="111">
        <f t="shared" si="30"/>
        <v>3223.0000000000005</v>
      </c>
      <c r="H344" s="111">
        <v>0</v>
      </c>
      <c r="I344" s="379">
        <v>2705.6</v>
      </c>
      <c r="J344" s="111">
        <f t="shared" si="32"/>
        <v>2705.6</v>
      </c>
      <c r="K344" s="111">
        <f t="shared" si="33"/>
        <v>83.946633571206931</v>
      </c>
      <c r="L344" s="114"/>
      <c r="M344" s="114"/>
      <c r="N344" s="111" t="str">
        <f>'Programe Budget 2073-74'!Q335</f>
        <v>प</v>
      </c>
      <c r="O344" s="217" t="e">
        <f>J344-#REF!</f>
        <v>#REF!</v>
      </c>
    </row>
    <row r="345" spans="1:15">
      <c r="A345" s="151"/>
      <c r="B345" s="151"/>
      <c r="C345" s="279">
        <f>'Programe Budget 2073-74'!C336</f>
        <v>51</v>
      </c>
      <c r="D345" s="279" t="str">
        <f>'Programe Budget 2073-74'!D336</f>
        <v>जिल्ला कृषि विकास कार्यालय, नवलपरासी</v>
      </c>
      <c r="E345" s="374">
        <f>'Programe Budget 2073-74'!E336</f>
        <v>5098</v>
      </c>
      <c r="F345" s="374">
        <f>'Programe Budget 2073-74'!F336</f>
        <v>65</v>
      </c>
      <c r="G345" s="111">
        <f t="shared" si="30"/>
        <v>5033</v>
      </c>
      <c r="H345" s="111">
        <v>0</v>
      </c>
      <c r="I345" s="379">
        <v>4110</v>
      </c>
      <c r="J345" s="111">
        <f t="shared" si="32"/>
        <v>4110</v>
      </c>
      <c r="K345" s="111">
        <f t="shared" si="33"/>
        <v>80.619850921930166</v>
      </c>
      <c r="L345" s="114"/>
      <c r="M345" s="114"/>
      <c r="N345" s="111" t="str">
        <f>'Programe Budget 2073-74'!Q336</f>
        <v>प</v>
      </c>
      <c r="O345" s="217" t="e">
        <f>J345-#REF!</f>
        <v>#REF!</v>
      </c>
    </row>
    <row r="346" spans="1:15">
      <c r="A346" s="151"/>
      <c r="B346" s="151"/>
      <c r="C346" s="279">
        <f>'Programe Budget 2073-74'!C337</f>
        <v>52</v>
      </c>
      <c r="D346" s="279" t="str">
        <f>'Programe Budget 2073-74'!D337</f>
        <v>जिल्ला कृषि बिकास कार्यालय, कपिलवस्तु</v>
      </c>
      <c r="E346" s="374">
        <f>'Programe Budget 2073-74'!E337</f>
        <v>4698.9999999999991</v>
      </c>
      <c r="F346" s="374">
        <f>'Programe Budget 2073-74'!F337</f>
        <v>0</v>
      </c>
      <c r="G346" s="111">
        <f t="shared" si="30"/>
        <v>4698.9999999999991</v>
      </c>
      <c r="H346" s="111">
        <v>128</v>
      </c>
      <c r="I346" s="379">
        <v>3110</v>
      </c>
      <c r="J346" s="111">
        <f t="shared" si="32"/>
        <v>3238</v>
      </c>
      <c r="K346" s="111">
        <f t="shared" si="33"/>
        <v>68.908278357097259</v>
      </c>
      <c r="L346" s="114"/>
      <c r="M346" s="114"/>
      <c r="N346" s="111" t="str">
        <f>'Programe Budget 2073-74'!Q337</f>
        <v>प</v>
      </c>
      <c r="O346" s="217" t="e">
        <f>J346-#REF!</f>
        <v>#REF!</v>
      </c>
    </row>
    <row r="347" spans="1:15">
      <c r="A347" s="151"/>
      <c r="B347" s="151"/>
      <c r="C347" s="279">
        <f>'Programe Budget 2073-74'!C338</f>
        <v>53</v>
      </c>
      <c r="D347" s="279" t="str">
        <f>'Programe Budget 2073-74'!D338</f>
        <v>जिल्ला कृषि बिकास कार्यालय, रुपन्देही</v>
      </c>
      <c r="E347" s="374">
        <f>'Programe Budget 2073-74'!E338</f>
        <v>5819</v>
      </c>
      <c r="F347" s="374">
        <f>'Programe Budget 2073-74'!F338</f>
        <v>0</v>
      </c>
      <c r="G347" s="111">
        <f t="shared" si="30"/>
        <v>5819</v>
      </c>
      <c r="H347" s="111">
        <v>79</v>
      </c>
      <c r="I347" s="379">
        <v>4477</v>
      </c>
      <c r="J347" s="111">
        <f t="shared" si="32"/>
        <v>4556</v>
      </c>
      <c r="K347" s="111">
        <f t="shared" si="33"/>
        <v>78.295239731912702</v>
      </c>
      <c r="L347" s="114"/>
      <c r="M347" s="114"/>
      <c r="N347" s="111" t="str">
        <f>'Programe Budget 2073-74'!Q338</f>
        <v>प</v>
      </c>
      <c r="O347" s="217" t="e">
        <f>J347-#REF!</f>
        <v>#REF!</v>
      </c>
    </row>
    <row r="348" spans="1:15">
      <c r="A348" s="151"/>
      <c r="B348" s="151"/>
      <c r="C348" s="279">
        <f>'Programe Budget 2073-74'!C339</f>
        <v>54</v>
      </c>
      <c r="D348" s="279" t="str">
        <f>'Programe Budget 2073-74'!D339</f>
        <v>जिल्ला कृषि बिकास कार्यालय, गुल्मी</v>
      </c>
      <c r="E348" s="374">
        <f>'Programe Budget 2073-74'!E339</f>
        <v>4465.0000000000009</v>
      </c>
      <c r="F348" s="374">
        <f>'Programe Budget 2073-74'!F339</f>
        <v>0</v>
      </c>
      <c r="G348" s="111">
        <f t="shared" si="30"/>
        <v>4465.0000000000009</v>
      </c>
      <c r="H348" s="111">
        <v>0</v>
      </c>
      <c r="I348" s="379">
        <v>3700.4</v>
      </c>
      <c r="J348" s="111">
        <f t="shared" si="32"/>
        <v>3700.4</v>
      </c>
      <c r="K348" s="111">
        <f t="shared" si="33"/>
        <v>82.875699888017905</v>
      </c>
      <c r="L348" s="114"/>
      <c r="M348" s="114"/>
      <c r="N348" s="111" t="str">
        <f>'Programe Budget 2073-74'!Q339</f>
        <v>प</v>
      </c>
      <c r="O348" s="217" t="e">
        <f>J348-#REF!</f>
        <v>#REF!</v>
      </c>
    </row>
    <row r="349" spans="1:15">
      <c r="A349" s="151"/>
      <c r="B349" s="151"/>
      <c r="C349" s="279">
        <f>'Programe Budget 2073-74'!C340</f>
        <v>55</v>
      </c>
      <c r="D349" s="279" t="str">
        <f>'Programe Budget 2073-74'!D340</f>
        <v>जिल्ला कृषि बिकास कार्यालय, अर्घाँखाँची</v>
      </c>
      <c r="E349" s="374">
        <f>'Programe Budget 2073-74'!E340</f>
        <v>2860</v>
      </c>
      <c r="F349" s="374">
        <f>'Programe Budget 2073-74'!F340</f>
        <v>65</v>
      </c>
      <c r="G349" s="111">
        <f t="shared" si="30"/>
        <v>2795</v>
      </c>
      <c r="H349" s="111">
        <v>0</v>
      </c>
      <c r="I349" s="379">
        <v>2032</v>
      </c>
      <c r="J349" s="111">
        <f t="shared" si="32"/>
        <v>2032</v>
      </c>
      <c r="K349" s="111">
        <f t="shared" si="33"/>
        <v>71.048951048951054</v>
      </c>
      <c r="L349" s="114"/>
      <c r="M349" s="114"/>
      <c r="N349" s="111" t="str">
        <f>'Programe Budget 2073-74'!Q340</f>
        <v>प</v>
      </c>
      <c r="O349" s="217" t="e">
        <f>J349-#REF!</f>
        <v>#REF!</v>
      </c>
    </row>
    <row r="350" spans="1:15">
      <c r="A350" s="151"/>
      <c r="B350" s="151"/>
      <c r="C350" s="279">
        <f>'Programe Budget 2073-74'!C341</f>
        <v>56</v>
      </c>
      <c r="D350" s="279" t="str">
        <f>'Programe Budget 2073-74'!D341</f>
        <v>जिल्ला कृषि बिकास कार्यालय, पाल्पा</v>
      </c>
      <c r="E350" s="374">
        <f>'Programe Budget 2073-74'!E341</f>
        <v>1889</v>
      </c>
      <c r="F350" s="374">
        <f>'Programe Budget 2073-74'!F341</f>
        <v>0</v>
      </c>
      <c r="G350" s="111">
        <f t="shared" si="30"/>
        <v>1889</v>
      </c>
      <c r="H350" s="111">
        <v>0</v>
      </c>
      <c r="I350" s="379">
        <v>1872.5</v>
      </c>
      <c r="J350" s="111">
        <f t="shared" si="32"/>
        <v>1872.5</v>
      </c>
      <c r="K350" s="111">
        <f t="shared" si="33"/>
        <v>99.126521969295922</v>
      </c>
      <c r="L350" s="114"/>
      <c r="M350" s="114"/>
      <c r="N350" s="111" t="str">
        <f>'Programe Budget 2073-74'!Q341</f>
        <v>प</v>
      </c>
      <c r="O350" s="217" t="e">
        <f>J350-#REF!</f>
        <v>#REF!</v>
      </c>
    </row>
    <row r="351" spans="1:15">
      <c r="A351" s="151"/>
      <c r="B351" s="151"/>
      <c r="C351" s="279">
        <f>'Programe Budget 2073-74'!C342</f>
        <v>57</v>
      </c>
      <c r="D351" s="279" t="str">
        <f>'Programe Budget 2073-74'!D342</f>
        <v>जिल्ला कृषि बिकास कार्यालय, स्याङ्गजा</v>
      </c>
      <c r="E351" s="374">
        <f>'Programe Budget 2073-74'!E342</f>
        <v>3047</v>
      </c>
      <c r="F351" s="374">
        <f>'Programe Budget 2073-74'!F342</f>
        <v>0</v>
      </c>
      <c r="G351" s="111">
        <f t="shared" si="30"/>
        <v>3047</v>
      </c>
      <c r="H351" s="111">
        <v>0</v>
      </c>
      <c r="I351" s="379">
        <v>2281.1</v>
      </c>
      <c r="J351" s="111">
        <f t="shared" si="32"/>
        <v>2281.1</v>
      </c>
      <c r="K351" s="111">
        <f t="shared" si="33"/>
        <v>74.863800459468322</v>
      </c>
      <c r="L351" s="114"/>
      <c r="M351" s="114"/>
      <c r="N351" s="111" t="str">
        <f>'Programe Budget 2073-74'!Q342</f>
        <v>प</v>
      </c>
      <c r="O351" s="217" t="e">
        <f>J351-#REF!</f>
        <v>#REF!</v>
      </c>
    </row>
    <row r="352" spans="1:15">
      <c r="A352" s="151"/>
      <c r="B352" s="151"/>
      <c r="C352" s="279">
        <f>'Programe Budget 2073-74'!C343</f>
        <v>58</v>
      </c>
      <c r="D352" s="279" t="str">
        <f>'Programe Budget 2073-74'!D343</f>
        <v xml:space="preserve">जिल्ला कृषि बिकास कार्यालय, कालिकोट </v>
      </c>
      <c r="E352" s="374">
        <f>'Programe Budget 2073-74'!E343</f>
        <v>1372</v>
      </c>
      <c r="F352" s="374">
        <f>'Programe Budget 2073-74'!F343</f>
        <v>0</v>
      </c>
      <c r="G352" s="111">
        <f t="shared" si="30"/>
        <v>1372</v>
      </c>
      <c r="H352" s="111">
        <v>0</v>
      </c>
      <c r="I352" s="379">
        <v>1373</v>
      </c>
      <c r="J352" s="111">
        <f t="shared" si="32"/>
        <v>1373</v>
      </c>
      <c r="K352" s="111">
        <f t="shared" si="33"/>
        <v>100.0728862973761</v>
      </c>
      <c r="L352" s="114"/>
      <c r="M352" s="114"/>
      <c r="N352" s="111" t="str">
        <f>'Programe Budget 2073-74'!Q343</f>
        <v>सु</v>
      </c>
      <c r="O352" s="217" t="e">
        <f>J352-#REF!</f>
        <v>#REF!</v>
      </c>
    </row>
    <row r="353" spans="1:15">
      <c r="A353" s="151"/>
      <c r="B353" s="151"/>
      <c r="C353" s="279">
        <f>'Programe Budget 2073-74'!C344</f>
        <v>59</v>
      </c>
      <c r="D353" s="279" t="str">
        <f>'Programe Budget 2073-74'!D344</f>
        <v>जिल्ला कृषि बिकास कार्यालय, जुम्ला</v>
      </c>
      <c r="E353" s="374">
        <f>'Programe Budget 2073-74'!E344</f>
        <v>204</v>
      </c>
      <c r="F353" s="374">
        <f>'Programe Budget 2073-74'!F344</f>
        <v>0</v>
      </c>
      <c r="G353" s="111">
        <f t="shared" si="30"/>
        <v>204</v>
      </c>
      <c r="H353" s="111">
        <v>0</v>
      </c>
      <c r="I353" s="379">
        <v>187</v>
      </c>
      <c r="J353" s="111">
        <f t="shared" si="32"/>
        <v>187</v>
      </c>
      <c r="K353" s="111">
        <f t="shared" si="33"/>
        <v>91.666666666666657</v>
      </c>
      <c r="L353" s="114"/>
      <c r="M353" s="114"/>
      <c r="N353" s="111" t="str">
        <f>'Programe Budget 2073-74'!Q344</f>
        <v>सु</v>
      </c>
      <c r="O353" s="217" t="e">
        <f>J353-#REF!</f>
        <v>#REF!</v>
      </c>
    </row>
    <row r="354" spans="1:15">
      <c r="A354" s="151"/>
      <c r="B354" s="151"/>
      <c r="C354" s="279">
        <f>'Programe Budget 2073-74'!C345</f>
        <v>60</v>
      </c>
      <c r="D354" s="279" t="str">
        <f>'Programe Budget 2073-74'!D345</f>
        <v>जिल्ला कृषि बिकास कार्यालय, रुकुम</v>
      </c>
      <c r="E354" s="374">
        <f>'Programe Budget 2073-74'!E345</f>
        <v>1677</v>
      </c>
      <c r="F354" s="374">
        <f>'Programe Budget 2073-74'!F345</f>
        <v>0</v>
      </c>
      <c r="G354" s="111">
        <f t="shared" si="30"/>
        <v>1677</v>
      </c>
      <c r="H354" s="111">
        <v>0</v>
      </c>
      <c r="I354" s="379">
        <v>1340</v>
      </c>
      <c r="J354" s="111">
        <f t="shared" si="32"/>
        <v>1340</v>
      </c>
      <c r="K354" s="111">
        <f t="shared" si="33"/>
        <v>79.904591532498515</v>
      </c>
      <c r="L354" s="114"/>
      <c r="M354" s="114"/>
      <c r="N354" s="111" t="str">
        <f>'Programe Budget 2073-74'!Q345</f>
        <v>सु</v>
      </c>
      <c r="O354" s="217" t="e">
        <f>J354-#REF!</f>
        <v>#REF!</v>
      </c>
    </row>
    <row r="355" spans="1:15">
      <c r="A355" s="151"/>
      <c r="B355" s="151"/>
      <c r="C355" s="279">
        <f>'Programe Budget 2073-74'!C346</f>
        <v>61</v>
      </c>
      <c r="D355" s="279" t="str">
        <f>'Programe Budget 2073-74'!D346</f>
        <v>जिल्ला कृषि बिकास कार्यालय, दाङ्ग</v>
      </c>
      <c r="E355" s="374">
        <f>'Programe Budget 2073-74'!E346</f>
        <v>5395</v>
      </c>
      <c r="F355" s="374">
        <f>'Programe Budget 2073-74'!F346</f>
        <v>0</v>
      </c>
      <c r="G355" s="111">
        <f t="shared" si="30"/>
        <v>5395</v>
      </c>
      <c r="H355" s="111">
        <v>129</v>
      </c>
      <c r="I355" s="379">
        <v>4547</v>
      </c>
      <c r="J355" s="111">
        <f t="shared" si="32"/>
        <v>4676</v>
      </c>
      <c r="K355" s="111">
        <f t="shared" si="33"/>
        <v>86.672845227062083</v>
      </c>
      <c r="L355" s="114"/>
      <c r="M355" s="114"/>
      <c r="N355" s="111" t="str">
        <f>'Programe Budget 2073-74'!Q346</f>
        <v>सु</v>
      </c>
      <c r="O355" s="217" t="e">
        <f>J355-#REF!</f>
        <v>#REF!</v>
      </c>
    </row>
    <row r="356" spans="1:15">
      <c r="A356" s="151"/>
      <c r="B356" s="151"/>
      <c r="C356" s="279">
        <f>'Programe Budget 2073-74'!C347</f>
        <v>62</v>
      </c>
      <c r="D356" s="279" t="str">
        <f>'Programe Budget 2073-74'!D347</f>
        <v>जिल्ला कृषि बिकास कार्यालय, राल्पा</v>
      </c>
      <c r="E356" s="374">
        <f>'Programe Budget 2073-74'!E347</f>
        <v>4389.0000000000009</v>
      </c>
      <c r="F356" s="374">
        <f>'Programe Budget 2073-74'!F347</f>
        <v>0</v>
      </c>
      <c r="G356" s="111">
        <f t="shared" si="30"/>
        <v>4389.0000000000009</v>
      </c>
      <c r="H356" s="111">
        <v>0</v>
      </c>
      <c r="I356" s="379">
        <v>2140</v>
      </c>
      <c r="J356" s="111">
        <f t="shared" si="32"/>
        <v>2140</v>
      </c>
      <c r="K356" s="111">
        <f t="shared" si="33"/>
        <v>48.758259284575061</v>
      </c>
      <c r="L356" s="114"/>
      <c r="M356" s="114"/>
      <c r="N356" s="111" t="str">
        <f>'Programe Budget 2073-74'!Q347</f>
        <v>सु</v>
      </c>
      <c r="O356" s="217" t="e">
        <f>J356-#REF!</f>
        <v>#REF!</v>
      </c>
    </row>
    <row r="357" spans="1:15">
      <c r="A357" s="151"/>
      <c r="B357" s="151"/>
      <c r="C357" s="279">
        <f>'Programe Budget 2073-74'!C348</f>
        <v>63</v>
      </c>
      <c r="D357" s="279" t="str">
        <f>'Programe Budget 2073-74'!D348</f>
        <v>जिल्ला कृषि बिकास कार्यालय, प्यूठान</v>
      </c>
      <c r="E357" s="374">
        <f>'Programe Budget 2073-74'!E348</f>
        <v>5047</v>
      </c>
      <c r="F357" s="374">
        <f>'Programe Budget 2073-74'!F348</f>
        <v>65</v>
      </c>
      <c r="G357" s="111">
        <f t="shared" si="30"/>
        <v>4982</v>
      </c>
      <c r="H357" s="111">
        <v>0</v>
      </c>
      <c r="I357" s="379">
        <v>3415</v>
      </c>
      <c r="J357" s="111">
        <f t="shared" si="32"/>
        <v>3415</v>
      </c>
      <c r="K357" s="111">
        <f t="shared" si="33"/>
        <v>67.663958787398457</v>
      </c>
      <c r="L357" s="114"/>
      <c r="M357" s="114"/>
      <c r="N357" s="111" t="str">
        <f>'Programe Budget 2073-74'!Q348</f>
        <v>सु</v>
      </c>
      <c r="O357" s="217" t="e">
        <f>J357-#REF!</f>
        <v>#REF!</v>
      </c>
    </row>
    <row r="358" spans="1:15">
      <c r="A358" s="151"/>
      <c r="B358" s="151"/>
      <c r="C358" s="279">
        <f>'Programe Budget 2073-74'!C349</f>
        <v>64</v>
      </c>
      <c r="D358" s="279" t="str">
        <f>'Programe Budget 2073-74'!D349</f>
        <v>जिल्ला कृषि बिकास कार्यालय, सल्यान</v>
      </c>
      <c r="E358" s="374">
        <f>'Programe Budget 2073-74'!E349</f>
        <v>2086</v>
      </c>
      <c r="F358" s="374">
        <f>'Programe Budget 2073-74'!F349</f>
        <v>0</v>
      </c>
      <c r="G358" s="111">
        <f t="shared" ref="G358:G370" si="34">E358-F358</f>
        <v>2086</v>
      </c>
      <c r="H358" s="111">
        <v>0</v>
      </c>
      <c r="I358" s="379">
        <v>2003</v>
      </c>
      <c r="J358" s="111">
        <f t="shared" ref="J358:J370" si="35">I358+H358</f>
        <v>2003</v>
      </c>
      <c r="K358" s="111">
        <f t="shared" si="33"/>
        <v>96.021093000958771</v>
      </c>
      <c r="L358" s="114"/>
      <c r="M358" s="114"/>
      <c r="N358" s="111" t="str">
        <f>'Programe Budget 2073-74'!Q349</f>
        <v>सु</v>
      </c>
      <c r="O358" s="217" t="e">
        <f>J358-#REF!</f>
        <v>#REF!</v>
      </c>
    </row>
    <row r="359" spans="1:15">
      <c r="A359" s="151"/>
      <c r="B359" s="151"/>
      <c r="C359" s="279">
        <f>'Programe Budget 2073-74'!C350</f>
        <v>65</v>
      </c>
      <c r="D359" s="279" t="str">
        <f>'Programe Budget 2073-74'!D350</f>
        <v>जिल्ला कृषि बिकास कार्यालय, बर्दिया</v>
      </c>
      <c r="E359" s="374">
        <f>'Programe Budget 2073-74'!E350</f>
        <v>6519</v>
      </c>
      <c r="F359" s="374">
        <f>'Programe Budget 2073-74'!F350</f>
        <v>0</v>
      </c>
      <c r="G359" s="111">
        <f t="shared" si="34"/>
        <v>6519</v>
      </c>
      <c r="H359" s="111">
        <v>114</v>
      </c>
      <c r="I359" s="379">
        <v>5761</v>
      </c>
      <c r="J359" s="111">
        <f t="shared" si="35"/>
        <v>5875</v>
      </c>
      <c r="K359" s="111">
        <f t="shared" si="33"/>
        <v>90.121184230710227</v>
      </c>
      <c r="L359" s="114"/>
      <c r="M359" s="114"/>
      <c r="N359" s="111" t="str">
        <f>'Programe Budget 2073-74'!Q350</f>
        <v>सु</v>
      </c>
      <c r="O359" s="217" t="e">
        <f>J359-#REF!</f>
        <v>#REF!</v>
      </c>
    </row>
    <row r="360" spans="1:15">
      <c r="A360" s="151"/>
      <c r="B360" s="151"/>
      <c r="C360" s="279">
        <f>'Programe Budget 2073-74'!C351</f>
        <v>66</v>
      </c>
      <c r="D360" s="279" t="str">
        <f>'Programe Budget 2073-74'!D351</f>
        <v>जिल्ला कृषि बिकास कार्यालय, बाँके</v>
      </c>
      <c r="E360" s="374">
        <f>'Programe Budget 2073-74'!E351</f>
        <v>4280</v>
      </c>
      <c r="F360" s="374">
        <f>'Programe Budget 2073-74'!F351</f>
        <v>0</v>
      </c>
      <c r="G360" s="111">
        <f t="shared" si="34"/>
        <v>4280</v>
      </c>
      <c r="H360" s="379">
        <v>128</v>
      </c>
      <c r="I360" s="379">
        <v>3182</v>
      </c>
      <c r="J360" s="111">
        <f t="shared" si="35"/>
        <v>3310</v>
      </c>
      <c r="K360" s="111">
        <f t="shared" si="33"/>
        <v>77.336448598130829</v>
      </c>
      <c r="L360" s="114"/>
      <c r="M360" s="114"/>
      <c r="N360" s="111" t="str">
        <f>'Programe Budget 2073-74'!Q351</f>
        <v>सु</v>
      </c>
      <c r="O360" s="217" t="e">
        <f>J360-#REF!</f>
        <v>#REF!</v>
      </c>
    </row>
    <row r="361" spans="1:15">
      <c r="A361" s="151"/>
      <c r="B361" s="151"/>
      <c r="C361" s="279">
        <f>'Programe Budget 2073-74'!C352</f>
        <v>67</v>
      </c>
      <c r="D361" s="279" t="str">
        <f>'Programe Budget 2073-74'!D352</f>
        <v>जिल्ला कृषि बिकास कार्यालय, जाजरकोट</v>
      </c>
      <c r="E361" s="374">
        <f>'Programe Budget 2073-74'!E352</f>
        <v>4086.9999999999995</v>
      </c>
      <c r="F361" s="374">
        <f>'Programe Budget 2073-74'!F352</f>
        <v>0</v>
      </c>
      <c r="G361" s="111">
        <f t="shared" si="34"/>
        <v>4086.9999999999995</v>
      </c>
      <c r="H361" s="379">
        <v>0</v>
      </c>
      <c r="I361" s="379">
        <v>3889</v>
      </c>
      <c r="J361" s="111">
        <f t="shared" si="35"/>
        <v>3889</v>
      </c>
      <c r="K361" s="111">
        <f t="shared" si="33"/>
        <v>95.155370687545897</v>
      </c>
      <c r="L361" s="114"/>
      <c r="M361" s="114"/>
      <c r="N361" s="111" t="str">
        <f>'Programe Budget 2073-74'!Q352</f>
        <v>सु</v>
      </c>
      <c r="O361" s="217" t="e">
        <f>J361-#REF!</f>
        <v>#REF!</v>
      </c>
    </row>
    <row r="362" spans="1:15">
      <c r="A362" s="151"/>
      <c r="B362" s="151"/>
      <c r="C362" s="279">
        <f>'Programe Budget 2073-74'!C353</f>
        <v>68</v>
      </c>
      <c r="D362" s="279" t="str">
        <f>'Programe Budget 2073-74'!D353</f>
        <v>जिल्ला कृषि बिकास कार्यालय, सुर्खेत</v>
      </c>
      <c r="E362" s="374">
        <f>'Programe Budget 2073-74'!E353</f>
        <v>3204</v>
      </c>
      <c r="F362" s="374">
        <f>'Programe Budget 2073-74'!F353</f>
        <v>0</v>
      </c>
      <c r="G362" s="111">
        <f t="shared" si="34"/>
        <v>3204</v>
      </c>
      <c r="H362" s="379">
        <v>0</v>
      </c>
      <c r="I362" s="379">
        <v>2427</v>
      </c>
      <c r="J362" s="111">
        <f t="shared" si="35"/>
        <v>2427</v>
      </c>
      <c r="K362" s="111">
        <f t="shared" si="33"/>
        <v>75.749063670411985</v>
      </c>
      <c r="L362" s="114"/>
      <c r="M362" s="114"/>
      <c r="N362" s="111" t="str">
        <f>'Programe Budget 2073-74'!Q353</f>
        <v>सु</v>
      </c>
      <c r="O362" s="217" t="e">
        <f>J362-#REF!</f>
        <v>#REF!</v>
      </c>
    </row>
    <row r="363" spans="1:15">
      <c r="A363" s="151"/>
      <c r="B363" s="151"/>
      <c r="C363" s="279">
        <f>'Programe Budget 2073-74'!C354</f>
        <v>69</v>
      </c>
      <c r="D363" s="279" t="str">
        <f>'Programe Budget 2073-74'!D354</f>
        <v>जिल्ला कृषि बिकास कार्यालय, दैलेख</v>
      </c>
      <c r="E363" s="374">
        <f>'Programe Budget 2073-74'!E354</f>
        <v>3452.0000000000005</v>
      </c>
      <c r="F363" s="374">
        <f>'Programe Budget 2073-74'!F354</f>
        <v>0</v>
      </c>
      <c r="G363" s="111">
        <f t="shared" si="34"/>
        <v>3452.0000000000005</v>
      </c>
      <c r="H363" s="379">
        <v>0</v>
      </c>
      <c r="I363" s="379">
        <v>3127</v>
      </c>
      <c r="J363" s="111">
        <f t="shared" si="35"/>
        <v>3127</v>
      </c>
      <c r="K363" s="111">
        <f t="shared" si="33"/>
        <v>90.58516801853996</v>
      </c>
      <c r="L363" s="114"/>
      <c r="M363" s="114"/>
      <c r="N363" s="111" t="str">
        <f>'Programe Budget 2073-74'!Q354</f>
        <v>सु</v>
      </c>
      <c r="O363" s="217" t="e">
        <f>J363-#REF!</f>
        <v>#REF!</v>
      </c>
    </row>
    <row r="364" spans="1:15">
      <c r="A364" s="151"/>
      <c r="B364" s="151"/>
      <c r="C364" s="279">
        <f>'Programe Budget 2073-74'!C355</f>
        <v>70</v>
      </c>
      <c r="D364" s="279" t="str">
        <f>'Programe Budget 2073-74'!D355</f>
        <v>जिल्ला कृषि बिकास कार्यालय, कैलाली</v>
      </c>
      <c r="E364" s="374">
        <f>'Programe Budget 2073-74'!E355</f>
        <v>5985</v>
      </c>
      <c r="F364" s="374">
        <f>'Programe Budget 2073-74'!F355</f>
        <v>0</v>
      </c>
      <c r="G364" s="111">
        <f t="shared" si="34"/>
        <v>5985</v>
      </c>
      <c r="H364" s="111">
        <v>0</v>
      </c>
      <c r="I364" s="379">
        <v>5589</v>
      </c>
      <c r="J364" s="111">
        <f t="shared" si="35"/>
        <v>5589</v>
      </c>
      <c r="K364" s="111">
        <f t="shared" si="33"/>
        <v>93.383458646616546</v>
      </c>
      <c r="L364" s="114"/>
      <c r="M364" s="114"/>
      <c r="N364" s="111" t="str">
        <f>'Programe Budget 2073-74'!Q355</f>
        <v>दि</v>
      </c>
      <c r="O364" s="217" t="e">
        <f>J364-#REF!</f>
        <v>#REF!</v>
      </c>
    </row>
    <row r="365" spans="1:15">
      <c r="A365" s="151"/>
      <c r="B365" s="151"/>
      <c r="C365" s="279">
        <f>'Programe Budget 2073-74'!C356</f>
        <v>71</v>
      </c>
      <c r="D365" s="279" t="str">
        <f>'Programe Budget 2073-74'!D356</f>
        <v>जिल्ला कृषि बिकास कार्यालय, डोटी</v>
      </c>
      <c r="E365" s="374">
        <f>'Programe Budget 2073-74'!E356</f>
        <v>6775</v>
      </c>
      <c r="F365" s="374">
        <f>'Programe Budget 2073-74'!F356</f>
        <v>0</v>
      </c>
      <c r="G365" s="111">
        <f t="shared" si="34"/>
        <v>6775</v>
      </c>
      <c r="H365" s="111">
        <v>0</v>
      </c>
      <c r="I365" s="379">
        <v>5316</v>
      </c>
      <c r="J365" s="111">
        <f t="shared" si="35"/>
        <v>5316</v>
      </c>
      <c r="K365" s="111">
        <f t="shared" si="33"/>
        <v>78.464944649446494</v>
      </c>
      <c r="L365" s="114"/>
      <c r="M365" s="114"/>
      <c r="N365" s="111" t="str">
        <f>'Programe Budget 2073-74'!Q356</f>
        <v>दि</v>
      </c>
      <c r="O365" s="217" t="e">
        <f>J365-#REF!</f>
        <v>#REF!</v>
      </c>
    </row>
    <row r="366" spans="1:15">
      <c r="A366" s="151"/>
      <c r="B366" s="151"/>
      <c r="C366" s="279">
        <f>'Programe Budget 2073-74'!C357</f>
        <v>72</v>
      </c>
      <c r="D366" s="279" t="str">
        <f>'Programe Budget 2073-74'!D357</f>
        <v>जिल्ला कृषि बिकास कार्यालय, डडेलधुरा</v>
      </c>
      <c r="E366" s="374">
        <f>'Programe Budget 2073-74'!E357</f>
        <v>5078</v>
      </c>
      <c r="F366" s="374">
        <f>'Programe Budget 2073-74'!F357</f>
        <v>0</v>
      </c>
      <c r="G366" s="111">
        <f t="shared" si="34"/>
        <v>5078</v>
      </c>
      <c r="H366" s="111">
        <v>0</v>
      </c>
      <c r="I366" s="379">
        <v>3020</v>
      </c>
      <c r="J366" s="111">
        <f t="shared" si="35"/>
        <v>3020</v>
      </c>
      <c r="K366" s="111">
        <f t="shared" si="33"/>
        <v>59.472233162662469</v>
      </c>
      <c r="L366" s="114"/>
      <c r="M366" s="114"/>
      <c r="N366" s="111" t="str">
        <f>'Programe Budget 2073-74'!Q357</f>
        <v>दि</v>
      </c>
      <c r="O366" s="217" t="e">
        <f>J366-#REF!</f>
        <v>#REF!</v>
      </c>
    </row>
    <row r="367" spans="1:15">
      <c r="A367" s="151"/>
      <c r="B367" s="151"/>
      <c r="C367" s="279">
        <f>'Programe Budget 2073-74'!C358</f>
        <v>73</v>
      </c>
      <c r="D367" s="279" t="str">
        <f>'Programe Budget 2073-74'!D358</f>
        <v>जिल्ला कृषि बिकास कार्यालय, कञ्चनपुर</v>
      </c>
      <c r="E367" s="374">
        <f>'Programe Budget 2073-74'!E358</f>
        <v>5789</v>
      </c>
      <c r="F367" s="374">
        <f>'Programe Budget 2073-74'!F358</f>
        <v>0</v>
      </c>
      <c r="G367" s="111">
        <f t="shared" si="34"/>
        <v>5789</v>
      </c>
      <c r="H367" s="111">
        <v>129</v>
      </c>
      <c r="I367" s="379">
        <v>4064</v>
      </c>
      <c r="J367" s="111">
        <f t="shared" si="35"/>
        <v>4193</v>
      </c>
      <c r="K367" s="111">
        <f t="shared" si="33"/>
        <v>72.430471584038685</v>
      </c>
      <c r="L367" s="114"/>
      <c r="M367" s="114"/>
      <c r="N367" s="111" t="str">
        <f>'Programe Budget 2073-74'!Q358</f>
        <v>दि</v>
      </c>
      <c r="O367" s="217" t="e">
        <f>J367-#REF!</f>
        <v>#REF!</v>
      </c>
    </row>
    <row r="368" spans="1:15">
      <c r="A368" s="151"/>
      <c r="B368" s="151"/>
      <c r="C368" s="279">
        <f>'Programe Budget 2073-74'!C359</f>
        <v>74</v>
      </c>
      <c r="D368" s="279" t="str">
        <f>'Programe Budget 2073-74'!D359</f>
        <v>जिल्ला कृषि बिकास कार्यालय, बैतडी</v>
      </c>
      <c r="E368" s="374">
        <f>'Programe Budget 2073-74'!E359</f>
        <v>4250</v>
      </c>
      <c r="F368" s="374">
        <f>'Programe Budget 2073-74'!F359</f>
        <v>0</v>
      </c>
      <c r="G368" s="111">
        <f t="shared" si="34"/>
        <v>4250</v>
      </c>
      <c r="H368" s="111">
        <v>0</v>
      </c>
      <c r="I368" s="379">
        <v>3530</v>
      </c>
      <c r="J368" s="111">
        <f t="shared" si="35"/>
        <v>3530</v>
      </c>
      <c r="K368" s="111">
        <f t="shared" si="33"/>
        <v>83.058823529411768</v>
      </c>
      <c r="L368" s="171"/>
      <c r="M368" s="114"/>
      <c r="N368" s="111" t="str">
        <f>'Programe Budget 2073-74'!Q359</f>
        <v>दि</v>
      </c>
      <c r="O368" s="217" t="e">
        <f>J368-#REF!</f>
        <v>#REF!</v>
      </c>
    </row>
    <row r="369" spans="1:15">
      <c r="A369" s="151"/>
      <c r="B369" s="151"/>
      <c r="C369" s="279">
        <f>'Programe Budget 2073-74'!C360</f>
        <v>75</v>
      </c>
      <c r="D369" s="279" t="str">
        <f>'Programe Budget 2073-74'!D360</f>
        <v>जिल्ला कृषि बिकास कार्यालय, अछाम</v>
      </c>
      <c r="E369" s="374">
        <f>'Programe Budget 2073-74'!E360</f>
        <v>4295</v>
      </c>
      <c r="F369" s="374">
        <f>'Programe Budget 2073-74'!F360</f>
        <v>0</v>
      </c>
      <c r="G369" s="111">
        <f t="shared" si="34"/>
        <v>4295</v>
      </c>
      <c r="H369" s="111">
        <v>0</v>
      </c>
      <c r="I369" s="379">
        <v>3126.8</v>
      </c>
      <c r="J369" s="111">
        <f t="shared" si="35"/>
        <v>3126.8</v>
      </c>
      <c r="K369" s="111">
        <f t="shared" si="33"/>
        <v>72.800931315483126</v>
      </c>
      <c r="L369" s="171"/>
      <c r="M369" s="114"/>
      <c r="N369" s="111" t="str">
        <f>'Programe Budget 2073-74'!Q360</f>
        <v>दि</v>
      </c>
      <c r="O369" s="217" t="e">
        <f>J369-#REF!</f>
        <v>#REF!</v>
      </c>
    </row>
    <row r="370" spans="1:15">
      <c r="A370" s="151"/>
      <c r="B370" s="151"/>
      <c r="C370" s="279">
        <f>'Programe Budget 2073-74'!C363</f>
        <v>77</v>
      </c>
      <c r="D370" s="279" t="str">
        <f>'Programe Budget 2073-74'!D363</f>
        <v>जिल्ला कृषि बिकास कार्यालय, महोत्तरी</v>
      </c>
      <c r="E370" s="374">
        <f>'Programe Budget 2073-74'!E363</f>
        <v>1655</v>
      </c>
      <c r="F370" s="374">
        <f>'Programe Budget 2073-74'!F363</f>
        <v>65</v>
      </c>
      <c r="G370" s="111">
        <f t="shared" si="34"/>
        <v>1590</v>
      </c>
      <c r="H370" s="111">
        <v>0</v>
      </c>
      <c r="I370" s="379">
        <v>1215</v>
      </c>
      <c r="J370" s="111">
        <f t="shared" si="35"/>
        <v>1215</v>
      </c>
      <c r="K370" s="111">
        <f t="shared" si="33"/>
        <v>73.413897280966765</v>
      </c>
      <c r="L370" s="171"/>
      <c r="M370" s="114"/>
      <c r="N370" s="111" t="str">
        <f>'Programe Budget 2073-74'!Q363</f>
        <v>दि</v>
      </c>
      <c r="O370" s="217" t="e">
        <f>J370-#REF!</f>
        <v>#REF!</v>
      </c>
    </row>
    <row r="371" spans="1:15">
      <c r="A371" s="151"/>
      <c r="B371" s="151"/>
      <c r="C371" s="151"/>
      <c r="D371" s="280" t="str">
        <f>'Programe Budget 2073-74'!D364</f>
        <v>बाली विकास कार्यक्रमको जम्मा</v>
      </c>
      <c r="E371" s="169" t="e">
        <f t="shared" ref="E371:J371" si="36">SUM(E294:E370)</f>
        <v>#REF!</v>
      </c>
      <c r="F371" s="169" t="e">
        <f t="shared" si="36"/>
        <v>#REF!</v>
      </c>
      <c r="G371" s="169" t="e">
        <f t="shared" si="36"/>
        <v>#REF!</v>
      </c>
      <c r="H371" s="169">
        <f t="shared" si="36"/>
        <v>13778.2</v>
      </c>
      <c r="I371" s="169">
        <f t="shared" si="36"/>
        <v>221130.43999999997</v>
      </c>
      <c r="J371" s="169">
        <f t="shared" si="36"/>
        <v>234908.63999999998</v>
      </c>
      <c r="K371" s="111" t="e">
        <f t="shared" si="33"/>
        <v>#REF!</v>
      </c>
      <c r="L371" s="170"/>
      <c r="M371" s="114"/>
      <c r="N371" s="111">
        <f>'Programe Budget 2073-74'!Q364</f>
        <v>0</v>
      </c>
      <c r="O371" s="217" t="e">
        <f>J371-#REF!</f>
        <v>#REF!</v>
      </c>
    </row>
    <row r="372" spans="1:15" ht="39.6">
      <c r="A372" s="151">
        <f>'Programe Budget 2073-74'!A365</f>
        <v>8</v>
      </c>
      <c r="B372" s="223" t="str">
        <f>'Programe Budget 2073-74'!B365</f>
        <v>312116-3/4</v>
      </c>
      <c r="C372" s="113"/>
      <c r="D372" s="263" t="str">
        <f>'Programe Budget 2073-74'!D365</f>
        <v xml:space="preserve">कृषि प्रसार तथा तालीम कार्यक्रम </v>
      </c>
      <c r="E372" s="375"/>
      <c r="F372" s="375"/>
      <c r="G372" s="375"/>
      <c r="H372" s="111"/>
      <c r="I372" s="111"/>
      <c r="J372" s="111"/>
      <c r="K372" s="111"/>
      <c r="L372" s="171"/>
      <c r="M372" s="114"/>
      <c r="N372" s="111" t="str">
        <f>'Programe Budget 2073-74'!Q365</f>
        <v>ना</v>
      </c>
      <c r="O372" s="217" t="e">
        <f>J372-#REF!</f>
        <v>#REF!</v>
      </c>
    </row>
    <row r="373" spans="1:15">
      <c r="A373" s="151"/>
      <c r="B373" s="223"/>
      <c r="C373" s="113">
        <f>'Programe Budget 2073-74'!C366</f>
        <v>1</v>
      </c>
      <c r="D373" s="114" t="str">
        <f>'Programe Budget 2073-74'!D366</f>
        <v>कृषि तालिम निर्देशनालय, हरिहरभवन</v>
      </c>
      <c r="E373" s="111">
        <f>'Programe Budget 2073-74'!E366</f>
        <v>21066.899999999998</v>
      </c>
      <c r="F373" s="111">
        <f>'Programe Budget 2073-74'!F366</f>
        <v>868</v>
      </c>
      <c r="G373" s="111">
        <f t="shared" ref="G373:G379" si="37">E373-F373</f>
        <v>20198.899999999998</v>
      </c>
      <c r="H373" s="111">
        <v>1157</v>
      </c>
      <c r="I373" s="111">
        <v>16570</v>
      </c>
      <c r="J373" s="111">
        <f t="shared" ref="J373:J379" si="38">I373+H373</f>
        <v>17727</v>
      </c>
      <c r="K373" s="111">
        <f t="shared" si="33"/>
        <v>84.146219899463148</v>
      </c>
      <c r="L373" s="171"/>
      <c r="M373" s="171"/>
      <c r="N373" s="111" t="str">
        <f>'Programe Budget 2073-74'!Q366</f>
        <v>नि</v>
      </c>
      <c r="O373" s="217" t="e">
        <f>J373-#REF!</f>
        <v>#REF!</v>
      </c>
    </row>
    <row r="374" spans="1:15">
      <c r="A374" s="151"/>
      <c r="B374" s="151"/>
      <c r="C374" s="113">
        <f>'Programe Budget 2073-74'!C367</f>
        <v>2</v>
      </c>
      <c r="D374" s="114" t="str">
        <f>'Programe Budget 2073-74'!D367</f>
        <v>कृषि प्रसार निर्देशनालय, हरिहरभवन</v>
      </c>
      <c r="E374" s="111">
        <f>'Programe Budget 2073-74'!E367</f>
        <v>11734</v>
      </c>
      <c r="F374" s="111">
        <f>'Programe Budget 2073-74'!F367</f>
        <v>172</v>
      </c>
      <c r="G374" s="111">
        <f t="shared" si="37"/>
        <v>11562</v>
      </c>
      <c r="H374" s="111">
        <v>0</v>
      </c>
      <c r="I374" s="111">
        <v>8952.2000000000007</v>
      </c>
      <c r="J374" s="111">
        <f t="shared" si="38"/>
        <v>8952.2000000000007</v>
      </c>
      <c r="K374" s="111">
        <f t="shared" si="33"/>
        <v>76.292824271348223</v>
      </c>
      <c r="L374" s="171"/>
      <c r="M374" s="198"/>
      <c r="N374" s="111" t="str">
        <f>'Programe Budget 2073-74'!Q367</f>
        <v>नि</v>
      </c>
      <c r="O374" s="217" t="e">
        <f>J374-#REF!</f>
        <v>#REF!</v>
      </c>
    </row>
    <row r="375" spans="1:15" s="212" customFormat="1">
      <c r="A375" s="109"/>
      <c r="B375" s="109"/>
      <c r="C375" s="281">
        <f>'Programe Budget 2073-74'!C368</f>
        <v>3</v>
      </c>
      <c r="D375" s="216" t="str">
        <f>'Programe Budget 2073-74'!D368</f>
        <v>क्षेत्रीय कृषि तालिम केन्द्र झुम्का, सुनसरी</v>
      </c>
      <c r="E375" s="111">
        <f>'Programe Budget 2073-74'!E368</f>
        <v>17718.800000000003</v>
      </c>
      <c r="F375" s="111">
        <f>'Programe Budget 2073-74'!F368</f>
        <v>4185.9000000000005</v>
      </c>
      <c r="G375" s="111">
        <f t="shared" si="37"/>
        <v>13532.900000000001</v>
      </c>
      <c r="H375" s="111">
        <v>2807</v>
      </c>
      <c r="I375" s="111">
        <v>13947</v>
      </c>
      <c r="J375" s="111">
        <f t="shared" si="38"/>
        <v>16754</v>
      </c>
      <c r="K375" s="111">
        <f t="shared" si="33"/>
        <v>94.554936000180575</v>
      </c>
      <c r="L375" s="210"/>
      <c r="M375" s="282"/>
      <c r="N375" s="111" t="str">
        <f>'Programe Budget 2073-74'!Q368</f>
        <v>नि</v>
      </c>
      <c r="O375" s="217" t="e">
        <f>J375-#REF!</f>
        <v>#REF!</v>
      </c>
    </row>
    <row r="376" spans="1:15">
      <c r="A376" s="151"/>
      <c r="B376" s="151"/>
      <c r="C376" s="113">
        <f>'Programe Budget 2073-74'!C369</f>
        <v>4</v>
      </c>
      <c r="D376" s="114" t="str">
        <f>'Programe Budget 2073-74'!D369</f>
        <v>क्षेत्रीय कृषि तालिम केन्द्र, नक्टाझिज, धनुषा</v>
      </c>
      <c r="E376" s="111">
        <f>'Programe Budget 2073-74'!E369</f>
        <v>26725</v>
      </c>
      <c r="F376" s="111">
        <f>'Programe Budget 2073-74'!F369</f>
        <v>12000</v>
      </c>
      <c r="G376" s="111">
        <f t="shared" si="37"/>
        <v>14725</v>
      </c>
      <c r="H376" s="111">
        <v>1060</v>
      </c>
      <c r="I376" s="111">
        <v>14528</v>
      </c>
      <c r="J376" s="111">
        <f t="shared" si="38"/>
        <v>15588</v>
      </c>
      <c r="K376" s="111">
        <f t="shared" si="33"/>
        <v>58.327408793264738</v>
      </c>
      <c r="L376" s="171"/>
      <c r="M376" s="171"/>
      <c r="N376" s="111" t="str">
        <f>'Programe Budget 2073-74'!Q369</f>
        <v>नि</v>
      </c>
      <c r="O376" s="217" t="e">
        <f>J376-#REF!</f>
        <v>#REF!</v>
      </c>
    </row>
    <row r="377" spans="1:15">
      <c r="A377" s="151"/>
      <c r="B377" s="151"/>
      <c r="C377" s="113">
        <f>'Programe Budget 2073-74'!C370</f>
        <v>5</v>
      </c>
      <c r="D377" s="114" t="str">
        <f>'Programe Budget 2073-74'!D370</f>
        <v>क्षेत्रीय कृषि तालिम केन्द्र, लुम्ले, कास्की</v>
      </c>
      <c r="E377" s="111">
        <f>'Programe Budget 2073-74'!E370</f>
        <v>25594.799999999996</v>
      </c>
      <c r="F377" s="111">
        <f>'Programe Budget 2073-74'!F370</f>
        <v>9900</v>
      </c>
      <c r="G377" s="111">
        <f t="shared" si="37"/>
        <v>15694.799999999996</v>
      </c>
      <c r="H377" s="111">
        <v>16087</v>
      </c>
      <c r="I377" s="111">
        <v>13423</v>
      </c>
      <c r="J377" s="111">
        <f t="shared" si="38"/>
        <v>29510</v>
      </c>
      <c r="K377" s="111">
        <f t="shared" si="33"/>
        <v>115.29685717411351</v>
      </c>
      <c r="L377" s="171"/>
      <c r="M377" s="171"/>
      <c r="N377" s="111" t="str">
        <f>'Programe Budget 2073-74'!Q370</f>
        <v>नि</v>
      </c>
      <c r="O377" s="217" t="e">
        <f>J377-#REF!</f>
        <v>#REF!</v>
      </c>
    </row>
    <row r="378" spans="1:15">
      <c r="A378" s="151"/>
      <c r="B378" s="151"/>
      <c r="C378" s="113">
        <f>'Programe Budget 2073-74'!C371</f>
        <v>6</v>
      </c>
      <c r="D378" s="114" t="str">
        <f>'Programe Budget 2073-74'!D371</f>
        <v>क्षेत्रीय कृषि तालिम केन्द्र, खजुरा, बाँके</v>
      </c>
      <c r="E378" s="111">
        <f>'Programe Budget 2073-74'!E371</f>
        <v>16059.7</v>
      </c>
      <c r="F378" s="111">
        <f>'Programe Budget 2073-74'!F371</f>
        <v>1600</v>
      </c>
      <c r="G378" s="111">
        <f t="shared" si="37"/>
        <v>14459.7</v>
      </c>
      <c r="H378" s="111">
        <v>1029</v>
      </c>
      <c r="I378" s="111">
        <v>12735</v>
      </c>
      <c r="J378" s="111">
        <f t="shared" si="38"/>
        <v>13764</v>
      </c>
      <c r="K378" s="111">
        <f t="shared" si="33"/>
        <v>85.705212426134977</v>
      </c>
      <c r="L378" s="171"/>
      <c r="M378" s="1294"/>
      <c r="N378" s="111" t="str">
        <f>'Programe Budget 2073-74'!Q371</f>
        <v>नि</v>
      </c>
      <c r="O378" s="217" t="e">
        <f>J378-#REF!</f>
        <v>#REF!</v>
      </c>
    </row>
    <row r="379" spans="1:15" s="197" customFormat="1">
      <c r="A379" s="283"/>
      <c r="B379" s="283"/>
      <c r="C379" s="113">
        <f>'Programe Budget 2073-74'!C372</f>
        <v>7</v>
      </c>
      <c r="D379" s="114" t="str">
        <f>'Programe Budget 2073-74'!D372</f>
        <v>क्षेत्रीय कृषि तालिम केन्द, सुन्दरपुर, कन्चनपुर</v>
      </c>
      <c r="E379" s="111">
        <f>'Programe Budget 2073-74'!E372</f>
        <v>15549</v>
      </c>
      <c r="F379" s="111">
        <f>'Programe Budget 2073-74'!F372</f>
        <v>1900</v>
      </c>
      <c r="G379" s="111">
        <f t="shared" si="37"/>
        <v>13649</v>
      </c>
      <c r="H379" s="111">
        <v>2840</v>
      </c>
      <c r="I379" s="111">
        <v>14005</v>
      </c>
      <c r="J379" s="111">
        <f t="shared" si="38"/>
        <v>16845</v>
      </c>
      <c r="K379" s="111">
        <f t="shared" si="33"/>
        <v>108.33494115377195</v>
      </c>
      <c r="L379" s="195"/>
      <c r="M379" s="1294"/>
      <c r="N379" s="111" t="str">
        <f>'Programe Budget 2073-74'!Q372</f>
        <v>नि</v>
      </c>
      <c r="O379" s="217" t="e">
        <f>J379-#REF!</f>
        <v>#REF!</v>
      </c>
    </row>
    <row r="380" spans="1:15">
      <c r="A380" s="151"/>
      <c r="B380" s="151"/>
      <c r="C380" s="113"/>
      <c r="D380" s="122" t="str">
        <f>'Programe Budget 2073-74'!D373</f>
        <v>७ कार्यालयहरूको जम्मा</v>
      </c>
      <c r="E380" s="169">
        <f t="shared" ref="E380:J380" si="39">SUM(E373:E379)</f>
        <v>134448.20000000001</v>
      </c>
      <c r="F380" s="169">
        <f t="shared" si="39"/>
        <v>30625.9</v>
      </c>
      <c r="G380" s="169">
        <f t="shared" si="39"/>
        <v>103822.3</v>
      </c>
      <c r="H380" s="169">
        <f t="shared" si="39"/>
        <v>24980</v>
      </c>
      <c r="I380" s="169">
        <f t="shared" si="39"/>
        <v>94160.2</v>
      </c>
      <c r="J380" s="169">
        <f t="shared" si="39"/>
        <v>119140.2</v>
      </c>
      <c r="K380" s="111">
        <f t="shared" si="33"/>
        <v>88.614202347074922</v>
      </c>
      <c r="L380" s="171"/>
      <c r="M380" s="170"/>
      <c r="N380" s="111">
        <f>'Programe Budget 2073-74'!Q373</f>
        <v>0</v>
      </c>
      <c r="O380" s="217" t="e">
        <f>J380-#REF!</f>
        <v>#REF!</v>
      </c>
    </row>
    <row r="381" spans="1:15" ht="39.6">
      <c r="A381" s="151">
        <f>'Programe Budget 2073-74'!A374</f>
        <v>9</v>
      </c>
      <c r="B381" s="223" t="str">
        <f>'Programe Budget 2073-74'!B374</f>
        <v>312117-3/4</v>
      </c>
      <c r="C381" s="113"/>
      <c r="D381" s="288" t="str">
        <f>'Programe Budget 2073-74'!D374</f>
        <v>समूदाय व्यवस्थित सिंचित कृषि क्षेत्र आयोजना कार्यक्रम</v>
      </c>
      <c r="E381" s="371"/>
      <c r="F381" s="371"/>
      <c r="G381" s="371"/>
      <c r="H381" s="111"/>
      <c r="I381" s="111"/>
      <c r="J381" s="111"/>
      <c r="K381" s="111"/>
      <c r="L381" s="171"/>
      <c r="M381" s="114"/>
      <c r="N381" s="111" t="str">
        <f>'Programe Budget 2073-74'!Q374</f>
        <v>ना</v>
      </c>
      <c r="O381" s="217" t="e">
        <f>J381-#REF!</f>
        <v>#REF!</v>
      </c>
    </row>
    <row r="382" spans="1:15">
      <c r="A382" s="151"/>
      <c r="B382" s="223"/>
      <c r="C382" s="113">
        <f>'Programe Budget 2073-74'!C375</f>
        <v>1</v>
      </c>
      <c r="D382" s="114" t="str">
        <f>'Programe Budget 2073-74'!D375</f>
        <v xml:space="preserve">कृषि प्रसार निर्देशनालय, कार्यक्रम कार्यान्वयनर् इकाई </v>
      </c>
      <c r="E382" s="111">
        <f>'Programe Budget 2073-74'!E375</f>
        <v>14545</v>
      </c>
      <c r="F382" s="111">
        <f>'Programe Budget 2073-74'!F375</f>
        <v>11060</v>
      </c>
      <c r="G382" s="111">
        <f t="shared" ref="G382:G416" si="40">E382-F382</f>
        <v>3485</v>
      </c>
      <c r="H382" s="111">
        <v>7094.9</v>
      </c>
      <c r="I382" s="111">
        <v>1484.4</v>
      </c>
      <c r="J382" s="111">
        <f t="shared" ref="J382:J416" si="41">I382+H382</f>
        <v>8579.2999999999993</v>
      </c>
      <c r="K382" s="111">
        <f t="shared" si="33"/>
        <v>58.984530766586452</v>
      </c>
      <c r="L382" s="171"/>
      <c r="M382" s="137"/>
      <c r="N382" s="111" t="str">
        <f>'Programe Budget 2073-74'!Q375</f>
        <v>नि</v>
      </c>
      <c r="O382" s="217" t="e">
        <f>J382-#REF!</f>
        <v>#REF!</v>
      </c>
    </row>
    <row r="383" spans="1:15">
      <c r="A383" s="151"/>
      <c r="B383" s="223"/>
      <c r="C383" s="113">
        <f>'Programe Budget 2073-74'!C376</f>
        <v>2</v>
      </c>
      <c r="D383" s="114" t="str">
        <f>'Programe Budget 2073-74'!D376</f>
        <v>क्षेत्रीय कृषि निर्देशनालय, बिराटनगर</v>
      </c>
      <c r="E383" s="111">
        <f>'Programe Budget 2073-74'!E376</f>
        <v>856</v>
      </c>
      <c r="F383" s="111">
        <f>'Programe Budget 2073-74'!F376</f>
        <v>0</v>
      </c>
      <c r="G383" s="111">
        <f t="shared" si="40"/>
        <v>856</v>
      </c>
      <c r="H383" s="111">
        <v>0</v>
      </c>
      <c r="I383" s="111">
        <v>880</v>
      </c>
      <c r="J383" s="111">
        <f t="shared" si="41"/>
        <v>880</v>
      </c>
      <c r="K383" s="111">
        <f t="shared" si="33"/>
        <v>102.803738317757</v>
      </c>
      <c r="L383" s="171"/>
      <c r="M383" s="1295"/>
      <c r="N383" s="111" t="str">
        <f>'Programe Budget 2073-74'!Q376</f>
        <v>वि</v>
      </c>
      <c r="O383" s="217" t="e">
        <f>J383-#REF!</f>
        <v>#REF!</v>
      </c>
    </row>
    <row r="384" spans="1:15">
      <c r="A384" s="151"/>
      <c r="B384" s="151"/>
      <c r="C384" s="113">
        <f>'Programe Budget 2073-74'!C377</f>
        <v>3</v>
      </c>
      <c r="D384" s="114" t="str">
        <f>'Programe Budget 2073-74'!D377</f>
        <v>क्षेत्रीय कृषि निर्देशनालय, हरिहरभवन</v>
      </c>
      <c r="E384" s="111">
        <f>'Programe Budget 2073-74'!E377</f>
        <v>856</v>
      </c>
      <c r="F384" s="111">
        <f>'Programe Budget 2073-74'!F377</f>
        <v>0</v>
      </c>
      <c r="G384" s="111">
        <f t="shared" si="40"/>
        <v>856</v>
      </c>
      <c r="H384" s="111">
        <v>0</v>
      </c>
      <c r="I384" s="111">
        <v>861.6</v>
      </c>
      <c r="J384" s="111">
        <f t="shared" si="41"/>
        <v>861.6</v>
      </c>
      <c r="K384" s="111">
        <f t="shared" si="33"/>
        <v>100.65420560747664</v>
      </c>
      <c r="L384" s="215"/>
      <c r="M384" s="1295"/>
      <c r="N384" s="111" t="str">
        <f>'Programe Budget 2073-74'!Q377</f>
        <v>का</v>
      </c>
      <c r="O384" s="217" t="e">
        <f>J384-#REF!</f>
        <v>#REF!</v>
      </c>
    </row>
    <row r="385" spans="1:15">
      <c r="A385" s="151"/>
      <c r="B385" s="151"/>
      <c r="C385" s="113">
        <f>'Programe Budget 2073-74'!C378</f>
        <v>4</v>
      </c>
      <c r="D385" s="114" t="str">
        <f>'Programe Budget 2073-74'!D378</f>
        <v>जिल्ला कृषि बिकास कार्यालय, ताप्लेजुङ्ग</v>
      </c>
      <c r="E385" s="111">
        <f>'Programe Budget 2073-74'!E378</f>
        <v>800</v>
      </c>
      <c r="F385" s="111">
        <f>'Programe Budget 2073-74'!F378</f>
        <v>0</v>
      </c>
      <c r="G385" s="111">
        <f t="shared" si="40"/>
        <v>800</v>
      </c>
      <c r="H385" s="111">
        <v>0</v>
      </c>
      <c r="I385" s="111">
        <v>400</v>
      </c>
      <c r="J385" s="111">
        <f t="shared" si="41"/>
        <v>400</v>
      </c>
      <c r="K385" s="111">
        <f t="shared" si="33"/>
        <v>50</v>
      </c>
      <c r="L385" s="171"/>
      <c r="M385" s="112"/>
      <c r="N385" s="111" t="str">
        <f>'Programe Budget 2073-74'!Q378</f>
        <v>वि</v>
      </c>
      <c r="O385" s="217" t="e">
        <f>J385-#REF!</f>
        <v>#REF!</v>
      </c>
    </row>
    <row r="386" spans="1:15">
      <c r="A386" s="151"/>
      <c r="B386" s="151"/>
      <c r="C386" s="113">
        <f>'Programe Budget 2073-74'!C379</f>
        <v>5</v>
      </c>
      <c r="D386" s="114" t="str">
        <f>'Programe Budget 2073-74'!D379</f>
        <v>जिल्ला कृषि बिकास कार्यालय, पाँचथर</v>
      </c>
      <c r="E386" s="111">
        <f>'Programe Budget 2073-74'!E379</f>
        <v>1000</v>
      </c>
      <c r="F386" s="111">
        <f>'Programe Budget 2073-74'!F379</f>
        <v>0</v>
      </c>
      <c r="G386" s="111">
        <f t="shared" si="40"/>
        <v>1000</v>
      </c>
      <c r="H386" s="111">
        <v>0</v>
      </c>
      <c r="I386" s="111">
        <v>600</v>
      </c>
      <c r="J386" s="111">
        <f t="shared" si="41"/>
        <v>600</v>
      </c>
      <c r="K386" s="111">
        <f t="shared" si="33"/>
        <v>60</v>
      </c>
      <c r="L386" s="171"/>
      <c r="M386" s="114"/>
      <c r="N386" s="111" t="str">
        <f>'Programe Budget 2073-74'!Q379</f>
        <v>वि</v>
      </c>
      <c r="O386" s="217" t="e">
        <f>J386-#REF!</f>
        <v>#REF!</v>
      </c>
    </row>
    <row r="387" spans="1:15">
      <c r="A387" s="151"/>
      <c r="B387" s="151"/>
      <c r="C387" s="113">
        <f>'Programe Budget 2073-74'!C380</f>
        <v>6</v>
      </c>
      <c r="D387" s="114" t="str">
        <f>'Programe Budget 2073-74'!D380</f>
        <v>जिल्ला कृषि बिकास कार्यालय, इलाम</v>
      </c>
      <c r="E387" s="111">
        <f>'Programe Budget 2073-74'!E380</f>
        <v>1300</v>
      </c>
      <c r="F387" s="111">
        <f>'Programe Budget 2073-74'!F380</f>
        <v>0</v>
      </c>
      <c r="G387" s="111">
        <f t="shared" si="40"/>
        <v>1300</v>
      </c>
      <c r="H387" s="111">
        <v>0</v>
      </c>
      <c r="I387" s="111">
        <v>1200</v>
      </c>
      <c r="J387" s="111">
        <f t="shared" si="41"/>
        <v>1200</v>
      </c>
      <c r="K387" s="111">
        <f t="shared" si="33"/>
        <v>92.307692307692307</v>
      </c>
      <c r="L387" s="171"/>
      <c r="M387" s="198"/>
      <c r="N387" s="111" t="str">
        <f>'Programe Budget 2073-74'!Q380</f>
        <v>वि</v>
      </c>
      <c r="O387" s="217" t="e">
        <f>J387-#REF!</f>
        <v>#REF!</v>
      </c>
    </row>
    <row r="388" spans="1:15">
      <c r="A388" s="151"/>
      <c r="B388" s="151"/>
      <c r="C388" s="113">
        <f>'Programe Budget 2073-74'!C381</f>
        <v>7</v>
      </c>
      <c r="D388" s="114" t="str">
        <f>'Programe Budget 2073-74'!D381</f>
        <v>जिल्ला कृषि बिकास कार्यालय, झापा</v>
      </c>
      <c r="E388" s="111">
        <f>'Programe Budget 2073-74'!E381</f>
        <v>2600</v>
      </c>
      <c r="F388" s="111">
        <f>'Programe Budget 2073-74'!F381</f>
        <v>0</v>
      </c>
      <c r="G388" s="111">
        <f t="shared" si="40"/>
        <v>2600</v>
      </c>
      <c r="H388" s="111">
        <v>0</v>
      </c>
      <c r="I388" s="111">
        <v>3299.5</v>
      </c>
      <c r="J388" s="111">
        <f t="shared" si="41"/>
        <v>3299.5</v>
      </c>
      <c r="K388" s="111">
        <f t="shared" si="33"/>
        <v>126.90384615384616</v>
      </c>
      <c r="L388" s="171"/>
      <c r="M388" s="114"/>
      <c r="N388" s="111" t="str">
        <f>'Programe Budget 2073-74'!Q381</f>
        <v>वि</v>
      </c>
      <c r="O388" s="217" t="e">
        <f>J388-#REF!</f>
        <v>#REF!</v>
      </c>
    </row>
    <row r="389" spans="1:15">
      <c r="A389" s="151"/>
      <c r="B389" s="151"/>
      <c r="C389" s="113">
        <f>'Programe Budget 2073-74'!C382</f>
        <v>8</v>
      </c>
      <c r="D389" s="114" t="str">
        <f>'Programe Budget 2073-74'!D382</f>
        <v>जिल्ला कृषि बिकास कार्यालय, संखुवासभा</v>
      </c>
      <c r="E389" s="111">
        <f>'Programe Budget 2073-74'!E382</f>
        <v>1200</v>
      </c>
      <c r="F389" s="111">
        <f>'Programe Budget 2073-74'!F382</f>
        <v>0</v>
      </c>
      <c r="G389" s="111">
        <f t="shared" si="40"/>
        <v>1200</v>
      </c>
      <c r="H389" s="111">
        <v>0</v>
      </c>
      <c r="I389" s="111">
        <v>1129.5999999999999</v>
      </c>
      <c r="J389" s="111">
        <f t="shared" si="41"/>
        <v>1129.5999999999999</v>
      </c>
      <c r="K389" s="111">
        <f t="shared" si="33"/>
        <v>94.133333333333326</v>
      </c>
      <c r="L389" s="171"/>
      <c r="M389" s="112"/>
      <c r="N389" s="111" t="str">
        <f>'Programe Budget 2073-74'!Q382</f>
        <v>वि</v>
      </c>
      <c r="O389" s="217" t="e">
        <f>J389-#REF!</f>
        <v>#REF!</v>
      </c>
    </row>
    <row r="390" spans="1:15">
      <c r="A390" s="151"/>
      <c r="B390" s="151"/>
      <c r="C390" s="113">
        <f>'Programe Budget 2073-74'!C383</f>
        <v>9</v>
      </c>
      <c r="D390" s="114" t="str">
        <f>'Programe Budget 2073-74'!D383</f>
        <v>जिल्ला कृषि बिकास कार्यालय, तेह्रथुम</v>
      </c>
      <c r="E390" s="111">
        <f>'Programe Budget 2073-74'!E383</f>
        <v>800</v>
      </c>
      <c r="F390" s="111">
        <f>'Programe Budget 2073-74'!F383</f>
        <v>0</v>
      </c>
      <c r="G390" s="111">
        <f t="shared" si="40"/>
        <v>800</v>
      </c>
      <c r="H390" s="111">
        <v>0</v>
      </c>
      <c r="I390" s="111">
        <v>400</v>
      </c>
      <c r="J390" s="111">
        <f t="shared" si="41"/>
        <v>400</v>
      </c>
      <c r="K390" s="111">
        <f t="shared" si="33"/>
        <v>50</v>
      </c>
      <c r="L390" s="171"/>
      <c r="M390" s="112"/>
      <c r="N390" s="111" t="str">
        <f>'Programe Budget 2073-74'!Q383</f>
        <v>वि</v>
      </c>
      <c r="O390" s="217" t="e">
        <f>J390-#REF!</f>
        <v>#REF!</v>
      </c>
    </row>
    <row r="391" spans="1:15">
      <c r="A391" s="151"/>
      <c r="B391" s="151"/>
      <c r="C391" s="113">
        <f>'Programe Budget 2073-74'!C384</f>
        <v>10</v>
      </c>
      <c r="D391" s="114" t="str">
        <f>'Programe Budget 2073-74'!D384</f>
        <v xml:space="preserve">जिल्ला कृषि बिकास कार्यालय, भोजपुर                               </v>
      </c>
      <c r="E391" s="111">
        <f>'Programe Budget 2073-74'!E384</f>
        <v>1500</v>
      </c>
      <c r="F391" s="111">
        <f>'Programe Budget 2073-74'!F384</f>
        <v>0</v>
      </c>
      <c r="G391" s="111">
        <f t="shared" si="40"/>
        <v>1500</v>
      </c>
      <c r="H391" s="111">
        <v>0</v>
      </c>
      <c r="I391" s="111">
        <v>400</v>
      </c>
      <c r="J391" s="111">
        <f t="shared" si="41"/>
        <v>400</v>
      </c>
      <c r="K391" s="111">
        <f t="shared" si="33"/>
        <v>26.666666666666668</v>
      </c>
      <c r="L391" s="171"/>
      <c r="M391" s="112"/>
      <c r="N391" s="111" t="str">
        <f>'Programe Budget 2073-74'!Q384</f>
        <v>वि</v>
      </c>
      <c r="O391" s="217" t="e">
        <f>J391-#REF!</f>
        <v>#REF!</v>
      </c>
    </row>
    <row r="392" spans="1:15">
      <c r="A392" s="151"/>
      <c r="B392" s="151"/>
      <c r="C392" s="113">
        <f>'Programe Budget 2073-74'!C385</f>
        <v>11</v>
      </c>
      <c r="D392" s="114" t="str">
        <f>'Programe Budget 2073-74'!D385</f>
        <v>जिल्ला कृषि बिकास कार्यालय, धनकुटा</v>
      </c>
      <c r="E392" s="111">
        <f>'Programe Budget 2073-74'!E385</f>
        <v>1450</v>
      </c>
      <c r="F392" s="111">
        <f>'Programe Budget 2073-74'!F385</f>
        <v>0</v>
      </c>
      <c r="G392" s="111">
        <f t="shared" si="40"/>
        <v>1450</v>
      </c>
      <c r="H392" s="111">
        <v>0</v>
      </c>
      <c r="I392" s="111">
        <v>1100</v>
      </c>
      <c r="J392" s="111">
        <f t="shared" si="41"/>
        <v>1100</v>
      </c>
      <c r="K392" s="111">
        <f t="shared" si="33"/>
        <v>75.862068965517238</v>
      </c>
      <c r="L392" s="171"/>
      <c r="M392" s="114"/>
      <c r="N392" s="111" t="str">
        <f>'Programe Budget 2073-74'!Q385</f>
        <v>वि</v>
      </c>
      <c r="O392" s="217" t="e">
        <f>J392-#REF!</f>
        <v>#REF!</v>
      </c>
    </row>
    <row r="393" spans="1:15">
      <c r="A393" s="151"/>
      <c r="B393" s="151"/>
      <c r="C393" s="113">
        <f>'Programe Budget 2073-74'!C386</f>
        <v>12</v>
      </c>
      <c r="D393" s="114" t="str">
        <f>'Programe Budget 2073-74'!D386</f>
        <v>जिल्ला कृषि बिकास कार्यालय, मोरङ्ग</v>
      </c>
      <c r="E393" s="111">
        <f>'Programe Budget 2073-74'!E386</f>
        <v>1400</v>
      </c>
      <c r="F393" s="111">
        <f>'Programe Budget 2073-74'!F386</f>
        <v>0</v>
      </c>
      <c r="G393" s="111">
        <f t="shared" si="40"/>
        <v>1400</v>
      </c>
      <c r="H393" s="111">
        <v>0</v>
      </c>
      <c r="I393" s="111">
        <v>2326.3000000000002</v>
      </c>
      <c r="J393" s="111">
        <f t="shared" si="41"/>
        <v>2326.3000000000002</v>
      </c>
      <c r="K393" s="111">
        <f t="shared" si="33"/>
        <v>166.16428571428571</v>
      </c>
      <c r="L393" s="171"/>
      <c r="M393" s="198"/>
      <c r="N393" s="111" t="str">
        <f>'Programe Budget 2073-74'!Q386</f>
        <v>वि</v>
      </c>
      <c r="O393" s="217" t="e">
        <f>J393-#REF!</f>
        <v>#REF!</v>
      </c>
    </row>
    <row r="394" spans="1:15">
      <c r="A394" s="151"/>
      <c r="B394" s="151"/>
      <c r="C394" s="113">
        <f>'Programe Budget 2073-74'!C387</f>
        <v>13</v>
      </c>
      <c r="D394" s="114" t="str">
        <f>'Programe Budget 2073-74'!D387</f>
        <v>जिल्ला कृषि बिकास कार्यालय, सोलुखुम्बु</v>
      </c>
      <c r="E394" s="111">
        <f>'Programe Budget 2073-74'!E387</f>
        <v>750</v>
      </c>
      <c r="F394" s="111">
        <f>'Programe Budget 2073-74'!F387</f>
        <v>0</v>
      </c>
      <c r="G394" s="111">
        <f t="shared" si="40"/>
        <v>750</v>
      </c>
      <c r="H394" s="111">
        <v>0</v>
      </c>
      <c r="I394" s="111">
        <v>500</v>
      </c>
      <c r="J394" s="111">
        <f t="shared" si="41"/>
        <v>500</v>
      </c>
      <c r="K394" s="111">
        <f t="shared" ref="K394:K457" si="42">J394/E394*100</f>
        <v>66.666666666666657</v>
      </c>
      <c r="L394" s="171"/>
      <c r="M394" s="112"/>
      <c r="N394" s="111" t="str">
        <f>'Programe Budget 2073-74'!Q387</f>
        <v>वि</v>
      </c>
      <c r="O394" s="217" t="e">
        <f>J394-#REF!</f>
        <v>#REF!</v>
      </c>
    </row>
    <row r="395" spans="1:15">
      <c r="A395" s="151"/>
      <c r="B395" s="151"/>
      <c r="C395" s="113">
        <f>'Programe Budget 2073-74'!C388</f>
        <v>14</v>
      </c>
      <c r="D395" s="114" t="str">
        <f>'Programe Budget 2073-74'!D388</f>
        <v>जिल्ला कृषि बिकास कार्यालय, खोटाङ्ग</v>
      </c>
      <c r="E395" s="111">
        <f>'Programe Budget 2073-74'!E388</f>
        <v>1250</v>
      </c>
      <c r="F395" s="111">
        <f>'Programe Budget 2073-74'!F388</f>
        <v>0</v>
      </c>
      <c r="G395" s="111">
        <f t="shared" si="40"/>
        <v>1250</v>
      </c>
      <c r="H395" s="111">
        <v>0</v>
      </c>
      <c r="I395" s="111">
        <v>400</v>
      </c>
      <c r="J395" s="111">
        <f t="shared" si="41"/>
        <v>400</v>
      </c>
      <c r="K395" s="111">
        <f t="shared" si="42"/>
        <v>32</v>
      </c>
      <c r="L395" s="171"/>
      <c r="M395" s="112"/>
      <c r="N395" s="111" t="str">
        <f>'Programe Budget 2073-74'!Q388</f>
        <v>वि</v>
      </c>
      <c r="O395" s="217" t="e">
        <f>J395-#REF!</f>
        <v>#REF!</v>
      </c>
    </row>
    <row r="396" spans="1:15">
      <c r="A396" s="151"/>
      <c r="B396" s="151"/>
      <c r="C396" s="113">
        <f>'Programe Budget 2073-74'!C389</f>
        <v>15</v>
      </c>
      <c r="D396" s="114" t="str">
        <f>'Programe Budget 2073-74'!D389</f>
        <v>जिल्ला कृषि बिकास कार्यालय, उदयपुर</v>
      </c>
      <c r="E396" s="111">
        <f>'Programe Budget 2073-74'!E389</f>
        <v>800</v>
      </c>
      <c r="F396" s="111">
        <f>'Programe Budget 2073-74'!F389</f>
        <v>0</v>
      </c>
      <c r="G396" s="111">
        <f t="shared" si="40"/>
        <v>800</v>
      </c>
      <c r="H396" s="111">
        <v>0</v>
      </c>
      <c r="I396" s="111">
        <v>700</v>
      </c>
      <c r="J396" s="111">
        <f t="shared" si="41"/>
        <v>700</v>
      </c>
      <c r="K396" s="111">
        <f t="shared" si="42"/>
        <v>87.5</v>
      </c>
      <c r="L396" s="171"/>
      <c r="M396" s="114"/>
      <c r="N396" s="111" t="str">
        <f>'Programe Budget 2073-74'!Q389</f>
        <v>वि</v>
      </c>
      <c r="O396" s="217" t="e">
        <f>J396-#REF!</f>
        <v>#REF!</v>
      </c>
    </row>
    <row r="397" spans="1:15">
      <c r="A397" s="151"/>
      <c r="B397" s="151"/>
      <c r="C397" s="113">
        <f>'Programe Budget 2073-74'!C390</f>
        <v>16</v>
      </c>
      <c r="D397" s="114" t="str">
        <f>'Programe Budget 2073-74'!D390</f>
        <v xml:space="preserve">जिल्ला कृषि बिकास कार्यालय, ओखलढुङ्गा                               </v>
      </c>
      <c r="E397" s="111">
        <f>'Programe Budget 2073-74'!E390</f>
        <v>700</v>
      </c>
      <c r="F397" s="111">
        <f>'Programe Budget 2073-74'!F390</f>
        <v>0</v>
      </c>
      <c r="G397" s="111">
        <f t="shared" si="40"/>
        <v>700</v>
      </c>
      <c r="H397" s="111">
        <v>0</v>
      </c>
      <c r="I397" s="111">
        <v>700</v>
      </c>
      <c r="J397" s="111">
        <f t="shared" si="41"/>
        <v>700</v>
      </c>
      <c r="K397" s="111">
        <f t="shared" si="42"/>
        <v>100</v>
      </c>
      <c r="L397" s="171"/>
      <c r="M397" s="112"/>
      <c r="N397" s="111" t="str">
        <f>'Programe Budget 2073-74'!Q390</f>
        <v>वि</v>
      </c>
      <c r="O397" s="217" t="e">
        <f>J397-#REF!</f>
        <v>#REF!</v>
      </c>
    </row>
    <row r="398" spans="1:15">
      <c r="A398" s="151"/>
      <c r="B398" s="151"/>
      <c r="C398" s="113">
        <f>'Programe Budget 2073-74'!C391</f>
        <v>17</v>
      </c>
      <c r="D398" s="114" t="str">
        <f>'Programe Budget 2073-74'!D391</f>
        <v>जिल्ला कृषि बिकास कार्यालय, सिराहा</v>
      </c>
      <c r="E398" s="111">
        <f>'Programe Budget 2073-74'!E391</f>
        <v>800</v>
      </c>
      <c r="F398" s="111">
        <f>'Programe Budget 2073-74'!F391</f>
        <v>0</v>
      </c>
      <c r="G398" s="111">
        <f t="shared" si="40"/>
        <v>800</v>
      </c>
      <c r="H398" s="111">
        <v>0</v>
      </c>
      <c r="I398" s="111">
        <v>1130</v>
      </c>
      <c r="J398" s="111">
        <f t="shared" si="41"/>
        <v>1130</v>
      </c>
      <c r="K398" s="111">
        <f t="shared" si="42"/>
        <v>141.25</v>
      </c>
      <c r="L398" s="171"/>
      <c r="M398" s="114"/>
      <c r="N398" s="111" t="str">
        <f>'Programe Budget 2073-74'!Q391</f>
        <v>वि</v>
      </c>
      <c r="O398" s="217" t="e">
        <f>J398-#REF!</f>
        <v>#REF!</v>
      </c>
    </row>
    <row r="399" spans="1:15">
      <c r="A399" s="151"/>
      <c r="B399" s="151"/>
      <c r="C399" s="113">
        <f>'Programe Budget 2073-74'!C392</f>
        <v>18</v>
      </c>
      <c r="D399" s="114" t="str">
        <f>'Programe Budget 2073-74'!D392</f>
        <v xml:space="preserve">जिल्ला कृषि बिकास कार्यालय, धनुषा </v>
      </c>
      <c r="E399" s="111">
        <f>'Programe Budget 2073-74'!E392</f>
        <v>1600</v>
      </c>
      <c r="F399" s="111">
        <f>'Programe Budget 2073-74'!F392</f>
        <v>0</v>
      </c>
      <c r="G399" s="111">
        <f t="shared" si="40"/>
        <v>1600</v>
      </c>
      <c r="H399" s="111">
        <v>0</v>
      </c>
      <c r="I399" s="111">
        <v>1800</v>
      </c>
      <c r="J399" s="111">
        <f t="shared" si="41"/>
        <v>1800</v>
      </c>
      <c r="K399" s="111">
        <f t="shared" si="42"/>
        <v>112.5</v>
      </c>
      <c r="L399" s="114"/>
      <c r="M399" s="114"/>
      <c r="N399" s="111" t="str">
        <f>'Programe Budget 2073-74'!Q392</f>
        <v>का</v>
      </c>
      <c r="O399" s="217" t="e">
        <f>J399-#REF!</f>
        <v>#REF!</v>
      </c>
    </row>
    <row r="400" spans="1:15">
      <c r="A400" s="151"/>
      <c r="B400" s="151"/>
      <c r="C400" s="113">
        <f>'Programe Budget 2073-74'!C393</f>
        <v>19</v>
      </c>
      <c r="D400" s="114" t="str">
        <f>'Programe Budget 2073-74'!D393</f>
        <v>जिल्ला कृषि बिकास कार्यालय, महोत्तरी</v>
      </c>
      <c r="E400" s="111">
        <f>'Programe Budget 2073-74'!E393</f>
        <v>1400</v>
      </c>
      <c r="F400" s="111">
        <f>'Programe Budget 2073-74'!F393</f>
        <v>0</v>
      </c>
      <c r="G400" s="111">
        <f t="shared" si="40"/>
        <v>1400</v>
      </c>
      <c r="H400" s="111">
        <v>0</v>
      </c>
      <c r="I400" s="111">
        <v>400</v>
      </c>
      <c r="J400" s="111">
        <f t="shared" si="41"/>
        <v>400</v>
      </c>
      <c r="K400" s="111">
        <f t="shared" si="42"/>
        <v>28.571428571428569</v>
      </c>
      <c r="L400" s="171"/>
      <c r="M400" s="114"/>
      <c r="N400" s="111" t="str">
        <f>'Programe Budget 2073-74'!Q393</f>
        <v>का</v>
      </c>
      <c r="O400" s="217" t="e">
        <f>J400-#REF!</f>
        <v>#REF!</v>
      </c>
    </row>
    <row r="401" spans="1:15">
      <c r="A401" s="151"/>
      <c r="B401" s="151"/>
      <c r="C401" s="113">
        <f>'Programe Budget 2073-74'!C394</f>
        <v>20</v>
      </c>
      <c r="D401" s="114" t="str">
        <f>'Programe Budget 2073-74'!D394</f>
        <v>जिल्ला कृषि बिकास कार्यालय, र्सलाही</v>
      </c>
      <c r="E401" s="111">
        <f>'Programe Budget 2073-74'!E394</f>
        <v>1900</v>
      </c>
      <c r="F401" s="111">
        <f>'Programe Budget 2073-74'!F394</f>
        <v>0</v>
      </c>
      <c r="G401" s="111">
        <f t="shared" si="40"/>
        <v>1900</v>
      </c>
      <c r="H401" s="111">
        <v>0</v>
      </c>
      <c r="I401" s="111">
        <v>826</v>
      </c>
      <c r="J401" s="111">
        <f t="shared" si="41"/>
        <v>826</v>
      </c>
      <c r="K401" s="111">
        <f t="shared" si="42"/>
        <v>43.473684210526315</v>
      </c>
      <c r="L401" s="171"/>
      <c r="M401" s="114"/>
      <c r="N401" s="111" t="str">
        <f>'Programe Budget 2073-74'!Q394</f>
        <v>का</v>
      </c>
      <c r="O401" s="217" t="e">
        <f>J401-#REF!</f>
        <v>#REF!</v>
      </c>
    </row>
    <row r="402" spans="1:15">
      <c r="A402" s="151"/>
      <c r="B402" s="151"/>
      <c r="C402" s="113">
        <f>'Programe Budget 2073-74'!C395</f>
        <v>21</v>
      </c>
      <c r="D402" s="114" t="str">
        <f>'Programe Budget 2073-74'!D395</f>
        <v xml:space="preserve">जिल्ला कृषि बिकास कार्यालय,  सिन्धुली                             </v>
      </c>
      <c r="E402" s="111">
        <f>'Programe Budget 2073-74'!E395</f>
        <v>1000</v>
      </c>
      <c r="F402" s="111">
        <f>'Programe Budget 2073-74'!F395</f>
        <v>0</v>
      </c>
      <c r="G402" s="111">
        <f t="shared" si="40"/>
        <v>1000</v>
      </c>
      <c r="H402" s="111">
        <v>0</v>
      </c>
      <c r="I402" s="111">
        <v>1808.3</v>
      </c>
      <c r="J402" s="111">
        <f t="shared" si="41"/>
        <v>1808.3</v>
      </c>
      <c r="K402" s="111">
        <f t="shared" si="42"/>
        <v>180.83</v>
      </c>
      <c r="L402" s="171"/>
      <c r="M402" s="114"/>
      <c r="N402" s="111" t="str">
        <f>'Programe Budget 2073-74'!Q395</f>
        <v>का</v>
      </c>
      <c r="O402" s="217" t="e">
        <f>J402-#REF!</f>
        <v>#REF!</v>
      </c>
    </row>
    <row r="403" spans="1:15">
      <c r="A403" s="151"/>
      <c r="B403" s="151"/>
      <c r="C403" s="113">
        <f>'Programe Budget 2073-74'!C396</f>
        <v>22</v>
      </c>
      <c r="D403" s="114" t="str">
        <f>'Programe Budget 2073-74'!D396</f>
        <v xml:space="preserve">जिल्ला कृषि बिकास कार्यालय, रामेछाप                            </v>
      </c>
      <c r="E403" s="111">
        <f>'Programe Budget 2073-74'!E396</f>
        <v>700</v>
      </c>
      <c r="F403" s="111">
        <f>'Programe Budget 2073-74'!F396</f>
        <v>0</v>
      </c>
      <c r="G403" s="111">
        <f t="shared" si="40"/>
        <v>700</v>
      </c>
      <c r="H403" s="111">
        <v>0</v>
      </c>
      <c r="I403" s="111">
        <v>179</v>
      </c>
      <c r="J403" s="111">
        <f t="shared" si="41"/>
        <v>179</v>
      </c>
      <c r="K403" s="111">
        <f t="shared" si="42"/>
        <v>25.571428571428573</v>
      </c>
      <c r="L403" s="114"/>
      <c r="M403" s="114"/>
      <c r="N403" s="111" t="str">
        <f>'Programe Budget 2073-74'!Q396</f>
        <v>का</v>
      </c>
      <c r="O403" s="217" t="e">
        <f>J403-#REF!</f>
        <v>#REF!</v>
      </c>
    </row>
    <row r="404" spans="1:15">
      <c r="A404" s="151"/>
      <c r="B404" s="151"/>
      <c r="C404" s="113">
        <f>'Programe Budget 2073-74'!C397</f>
        <v>23</v>
      </c>
      <c r="D404" s="114" t="str">
        <f>'Programe Budget 2073-74'!D397</f>
        <v xml:space="preserve">जिल्ला कृषि बिकास कार्यालय, दोलखा </v>
      </c>
      <c r="E404" s="111">
        <f>'Programe Budget 2073-74'!E397</f>
        <v>1400</v>
      </c>
      <c r="F404" s="111">
        <f>'Programe Budget 2073-74'!F397</f>
        <v>0</v>
      </c>
      <c r="G404" s="111">
        <f t="shared" si="40"/>
        <v>1400</v>
      </c>
      <c r="H404" s="111">
        <v>0</v>
      </c>
      <c r="I404" s="111">
        <v>575.9</v>
      </c>
      <c r="J404" s="111">
        <f t="shared" si="41"/>
        <v>575.9</v>
      </c>
      <c r="K404" s="111">
        <f t="shared" si="42"/>
        <v>41.135714285714286</v>
      </c>
      <c r="L404" s="114"/>
      <c r="M404" s="114"/>
      <c r="N404" s="111" t="str">
        <f>'Programe Budget 2073-74'!Q397</f>
        <v>का</v>
      </c>
      <c r="O404" s="217" t="e">
        <f>J404-#REF!</f>
        <v>#REF!</v>
      </c>
    </row>
    <row r="405" spans="1:15">
      <c r="A405" s="151"/>
      <c r="B405" s="151"/>
      <c r="C405" s="113">
        <f>'Programe Budget 2073-74'!C398</f>
        <v>24</v>
      </c>
      <c r="D405" s="114" t="str">
        <f>'Programe Budget 2073-74'!D398</f>
        <v xml:space="preserve">जिल्ला कृषि बिकास कार्यालय,  सिन्धुपाल्चोक </v>
      </c>
      <c r="E405" s="111">
        <f>'Programe Budget 2073-74'!E398</f>
        <v>900</v>
      </c>
      <c r="F405" s="111">
        <f>'Programe Budget 2073-74'!F398</f>
        <v>0</v>
      </c>
      <c r="G405" s="111">
        <f t="shared" si="40"/>
        <v>900</v>
      </c>
      <c r="H405" s="111">
        <v>0</v>
      </c>
      <c r="I405" s="111">
        <v>887.9</v>
      </c>
      <c r="J405" s="111">
        <f t="shared" si="41"/>
        <v>887.9</v>
      </c>
      <c r="K405" s="111">
        <f t="shared" si="42"/>
        <v>98.655555555555551</v>
      </c>
      <c r="L405" s="112"/>
      <c r="M405" s="112"/>
      <c r="N405" s="111" t="str">
        <f>'Programe Budget 2073-74'!Q398</f>
        <v>का</v>
      </c>
      <c r="O405" s="217" t="e">
        <f>J405-#REF!</f>
        <v>#REF!</v>
      </c>
    </row>
    <row r="406" spans="1:15">
      <c r="A406" s="151"/>
      <c r="B406" s="151"/>
      <c r="C406" s="113">
        <f>'Programe Budget 2073-74'!C399</f>
        <v>25</v>
      </c>
      <c r="D406" s="114" t="str">
        <f>'Programe Budget 2073-74'!D399</f>
        <v>जिल्ला कृषि बिकास कार्यालय, रसुवा</v>
      </c>
      <c r="E406" s="111">
        <f>'Programe Budget 2073-74'!E399</f>
        <v>700</v>
      </c>
      <c r="F406" s="111">
        <f>'Programe Budget 2073-74'!F399</f>
        <v>0</v>
      </c>
      <c r="G406" s="111">
        <f t="shared" si="40"/>
        <v>700</v>
      </c>
      <c r="H406" s="111">
        <v>0</v>
      </c>
      <c r="I406" s="111">
        <v>400</v>
      </c>
      <c r="J406" s="111">
        <f t="shared" si="41"/>
        <v>400</v>
      </c>
      <c r="K406" s="111">
        <f t="shared" si="42"/>
        <v>57.142857142857139</v>
      </c>
      <c r="L406" s="114"/>
      <c r="M406" s="114"/>
      <c r="N406" s="111" t="str">
        <f>'Programe Budget 2073-74'!Q399</f>
        <v>का</v>
      </c>
      <c r="O406" s="217" t="e">
        <f>J406-#REF!</f>
        <v>#REF!</v>
      </c>
    </row>
    <row r="407" spans="1:15">
      <c r="A407" s="151"/>
      <c r="B407" s="151"/>
      <c r="C407" s="113">
        <f>'Programe Budget 2073-74'!C400</f>
        <v>26</v>
      </c>
      <c r="D407" s="114" t="str">
        <f>'Programe Budget 2073-74'!D400</f>
        <v>जिल्ला कृषि बिकास कार्यालय, धादिङ्ग</v>
      </c>
      <c r="E407" s="111">
        <f>'Programe Budget 2073-74'!E400</f>
        <v>800</v>
      </c>
      <c r="F407" s="111">
        <f>'Programe Budget 2073-74'!F400</f>
        <v>0</v>
      </c>
      <c r="G407" s="111">
        <f t="shared" si="40"/>
        <v>800</v>
      </c>
      <c r="H407" s="111">
        <v>0</v>
      </c>
      <c r="I407" s="111">
        <v>1041</v>
      </c>
      <c r="J407" s="111">
        <f t="shared" si="41"/>
        <v>1041</v>
      </c>
      <c r="K407" s="111">
        <f t="shared" si="42"/>
        <v>130.125</v>
      </c>
      <c r="L407" s="114"/>
      <c r="M407" s="114"/>
      <c r="N407" s="111" t="str">
        <f>'Programe Budget 2073-74'!Q400</f>
        <v>का</v>
      </c>
      <c r="O407" s="217" t="e">
        <f>J407-#REF!</f>
        <v>#REF!</v>
      </c>
    </row>
    <row r="408" spans="1:15">
      <c r="A408" s="151"/>
      <c r="B408" s="151"/>
      <c r="C408" s="113">
        <f>'Programe Budget 2073-74'!C401</f>
        <v>27</v>
      </c>
      <c r="D408" s="114" t="str">
        <f>'Programe Budget 2073-74'!D401</f>
        <v>जिल्ला कृषि बिकास कार्यालय, नुवाकोट</v>
      </c>
      <c r="E408" s="111">
        <f>'Programe Budget 2073-74'!E401</f>
        <v>900</v>
      </c>
      <c r="F408" s="111">
        <f>'Programe Budget 2073-74'!F401</f>
        <v>0</v>
      </c>
      <c r="G408" s="111">
        <f t="shared" si="40"/>
        <v>900</v>
      </c>
      <c r="H408" s="111">
        <v>0</v>
      </c>
      <c r="I408" s="111">
        <v>487.9</v>
      </c>
      <c r="J408" s="111">
        <f t="shared" si="41"/>
        <v>487.9</v>
      </c>
      <c r="K408" s="111">
        <f t="shared" si="42"/>
        <v>54.211111111111109</v>
      </c>
      <c r="L408" s="114"/>
      <c r="M408" s="114"/>
      <c r="N408" s="111" t="str">
        <f>'Programe Budget 2073-74'!Q401</f>
        <v>का</v>
      </c>
      <c r="O408" s="217" t="e">
        <f>J408-#REF!</f>
        <v>#REF!</v>
      </c>
    </row>
    <row r="409" spans="1:15">
      <c r="A409" s="151"/>
      <c r="B409" s="151"/>
      <c r="C409" s="113">
        <f>'Programe Budget 2073-74'!C402</f>
        <v>28</v>
      </c>
      <c r="D409" s="114" t="str">
        <f>'Programe Budget 2073-74'!D402</f>
        <v>जिल्ला कृषि बिकास कार्यालय, काठमाण्डौं</v>
      </c>
      <c r="E409" s="111">
        <f>'Programe Budget 2073-74'!E402</f>
        <v>700</v>
      </c>
      <c r="F409" s="111">
        <f>'Programe Budget 2073-74'!F402</f>
        <v>0</v>
      </c>
      <c r="G409" s="111">
        <f t="shared" si="40"/>
        <v>700</v>
      </c>
      <c r="H409" s="111">
        <v>0</v>
      </c>
      <c r="I409" s="111">
        <v>1651.9</v>
      </c>
      <c r="J409" s="111">
        <f t="shared" si="41"/>
        <v>1651.9</v>
      </c>
      <c r="K409" s="111">
        <f t="shared" si="42"/>
        <v>235.98571428571429</v>
      </c>
      <c r="L409" s="114"/>
      <c r="M409" s="114"/>
      <c r="N409" s="111" t="str">
        <f>'Programe Budget 2073-74'!Q402</f>
        <v>का</v>
      </c>
      <c r="O409" s="217" t="e">
        <f>J409-#REF!</f>
        <v>#REF!</v>
      </c>
    </row>
    <row r="410" spans="1:15">
      <c r="A410" s="151"/>
      <c r="B410" s="151"/>
      <c r="C410" s="113">
        <f>'Programe Budget 2073-74'!C403</f>
        <v>29</v>
      </c>
      <c r="D410" s="114" t="str">
        <f>'Programe Budget 2073-74'!D403</f>
        <v xml:space="preserve">जिल्ला कृषि बिकास कार्यालय, ललितपुर   </v>
      </c>
      <c r="E410" s="111">
        <f>'Programe Budget 2073-74'!E403</f>
        <v>700</v>
      </c>
      <c r="F410" s="111">
        <f>'Programe Budget 2073-74'!F403</f>
        <v>0</v>
      </c>
      <c r="G410" s="111">
        <f t="shared" si="40"/>
        <v>700</v>
      </c>
      <c r="H410" s="111">
        <v>0</v>
      </c>
      <c r="I410" s="111">
        <v>392</v>
      </c>
      <c r="J410" s="111">
        <f t="shared" si="41"/>
        <v>392</v>
      </c>
      <c r="K410" s="111">
        <f t="shared" si="42"/>
        <v>56.000000000000007</v>
      </c>
      <c r="L410" s="114"/>
      <c r="M410" s="114"/>
      <c r="N410" s="111" t="str">
        <f>'Programe Budget 2073-74'!Q403</f>
        <v>का</v>
      </c>
      <c r="O410" s="217" t="e">
        <f>J410-#REF!</f>
        <v>#REF!</v>
      </c>
    </row>
    <row r="411" spans="1:15">
      <c r="A411" s="151"/>
      <c r="B411" s="151"/>
      <c r="C411" s="113">
        <f>'Programe Budget 2073-74'!C404</f>
        <v>30</v>
      </c>
      <c r="D411" s="114" t="str">
        <f>'Programe Budget 2073-74'!D404</f>
        <v>जिल्ला कृषि बिकास कार्यालय, काभ्रेपलाञ्चोक</v>
      </c>
      <c r="E411" s="111">
        <f>'Programe Budget 2073-74'!E404</f>
        <v>900</v>
      </c>
      <c r="F411" s="111">
        <f>'Programe Budget 2073-74'!F404</f>
        <v>0</v>
      </c>
      <c r="G411" s="111">
        <f t="shared" si="40"/>
        <v>900</v>
      </c>
      <c r="H411" s="111">
        <v>0</v>
      </c>
      <c r="I411" s="111">
        <v>599</v>
      </c>
      <c r="J411" s="111">
        <f t="shared" si="41"/>
        <v>599</v>
      </c>
      <c r="K411" s="111">
        <f t="shared" si="42"/>
        <v>66.555555555555557</v>
      </c>
      <c r="L411" s="114"/>
      <c r="M411" s="114"/>
      <c r="N411" s="111" t="str">
        <f>'Programe Budget 2073-74'!Q404</f>
        <v>का</v>
      </c>
      <c r="O411" s="217" t="e">
        <f>J411-#REF!</f>
        <v>#REF!</v>
      </c>
    </row>
    <row r="412" spans="1:15">
      <c r="A412" s="151"/>
      <c r="B412" s="151"/>
      <c r="C412" s="113">
        <f>'Programe Budget 2073-74'!C405</f>
        <v>31</v>
      </c>
      <c r="D412" s="114" t="str">
        <f>'Programe Budget 2073-74'!D405</f>
        <v>जिल्ला कृषि बिकास कार्यालय, मकवानपुर</v>
      </c>
      <c r="E412" s="111">
        <f>'Programe Budget 2073-74'!E405</f>
        <v>900</v>
      </c>
      <c r="F412" s="111">
        <f>'Programe Budget 2073-74'!F405</f>
        <v>0</v>
      </c>
      <c r="G412" s="111">
        <f t="shared" si="40"/>
        <v>900</v>
      </c>
      <c r="H412" s="111">
        <v>0</v>
      </c>
      <c r="I412" s="111">
        <v>1092.3</v>
      </c>
      <c r="J412" s="111">
        <f t="shared" si="41"/>
        <v>1092.3</v>
      </c>
      <c r="K412" s="111">
        <f t="shared" si="42"/>
        <v>121.36666666666667</v>
      </c>
      <c r="L412" s="114"/>
      <c r="M412" s="114"/>
      <c r="N412" s="111" t="str">
        <f>'Programe Budget 2073-74'!Q405</f>
        <v>का</v>
      </c>
      <c r="O412" s="217" t="e">
        <f>J412-#REF!</f>
        <v>#REF!</v>
      </c>
    </row>
    <row r="413" spans="1:15">
      <c r="A413" s="151"/>
      <c r="B413" s="151"/>
      <c r="C413" s="113">
        <f>'Programe Budget 2073-74'!C406</f>
        <v>32</v>
      </c>
      <c r="D413" s="114" t="str">
        <f>'Programe Budget 2073-74'!D406</f>
        <v>जिल्ला कृषि बिकास कार्यालय,  रौतहट</v>
      </c>
      <c r="E413" s="111">
        <f>'Programe Budget 2073-74'!E406</f>
        <v>1900</v>
      </c>
      <c r="F413" s="111">
        <f>'Programe Budget 2073-74'!F406</f>
        <v>0</v>
      </c>
      <c r="G413" s="111">
        <f t="shared" si="40"/>
        <v>1900</v>
      </c>
      <c r="H413" s="111">
        <v>0</v>
      </c>
      <c r="I413" s="111">
        <v>684.3</v>
      </c>
      <c r="J413" s="111">
        <f t="shared" si="41"/>
        <v>684.3</v>
      </c>
      <c r="K413" s="111">
        <f t="shared" si="42"/>
        <v>36.015789473684208</v>
      </c>
      <c r="L413" s="114"/>
      <c r="M413" s="114"/>
      <c r="N413" s="111" t="str">
        <f>'Programe Budget 2073-74'!Q406</f>
        <v>का</v>
      </c>
      <c r="O413" s="217" t="e">
        <f>J413-#REF!</f>
        <v>#REF!</v>
      </c>
    </row>
    <row r="414" spans="1:15">
      <c r="A414" s="151"/>
      <c r="B414" s="151"/>
      <c r="C414" s="113">
        <f>'Programe Budget 2073-74'!C407</f>
        <v>33</v>
      </c>
      <c r="D414" s="114" t="str">
        <f>'Programe Budget 2073-74'!D407</f>
        <v>जिल्ला कृषि बिकास कार्यालय, बारा</v>
      </c>
      <c r="E414" s="111">
        <f>'Programe Budget 2073-74'!E407</f>
        <v>2000</v>
      </c>
      <c r="F414" s="111">
        <f>'Programe Budget 2073-74'!F407</f>
        <v>0</v>
      </c>
      <c r="G414" s="111">
        <f t="shared" si="40"/>
        <v>2000</v>
      </c>
      <c r="H414" s="111">
        <v>0</v>
      </c>
      <c r="I414" s="111">
        <v>848</v>
      </c>
      <c r="J414" s="111">
        <f t="shared" si="41"/>
        <v>848</v>
      </c>
      <c r="K414" s="111">
        <f t="shared" si="42"/>
        <v>42.4</v>
      </c>
      <c r="L414" s="114"/>
      <c r="M414" s="114"/>
      <c r="N414" s="111" t="str">
        <f>'Programe Budget 2073-74'!Q407</f>
        <v>का</v>
      </c>
      <c r="O414" s="217" t="e">
        <f>J414-#REF!</f>
        <v>#REF!</v>
      </c>
    </row>
    <row r="415" spans="1:15">
      <c r="A415" s="151"/>
      <c r="B415" s="151"/>
      <c r="C415" s="113">
        <f>'Programe Budget 2073-74'!C408</f>
        <v>34</v>
      </c>
      <c r="D415" s="114" t="str">
        <f>'Programe Budget 2073-74'!D408</f>
        <v>जिल्ला कृषि बिकास कार्यालय, पर्सर्ा</v>
      </c>
      <c r="E415" s="111">
        <f>'Programe Budget 2073-74'!E408</f>
        <v>1200</v>
      </c>
      <c r="F415" s="111">
        <f>'Programe Budget 2073-74'!F408</f>
        <v>0</v>
      </c>
      <c r="G415" s="111">
        <f t="shared" si="40"/>
        <v>1200</v>
      </c>
      <c r="H415" s="111">
        <v>0</v>
      </c>
      <c r="I415" s="111">
        <v>333.5</v>
      </c>
      <c r="J415" s="111">
        <f t="shared" si="41"/>
        <v>333.5</v>
      </c>
      <c r="K415" s="111">
        <f t="shared" si="42"/>
        <v>27.791666666666664</v>
      </c>
      <c r="L415" s="114"/>
      <c r="M415" s="114"/>
      <c r="N415" s="111" t="str">
        <f>'Programe Budget 2073-74'!Q408</f>
        <v>का</v>
      </c>
      <c r="O415" s="217" t="e">
        <f>J415-#REF!</f>
        <v>#REF!</v>
      </c>
    </row>
    <row r="416" spans="1:15">
      <c r="A416" s="151"/>
      <c r="B416" s="151"/>
      <c r="C416" s="113">
        <f>'Programe Budget 2073-74'!C413</f>
        <v>39</v>
      </c>
      <c r="D416" s="114" t="str">
        <f>'Programe Budget 2073-74'!D413</f>
        <v>जिल्ला कृषि विकास कार्यालय, स्याङ्गजा</v>
      </c>
      <c r="E416" s="111">
        <f>'Programe Budget 2073-74'!E413</f>
        <v>1300</v>
      </c>
      <c r="F416" s="111">
        <f>'Programe Budget 2073-74'!F413</f>
        <v>0</v>
      </c>
      <c r="G416" s="111">
        <f t="shared" si="40"/>
        <v>1300</v>
      </c>
      <c r="H416" s="111">
        <v>0</v>
      </c>
      <c r="I416" s="111">
        <v>366</v>
      </c>
      <c r="J416" s="111">
        <f t="shared" si="41"/>
        <v>366</v>
      </c>
      <c r="K416" s="111">
        <f t="shared" si="42"/>
        <v>28.153846153846153</v>
      </c>
      <c r="L416" s="114"/>
      <c r="M416" s="114"/>
      <c r="N416" s="111" t="str">
        <f>'Programe Budget 2073-74'!Q413</f>
        <v>का</v>
      </c>
      <c r="O416" s="217" t="e">
        <f>J416-#REF!</f>
        <v>#REF!</v>
      </c>
    </row>
    <row r="417" spans="1:15">
      <c r="A417" s="151"/>
      <c r="B417" s="151"/>
      <c r="C417" s="113"/>
      <c r="D417" s="122" t="str">
        <f>'Programe Budget 2073-74'!D414</f>
        <v>कार्यालयहरूको जम्मा</v>
      </c>
      <c r="E417" s="169">
        <f t="shared" ref="E417:J417" si="43">SUM(E382:E416)</f>
        <v>53507</v>
      </c>
      <c r="F417" s="169">
        <f t="shared" si="43"/>
        <v>11060</v>
      </c>
      <c r="G417" s="169">
        <f t="shared" si="43"/>
        <v>42447</v>
      </c>
      <c r="H417" s="169">
        <f t="shared" si="43"/>
        <v>7094.9</v>
      </c>
      <c r="I417" s="169">
        <f t="shared" si="43"/>
        <v>31884.400000000005</v>
      </c>
      <c r="J417" s="169">
        <f t="shared" si="43"/>
        <v>38979.30000000001</v>
      </c>
      <c r="K417" s="111">
        <f t="shared" si="42"/>
        <v>72.848973031565976</v>
      </c>
      <c r="L417" s="171"/>
      <c r="M417" s="114"/>
      <c r="N417" s="111">
        <f>'Programe Budget 2073-74'!Q414</f>
        <v>0</v>
      </c>
      <c r="O417" s="217" t="e">
        <f>J417-#REF!</f>
        <v>#REF!</v>
      </c>
    </row>
    <row r="418" spans="1:15">
      <c r="A418" s="128">
        <f>'Programe Budget 2073-74'!A415</f>
        <v>10</v>
      </c>
      <c r="B418" s="128" t="str">
        <f>'Programe Budget 2073-74'!B415</f>
        <v>312119-3/4</v>
      </c>
      <c r="C418" s="128">
        <f>'Programe Budget 2073-74'!C415</f>
        <v>10</v>
      </c>
      <c r="D418" s="128" t="str">
        <f>'Programe Budget 2073-74'!D415</f>
        <v>कृषि व्यवसाय प्रवर्रधन तथा बजार विकास कार्यक्रम</v>
      </c>
      <c r="E418" s="109"/>
      <c r="F418" s="109"/>
      <c r="G418" s="109"/>
      <c r="H418" s="111"/>
      <c r="I418" s="111"/>
      <c r="J418" s="111"/>
      <c r="K418" s="111"/>
      <c r="L418" s="171"/>
      <c r="M418" s="114"/>
      <c r="N418" s="111" t="str">
        <f>'Programe Budget 2073-74'!Q415</f>
        <v>ना</v>
      </c>
      <c r="O418" s="217" t="e">
        <f>J418-#REF!</f>
        <v>#REF!</v>
      </c>
    </row>
    <row r="419" spans="1:15" ht="39.6">
      <c r="A419" s="151"/>
      <c r="B419" s="223"/>
      <c r="C419" s="113">
        <f>'Programe Budget 2073-74'!C416</f>
        <v>1</v>
      </c>
      <c r="D419" s="284" t="str">
        <f>'Programe Budget 2073-74'!D416</f>
        <v>कृषि व्यवसाय प्रवर्रधन तथा बजार विकास निर्देशनालय, हरिहरभवन</v>
      </c>
      <c r="E419" s="111">
        <f>'Programe Budget 2073-74'!E416</f>
        <v>50318</v>
      </c>
      <c r="F419" s="111">
        <f>'Programe Budget 2073-74'!F416</f>
        <v>18794</v>
      </c>
      <c r="G419" s="111">
        <f>E419-F419</f>
        <v>31524</v>
      </c>
      <c r="H419" s="111">
        <v>14629.5</v>
      </c>
      <c r="I419" s="111">
        <v>29675.3</v>
      </c>
      <c r="J419" s="111">
        <f>I419+H419</f>
        <v>44304.800000000003</v>
      </c>
      <c r="K419" s="111">
        <f t="shared" si="42"/>
        <v>88.049604515282809</v>
      </c>
      <c r="M419" s="171" t="s">
        <v>570</v>
      </c>
      <c r="N419" s="111" t="str">
        <f>'Programe Budget 2073-74'!Q416</f>
        <v>नि</v>
      </c>
      <c r="O419" s="217" t="e">
        <f>J419-#REF!</f>
        <v>#REF!</v>
      </c>
    </row>
    <row r="420" spans="1:15">
      <c r="A420" s="151"/>
      <c r="B420" s="151"/>
      <c r="C420" s="113">
        <f>'Programe Budget 2073-74'!C417</f>
        <v>2</v>
      </c>
      <c r="D420" s="285" t="str">
        <f>'Programe Budget 2073-74'!D417</f>
        <v>बजार अनुसन्धान तथा तथ्याङ्क व्यवस्थापन कार्यक्रम, हरिहरभवन</v>
      </c>
      <c r="E420" s="111">
        <f>'Programe Budget 2073-74'!E417</f>
        <v>16066</v>
      </c>
      <c r="F420" s="111">
        <f>'Programe Budget 2073-74'!F417</f>
        <v>615</v>
      </c>
      <c r="G420" s="111">
        <f>E420-F420</f>
        <v>15451</v>
      </c>
      <c r="H420" s="111">
        <v>664</v>
      </c>
      <c r="I420" s="111">
        <v>16414</v>
      </c>
      <c r="J420" s="111">
        <f>I420+H420</f>
        <v>17078</v>
      </c>
      <c r="K420" s="111">
        <f t="shared" si="42"/>
        <v>106.29901655670359</v>
      </c>
      <c r="L420" s="72"/>
      <c r="M420" s="171" t="s">
        <v>570</v>
      </c>
      <c r="N420" s="111" t="str">
        <f>'Programe Budget 2073-74'!Q417</f>
        <v>नि</v>
      </c>
      <c r="O420" s="217" t="e">
        <f>J420-#REF!</f>
        <v>#REF!</v>
      </c>
    </row>
    <row r="421" spans="1:15">
      <c r="A421" s="151"/>
      <c r="B421" s="151"/>
      <c r="C421" s="113">
        <f>'Programe Budget 2073-74'!C418</f>
        <v>3</v>
      </c>
      <c r="D421" s="285" t="str">
        <f>'Programe Budget 2073-74'!D418</f>
        <v>कृषि व्यवसाय प्रवर्रधन कार्यक्रम, हरिहरभवन</v>
      </c>
      <c r="E421" s="111">
        <f>'Programe Budget 2073-74'!E418</f>
        <v>10099</v>
      </c>
      <c r="F421" s="111">
        <f>'Programe Budget 2073-74'!F418</f>
        <v>175</v>
      </c>
      <c r="G421" s="111">
        <f>E421-F421</f>
        <v>9924</v>
      </c>
      <c r="H421" s="111">
        <v>380.2</v>
      </c>
      <c r="I421" s="111">
        <v>10257.4</v>
      </c>
      <c r="J421" s="111">
        <f>I421+H421</f>
        <v>10637.6</v>
      </c>
      <c r="K421" s="111">
        <f t="shared" si="42"/>
        <v>105.33320130706009</v>
      </c>
      <c r="L421" s="171"/>
      <c r="M421" s="114"/>
      <c r="N421" s="111" t="str">
        <f>'Programe Budget 2073-74'!Q418</f>
        <v>नि</v>
      </c>
      <c r="O421" s="217" t="e">
        <f>J421-#REF!</f>
        <v>#REF!</v>
      </c>
    </row>
    <row r="422" spans="1:15">
      <c r="A422" s="151"/>
      <c r="B422" s="151"/>
      <c r="C422" s="113">
        <f>'Programe Budget 2073-74'!C419</f>
        <v>4</v>
      </c>
      <c r="D422" s="285" t="str">
        <f>'Programe Budget 2073-74'!D419</f>
        <v>कृषि वस्तु निर्यात प्रवर्रधन कार्यक्रम, हरिहरभवन</v>
      </c>
      <c r="E422" s="111">
        <f>'Programe Budget 2073-74'!E419</f>
        <v>49567</v>
      </c>
      <c r="F422" s="111">
        <f>'Programe Budget 2073-74'!F419</f>
        <v>600</v>
      </c>
      <c r="G422" s="111">
        <f>E422-F422</f>
        <v>48967</v>
      </c>
      <c r="H422" s="111">
        <v>1042</v>
      </c>
      <c r="I422" s="111">
        <v>23421</v>
      </c>
      <c r="J422" s="111">
        <f>I422+H422</f>
        <v>24463</v>
      </c>
      <c r="K422" s="111">
        <f t="shared" si="42"/>
        <v>49.353400447878634</v>
      </c>
      <c r="L422" s="171"/>
      <c r="M422" s="114"/>
      <c r="N422" s="111" t="str">
        <f>'Programe Budget 2073-74'!Q419</f>
        <v>नि</v>
      </c>
      <c r="O422" s="217" t="e">
        <f>J422-#REF!</f>
        <v>#REF!</v>
      </c>
    </row>
    <row r="423" spans="1:15">
      <c r="A423" s="151"/>
      <c r="B423" s="151"/>
      <c r="C423" s="113"/>
      <c r="D423" s="286" t="str">
        <f>'Programe Budget 2073-74'!D420</f>
        <v xml:space="preserve"> कार्यालयहरूको जम्मा</v>
      </c>
      <c r="E423" s="169">
        <f t="shared" ref="E423:J423" si="44">SUM(E419:E422)</f>
        <v>126050</v>
      </c>
      <c r="F423" s="169">
        <f t="shared" si="44"/>
        <v>20184</v>
      </c>
      <c r="G423" s="169">
        <f t="shared" si="44"/>
        <v>105866</v>
      </c>
      <c r="H423" s="169">
        <f t="shared" si="44"/>
        <v>16715.7</v>
      </c>
      <c r="I423" s="169">
        <f t="shared" si="44"/>
        <v>79767.700000000012</v>
      </c>
      <c r="J423" s="169">
        <f t="shared" si="44"/>
        <v>96483.400000000009</v>
      </c>
      <c r="K423" s="111">
        <f t="shared" si="42"/>
        <v>76.543752479174941</v>
      </c>
      <c r="L423" s="171"/>
      <c r="M423" s="114"/>
      <c r="N423" s="111">
        <f>'Programe Budget 2073-74'!Q420</f>
        <v>0</v>
      </c>
      <c r="O423" s="217" t="e">
        <f>J423-#REF!</f>
        <v>#REF!</v>
      </c>
    </row>
    <row r="424" spans="1:15" ht="20.25" customHeight="1">
      <c r="A424" s="151">
        <f>'Programe Budget 2073-74'!A421</f>
        <v>11</v>
      </c>
      <c r="B424" s="223" t="str">
        <f>'Programe Budget 2073-74'!B421</f>
        <v>312120-3/4</v>
      </c>
      <c r="C424" s="113"/>
      <c r="D424" s="120" t="str">
        <f>'Programe Budget 2073-74'!D421</f>
        <v>सहकारी खेती, साना सिंचाई तथा मल वीउ ढुवानी कार्यक्रम कृषिर् इन्जिनियरिङ्ग समेत)</v>
      </c>
      <c r="E424" s="372"/>
      <c r="F424" s="372"/>
      <c r="G424" s="372"/>
      <c r="H424" s="111"/>
      <c r="I424" s="111"/>
      <c r="J424" s="111"/>
      <c r="K424" s="111"/>
      <c r="L424" s="171"/>
      <c r="M424" s="114"/>
      <c r="N424" s="111" t="str">
        <f>'Programe Budget 2073-74'!Q421</f>
        <v>ना</v>
      </c>
      <c r="O424" s="217" t="e">
        <f>J424-#REF!</f>
        <v>#REF!</v>
      </c>
    </row>
    <row r="425" spans="1:15">
      <c r="A425" s="151"/>
      <c r="B425" s="223"/>
      <c r="C425" s="113">
        <f>'Programe Budget 2073-74'!C422</f>
        <v>1</v>
      </c>
      <c r="D425" s="114" t="str">
        <f>'Programe Budget 2073-74'!D422</f>
        <v>कृषिर् इन्जिनियरिङ्ग निर्देशनालय, हरिहरभवन</v>
      </c>
      <c r="E425" s="111">
        <f>'Programe Budget 2073-74'!E422</f>
        <v>256227</v>
      </c>
      <c r="F425" s="111">
        <f>'Programe Budget 2073-74'!F422</f>
        <v>3600</v>
      </c>
      <c r="G425" s="111">
        <f t="shared" ref="G425:G488" si="45">E425-F425</f>
        <v>252627</v>
      </c>
      <c r="H425" s="111">
        <v>2600</v>
      </c>
      <c r="I425" s="111">
        <v>103253</v>
      </c>
      <c r="J425" s="111">
        <f t="shared" ref="J425:J456" si="46">I425+H425</f>
        <v>105853</v>
      </c>
      <c r="K425" s="111">
        <f t="shared" si="42"/>
        <v>41.312195826357097</v>
      </c>
      <c r="L425" s="171"/>
      <c r="M425" s="114"/>
      <c r="N425" s="111" t="str">
        <f>'Programe Budget 2073-74'!Q422</f>
        <v>नि</v>
      </c>
      <c r="O425" s="217" t="e">
        <f>J425-#REF!</f>
        <v>#REF!</v>
      </c>
    </row>
    <row r="426" spans="1:15">
      <c r="A426" s="151"/>
      <c r="B426" s="223"/>
      <c r="C426" s="113"/>
      <c r="D426" s="117" t="str">
        <f>'Programe Budget 2073-74'!D423</f>
        <v>७५ जि.कृ.वि.का., कृषि प्रसार निर्देशनालय समेत</v>
      </c>
      <c r="E426" s="111">
        <f>'Programe Budget 2073-74'!E423</f>
        <v>0</v>
      </c>
      <c r="F426" s="111">
        <f>'Programe Budget 2073-74'!F423</f>
        <v>0</v>
      </c>
      <c r="G426" s="111">
        <f t="shared" si="45"/>
        <v>0</v>
      </c>
      <c r="H426" s="111"/>
      <c r="I426" s="111"/>
      <c r="J426" s="111">
        <f t="shared" si="46"/>
        <v>0</v>
      </c>
      <c r="K426" s="111"/>
      <c r="L426" s="171"/>
      <c r="M426" s="114"/>
      <c r="N426" s="111">
        <f>'Programe Budget 2073-74'!Q423</f>
        <v>0</v>
      </c>
      <c r="O426" s="217" t="e">
        <f>J426-#REF!</f>
        <v>#REF!</v>
      </c>
    </row>
    <row r="427" spans="1:15">
      <c r="A427" s="151"/>
      <c r="B427" s="151"/>
      <c r="C427" s="113">
        <f>'Programe Budget 2073-74'!C424</f>
        <v>2</v>
      </c>
      <c r="D427" s="114" t="str">
        <f>'Programe Budget 2073-74'!D424</f>
        <v>कृषि प्रसार निर्देशनालय, हरिहरभवन</v>
      </c>
      <c r="E427" s="111">
        <f>'Programe Budget 2073-74'!E424</f>
        <v>2063</v>
      </c>
      <c r="F427" s="111">
        <f>'Programe Budget 2073-74'!F424</f>
        <v>0</v>
      </c>
      <c r="G427" s="111">
        <f t="shared" si="45"/>
        <v>2063</v>
      </c>
      <c r="H427" s="111">
        <v>0</v>
      </c>
      <c r="I427" s="111">
        <v>282.7</v>
      </c>
      <c r="J427" s="111">
        <f t="shared" si="46"/>
        <v>282.7</v>
      </c>
      <c r="K427" s="111">
        <f t="shared" si="42"/>
        <v>13.703344643722733</v>
      </c>
      <c r="L427" s="171"/>
      <c r="M427" s="114"/>
      <c r="N427" s="111" t="str">
        <f>'Programe Budget 2073-74'!Q424</f>
        <v>नि</v>
      </c>
      <c r="O427" s="217" t="e">
        <f>J427-#REF!</f>
        <v>#REF!</v>
      </c>
    </row>
    <row r="428" spans="1:15">
      <c r="A428" s="151"/>
      <c r="B428" s="151"/>
      <c r="C428" s="113">
        <f>'Programe Budget 2073-74'!C425</f>
        <v>3</v>
      </c>
      <c r="D428" s="114" t="str">
        <f>'Programe Budget 2073-74'!D425</f>
        <v>क्षेत्रीय कृषि निर्देशनालय, बिराटनगर</v>
      </c>
      <c r="E428" s="111">
        <f>'Programe Budget 2073-74'!E425</f>
        <v>100</v>
      </c>
      <c r="F428" s="111">
        <f>'Programe Budget 2073-74'!F425</f>
        <v>0</v>
      </c>
      <c r="G428" s="111">
        <f t="shared" si="45"/>
        <v>100</v>
      </c>
      <c r="H428" s="111">
        <v>0</v>
      </c>
      <c r="I428" s="111">
        <v>53</v>
      </c>
      <c r="J428" s="111">
        <f t="shared" si="46"/>
        <v>53</v>
      </c>
      <c r="K428" s="111">
        <f t="shared" si="42"/>
        <v>53</v>
      </c>
      <c r="L428" s="171"/>
      <c r="M428" s="114"/>
      <c r="N428" s="111" t="str">
        <f>'Programe Budget 2073-74'!Q425</f>
        <v>वि</v>
      </c>
      <c r="O428" s="217" t="e">
        <f>J428-#REF!</f>
        <v>#REF!</v>
      </c>
    </row>
    <row r="429" spans="1:15">
      <c r="A429" s="151"/>
      <c r="B429" s="151"/>
      <c r="C429" s="113">
        <f>'Programe Budget 2073-74'!C426</f>
        <v>4</v>
      </c>
      <c r="D429" s="114" t="str">
        <f>'Programe Budget 2073-74'!D426</f>
        <v>क्षेत्रीय कृषि निर्देशनालय, हरिहरभवन</v>
      </c>
      <c r="E429" s="111">
        <f>'Programe Budget 2073-74'!E426</f>
        <v>100</v>
      </c>
      <c r="F429" s="111">
        <f>'Programe Budget 2073-74'!F426</f>
        <v>0</v>
      </c>
      <c r="G429" s="111">
        <f t="shared" si="45"/>
        <v>100</v>
      </c>
      <c r="H429" s="111">
        <v>0</v>
      </c>
      <c r="I429" s="111">
        <v>92</v>
      </c>
      <c r="J429" s="111">
        <f t="shared" si="46"/>
        <v>92</v>
      </c>
      <c r="K429" s="111">
        <f t="shared" si="42"/>
        <v>92</v>
      </c>
      <c r="L429" s="171"/>
      <c r="M429" s="114"/>
      <c r="N429" s="111" t="str">
        <f>'Programe Budget 2073-74'!Q426</f>
        <v>का</v>
      </c>
      <c r="O429" s="217" t="e">
        <f>J429-#REF!</f>
        <v>#REF!</v>
      </c>
    </row>
    <row r="430" spans="1:15">
      <c r="A430" s="151"/>
      <c r="B430" s="151"/>
      <c r="C430" s="113">
        <f>'Programe Budget 2073-74'!C427</f>
        <v>5</v>
      </c>
      <c r="D430" s="114" t="str">
        <f>'Programe Budget 2073-74'!D427</f>
        <v>क्षेत्रीय कृषि निर्देशनालय, पोखरा</v>
      </c>
      <c r="E430" s="111">
        <f>'Programe Budget 2073-74'!E427</f>
        <v>100</v>
      </c>
      <c r="F430" s="111">
        <f>'Programe Budget 2073-74'!F427</f>
        <v>0</v>
      </c>
      <c r="G430" s="111">
        <f t="shared" si="45"/>
        <v>100</v>
      </c>
      <c r="H430" s="111">
        <v>0</v>
      </c>
      <c r="I430" s="111">
        <v>92</v>
      </c>
      <c r="J430" s="111">
        <f t="shared" si="46"/>
        <v>92</v>
      </c>
      <c r="K430" s="111">
        <f t="shared" si="42"/>
        <v>92</v>
      </c>
      <c r="L430" s="171"/>
      <c r="M430" s="114"/>
      <c r="N430" s="111" t="str">
        <f>'Programe Budget 2073-74'!Q427</f>
        <v>प</v>
      </c>
      <c r="O430" s="217" t="e">
        <f>J430-#REF!</f>
        <v>#REF!</v>
      </c>
    </row>
    <row r="431" spans="1:15">
      <c r="A431" s="151"/>
      <c r="B431" s="151"/>
      <c r="C431" s="113">
        <f>'Programe Budget 2073-74'!C428</f>
        <v>6</v>
      </c>
      <c r="D431" s="114" t="str">
        <f>'Programe Budget 2073-74'!D428</f>
        <v>क्षेत्रीय कृषि निर्देशनालय, सुर्खेत</v>
      </c>
      <c r="E431" s="111">
        <f>'Programe Budget 2073-74'!E428</f>
        <v>100</v>
      </c>
      <c r="F431" s="111">
        <f>'Programe Budget 2073-74'!F428</f>
        <v>0</v>
      </c>
      <c r="G431" s="111">
        <f t="shared" si="45"/>
        <v>100</v>
      </c>
      <c r="H431" s="111">
        <v>0</v>
      </c>
      <c r="I431" s="111">
        <v>92</v>
      </c>
      <c r="J431" s="111">
        <f t="shared" si="46"/>
        <v>92</v>
      </c>
      <c r="K431" s="111">
        <f t="shared" si="42"/>
        <v>92</v>
      </c>
      <c r="L431" s="171"/>
      <c r="M431" s="114"/>
      <c r="N431" s="111" t="str">
        <f>'Programe Budget 2073-74'!Q428</f>
        <v>सु</v>
      </c>
      <c r="O431" s="217" t="e">
        <f>J431-#REF!</f>
        <v>#REF!</v>
      </c>
    </row>
    <row r="432" spans="1:15">
      <c r="A432" s="151"/>
      <c r="B432" s="151"/>
      <c r="C432" s="113">
        <f>'Programe Budget 2073-74'!C429</f>
        <v>7</v>
      </c>
      <c r="D432" s="114" t="str">
        <f>'Programe Budget 2073-74'!D429</f>
        <v>क्षेत्रीय कृषि निर्देशनालय, दिपायल</v>
      </c>
      <c r="E432" s="111">
        <f>'Programe Budget 2073-74'!E429</f>
        <v>100</v>
      </c>
      <c r="F432" s="111">
        <f>'Programe Budget 2073-74'!F429</f>
        <v>0</v>
      </c>
      <c r="G432" s="111">
        <f t="shared" si="45"/>
        <v>100</v>
      </c>
      <c r="H432" s="111">
        <v>0</v>
      </c>
      <c r="I432" s="111">
        <v>92</v>
      </c>
      <c r="J432" s="111">
        <f t="shared" si="46"/>
        <v>92</v>
      </c>
      <c r="K432" s="111">
        <f t="shared" si="42"/>
        <v>92</v>
      </c>
      <c r="L432" s="171"/>
      <c r="M432" s="114"/>
      <c r="N432" s="111" t="str">
        <f>'Programe Budget 2073-74'!Q429</f>
        <v>दि</v>
      </c>
      <c r="O432" s="217" t="e">
        <f>J432-#REF!</f>
        <v>#REF!</v>
      </c>
    </row>
    <row r="433" spans="1:15">
      <c r="A433" s="151"/>
      <c r="B433" s="151"/>
      <c r="C433" s="113">
        <f>'Programe Budget 2073-74'!C430</f>
        <v>8</v>
      </c>
      <c r="D433" s="114" t="str">
        <f>'Programe Budget 2073-74'!D430</f>
        <v>जिल्ला कृषि विकास कार्यालय, ताप्लेजुङ्ग</v>
      </c>
      <c r="E433" s="111">
        <f>'Programe Budget 2073-74'!E430</f>
        <v>1854</v>
      </c>
      <c r="F433" s="111">
        <f>'Programe Budget 2073-74'!F430</f>
        <v>1800</v>
      </c>
      <c r="G433" s="111">
        <f t="shared" si="45"/>
        <v>54</v>
      </c>
      <c r="H433" s="111">
        <v>2400</v>
      </c>
      <c r="I433" s="111">
        <v>638</v>
      </c>
      <c r="J433" s="111">
        <f t="shared" si="46"/>
        <v>3038</v>
      </c>
      <c r="K433" s="111">
        <f t="shared" si="42"/>
        <v>163.86192017259978</v>
      </c>
      <c r="L433" s="171"/>
      <c r="M433" s="114"/>
      <c r="N433" s="111" t="str">
        <f>'Programe Budget 2073-74'!Q430</f>
        <v>वि</v>
      </c>
      <c r="O433" s="217" t="e">
        <f>J433-#REF!</f>
        <v>#REF!</v>
      </c>
    </row>
    <row r="434" spans="1:15">
      <c r="A434" s="151"/>
      <c r="B434" s="151"/>
      <c r="C434" s="113">
        <f>'Programe Budget 2073-74'!C431</f>
        <v>9</v>
      </c>
      <c r="D434" s="114" t="str">
        <f>'Programe Budget 2073-74'!D431</f>
        <v>जिल्ला कृषि विकास कार्यालय, पाँचथर</v>
      </c>
      <c r="E434" s="111">
        <f>'Programe Budget 2073-74'!E431</f>
        <v>4194</v>
      </c>
      <c r="F434" s="111">
        <f>'Programe Budget 2073-74'!F431</f>
        <v>4140</v>
      </c>
      <c r="G434" s="111">
        <f t="shared" si="45"/>
        <v>54</v>
      </c>
      <c r="H434" s="111">
        <v>3927.6</v>
      </c>
      <c r="I434" s="111">
        <v>638</v>
      </c>
      <c r="J434" s="111">
        <f t="shared" si="46"/>
        <v>4565.6000000000004</v>
      </c>
      <c r="K434" s="111">
        <f t="shared" si="42"/>
        <v>108.8602765855985</v>
      </c>
      <c r="L434" s="171"/>
      <c r="M434" s="114"/>
      <c r="N434" s="111" t="str">
        <f>'Programe Budget 2073-74'!Q431</f>
        <v>वि</v>
      </c>
      <c r="O434" s="217" t="e">
        <f>J434-#REF!</f>
        <v>#REF!</v>
      </c>
    </row>
    <row r="435" spans="1:15">
      <c r="A435" s="151"/>
      <c r="B435" s="151"/>
      <c r="C435" s="113">
        <f>'Programe Budget 2073-74'!C432</f>
        <v>10</v>
      </c>
      <c r="D435" s="114" t="str">
        <f>'Programe Budget 2073-74'!D432</f>
        <v>जिल्ला कृषि विकास कार्यालयर्, इलाम</v>
      </c>
      <c r="E435" s="111">
        <f>'Programe Budget 2073-74'!E432</f>
        <v>7164</v>
      </c>
      <c r="F435" s="111">
        <f>'Programe Budget 2073-74'!F432</f>
        <v>7110</v>
      </c>
      <c r="G435" s="111">
        <f t="shared" si="45"/>
        <v>54</v>
      </c>
      <c r="H435" s="111">
        <v>4200</v>
      </c>
      <c r="I435" s="111">
        <v>1238</v>
      </c>
      <c r="J435" s="111">
        <f t="shared" si="46"/>
        <v>5438</v>
      </c>
      <c r="K435" s="111">
        <f t="shared" si="42"/>
        <v>75.907314349525407</v>
      </c>
      <c r="L435" s="171"/>
      <c r="M435" s="114"/>
      <c r="N435" s="111" t="str">
        <f>'Programe Budget 2073-74'!Q432</f>
        <v>वि</v>
      </c>
      <c r="O435" s="217" t="e">
        <f>J435-#REF!</f>
        <v>#REF!</v>
      </c>
    </row>
    <row r="436" spans="1:15">
      <c r="A436" s="151"/>
      <c r="B436" s="151"/>
      <c r="C436" s="113">
        <f>'Programe Budget 2073-74'!C433</f>
        <v>11</v>
      </c>
      <c r="D436" s="114" t="str">
        <f>'Programe Budget 2073-74'!D433</f>
        <v>जिल्ला कृषि विकास कार्यालय, झापा</v>
      </c>
      <c r="E436" s="111">
        <f>'Programe Budget 2073-74'!E433</f>
        <v>3954</v>
      </c>
      <c r="F436" s="111">
        <f>'Programe Budget 2073-74'!F433</f>
        <v>3900</v>
      </c>
      <c r="G436" s="111">
        <f t="shared" si="45"/>
        <v>54</v>
      </c>
      <c r="H436" s="111">
        <v>1238</v>
      </c>
      <c r="I436" s="111">
        <v>3896.5</v>
      </c>
      <c r="J436" s="111">
        <f t="shared" si="46"/>
        <v>5134.5</v>
      </c>
      <c r="K436" s="111">
        <f t="shared" si="42"/>
        <v>129.85584218512898</v>
      </c>
      <c r="L436" s="171"/>
      <c r="M436" s="114"/>
      <c r="N436" s="111" t="str">
        <f>'Programe Budget 2073-74'!Q433</f>
        <v>वि</v>
      </c>
      <c r="O436" s="217" t="e">
        <f>J436-#REF!</f>
        <v>#REF!</v>
      </c>
    </row>
    <row r="437" spans="1:15">
      <c r="A437" s="151"/>
      <c r="B437" s="151"/>
      <c r="C437" s="113">
        <f>'Programe Budget 2073-74'!C434</f>
        <v>12</v>
      </c>
      <c r="D437" s="114" t="str">
        <f>'Programe Budget 2073-74'!D434</f>
        <v>जिल्ला कृषि विकास कार्यालय, संखुवासभा</v>
      </c>
      <c r="E437" s="111">
        <f>'Programe Budget 2073-74'!E434</f>
        <v>1854</v>
      </c>
      <c r="F437" s="111">
        <f>'Programe Budget 2073-74'!F434</f>
        <v>1800</v>
      </c>
      <c r="G437" s="111">
        <f t="shared" si="45"/>
        <v>54</v>
      </c>
      <c r="H437" s="111">
        <v>1946.6</v>
      </c>
      <c r="I437" s="111">
        <v>4364</v>
      </c>
      <c r="J437" s="111">
        <f t="shared" si="46"/>
        <v>6310.6</v>
      </c>
      <c r="K437" s="111">
        <f t="shared" si="42"/>
        <v>340.37756202804752</v>
      </c>
      <c r="L437" s="171"/>
      <c r="M437" s="114"/>
      <c r="N437" s="111" t="str">
        <f>'Programe Budget 2073-74'!Q434</f>
        <v>वि</v>
      </c>
      <c r="O437" s="217" t="e">
        <f>J437-#REF!</f>
        <v>#REF!</v>
      </c>
    </row>
    <row r="438" spans="1:15">
      <c r="A438" s="151"/>
      <c r="B438" s="151"/>
      <c r="C438" s="113">
        <f>'Programe Budget 2073-74'!C435</f>
        <v>13</v>
      </c>
      <c r="D438" s="114" t="str">
        <f>'Programe Budget 2073-74'!D435</f>
        <v>जिल्ला कृषि विकास कार्यालय, तेह्रथुम</v>
      </c>
      <c r="E438" s="111">
        <f>'Programe Budget 2073-74'!E435</f>
        <v>4854</v>
      </c>
      <c r="F438" s="111">
        <f>'Programe Budget 2073-74'!F435</f>
        <v>4800</v>
      </c>
      <c r="G438" s="111">
        <f t="shared" si="45"/>
        <v>54</v>
      </c>
      <c r="H438" s="111">
        <v>4200</v>
      </c>
      <c r="I438" s="111">
        <v>638</v>
      </c>
      <c r="J438" s="111">
        <f t="shared" si="46"/>
        <v>4838</v>
      </c>
      <c r="K438" s="111">
        <f t="shared" si="42"/>
        <v>99.670374948496089</v>
      </c>
      <c r="L438" s="171"/>
      <c r="M438" s="114"/>
      <c r="N438" s="111" t="str">
        <f>'Programe Budget 2073-74'!Q435</f>
        <v>वि</v>
      </c>
      <c r="O438" s="217" t="e">
        <f>J438-#REF!</f>
        <v>#REF!</v>
      </c>
    </row>
    <row r="439" spans="1:15">
      <c r="A439" s="151"/>
      <c r="B439" s="151"/>
      <c r="C439" s="113">
        <f>'Programe Budget 2073-74'!C436</f>
        <v>14</v>
      </c>
      <c r="D439" s="114" t="str">
        <f>'Programe Budget 2073-74'!D436</f>
        <v>जिल्ला कृषि विकास कार्यालय, भोजपुर</v>
      </c>
      <c r="E439" s="111">
        <f>'Programe Budget 2073-74'!E436</f>
        <v>13920</v>
      </c>
      <c r="F439" s="111">
        <f>'Programe Budget 2073-74'!F436</f>
        <v>4860</v>
      </c>
      <c r="G439" s="111">
        <f t="shared" si="45"/>
        <v>9060</v>
      </c>
      <c r="H439" s="111">
        <v>4050</v>
      </c>
      <c r="I439" s="111">
        <v>3450</v>
      </c>
      <c r="J439" s="111">
        <f t="shared" si="46"/>
        <v>7500</v>
      </c>
      <c r="K439" s="111">
        <f t="shared" si="42"/>
        <v>53.879310344827594</v>
      </c>
      <c r="L439" s="171"/>
      <c r="M439" s="114"/>
      <c r="N439" s="111" t="str">
        <f>'Programe Budget 2073-74'!Q436</f>
        <v>वि</v>
      </c>
      <c r="O439" s="217" t="e">
        <f>J439-#REF!</f>
        <v>#REF!</v>
      </c>
    </row>
    <row r="440" spans="1:15">
      <c r="A440" s="151"/>
      <c r="B440" s="151"/>
      <c r="C440" s="113">
        <f>'Programe Budget 2073-74'!C437</f>
        <v>15</v>
      </c>
      <c r="D440" s="114" t="str">
        <f>'Programe Budget 2073-74'!D437</f>
        <v>जिल्ला कृषि विकास कार्यालय, धनकुटा</v>
      </c>
      <c r="E440" s="111">
        <f>'Programe Budget 2073-74'!E437</f>
        <v>4914</v>
      </c>
      <c r="F440" s="111">
        <f>'Programe Budget 2073-74'!F437</f>
        <v>4860</v>
      </c>
      <c r="G440" s="111">
        <f t="shared" si="45"/>
        <v>54</v>
      </c>
      <c r="H440" s="111">
        <v>4200</v>
      </c>
      <c r="I440" s="111">
        <v>1237.2</v>
      </c>
      <c r="J440" s="111">
        <f t="shared" si="46"/>
        <v>5437.2</v>
      </c>
      <c r="K440" s="111">
        <f t="shared" si="42"/>
        <v>110.64713064713065</v>
      </c>
      <c r="L440" s="171"/>
      <c r="M440" s="114"/>
      <c r="N440" s="111" t="str">
        <f>'Programe Budget 2073-74'!Q437</f>
        <v>वि</v>
      </c>
      <c r="O440" s="217" t="e">
        <f>J440-#REF!</f>
        <v>#REF!</v>
      </c>
    </row>
    <row r="441" spans="1:15">
      <c r="A441" s="151"/>
      <c r="B441" s="151"/>
      <c r="C441" s="113">
        <f>'Programe Budget 2073-74'!C438</f>
        <v>16</v>
      </c>
      <c r="D441" s="114" t="str">
        <f>'Programe Budget 2073-74'!D438</f>
        <v>जिल्ला कृषि विकास कार्यालय, सुनसरी</v>
      </c>
      <c r="E441" s="111">
        <f>'Programe Budget 2073-74'!E438</f>
        <v>3954</v>
      </c>
      <c r="F441" s="111">
        <f>'Programe Budget 2073-74'!F438</f>
        <v>3900</v>
      </c>
      <c r="G441" s="111">
        <f t="shared" si="45"/>
        <v>54</v>
      </c>
      <c r="H441" s="111">
        <v>3900</v>
      </c>
      <c r="I441" s="111">
        <v>1238</v>
      </c>
      <c r="J441" s="111">
        <f t="shared" si="46"/>
        <v>5138</v>
      </c>
      <c r="K441" s="111">
        <f t="shared" si="42"/>
        <v>129.94436014162872</v>
      </c>
      <c r="L441" s="171"/>
      <c r="M441" s="114"/>
      <c r="N441" s="111" t="str">
        <f>'Programe Budget 2073-74'!Q438</f>
        <v>वि</v>
      </c>
      <c r="O441" s="217" t="e">
        <f>J441-#REF!</f>
        <v>#REF!</v>
      </c>
    </row>
    <row r="442" spans="1:15">
      <c r="A442" s="151"/>
      <c r="B442" s="151"/>
      <c r="C442" s="113">
        <f>'Programe Budget 2073-74'!C439</f>
        <v>17</v>
      </c>
      <c r="D442" s="114" t="str">
        <f>'Programe Budget 2073-74'!D439</f>
        <v>जिल्ला कृषि विकास कार्यालय, मोरङ्ग</v>
      </c>
      <c r="E442" s="111">
        <f>'Programe Budget 2073-74'!E439</f>
        <v>3954</v>
      </c>
      <c r="F442" s="111">
        <f>'Programe Budget 2073-74'!F439</f>
        <v>3900</v>
      </c>
      <c r="G442" s="111">
        <f t="shared" si="45"/>
        <v>54</v>
      </c>
      <c r="H442" s="111">
        <v>3900</v>
      </c>
      <c r="I442" s="111">
        <v>1238</v>
      </c>
      <c r="J442" s="111">
        <f t="shared" si="46"/>
        <v>5138</v>
      </c>
      <c r="K442" s="111">
        <f t="shared" si="42"/>
        <v>129.94436014162872</v>
      </c>
      <c r="L442" s="171"/>
      <c r="M442" s="114"/>
      <c r="N442" s="111" t="str">
        <f>'Programe Budget 2073-74'!Q439</f>
        <v>वि</v>
      </c>
      <c r="O442" s="217" t="e">
        <f>J442-#REF!</f>
        <v>#REF!</v>
      </c>
    </row>
    <row r="443" spans="1:15">
      <c r="A443" s="151"/>
      <c r="B443" s="151"/>
      <c r="C443" s="113">
        <f>'Programe Budget 2073-74'!C440</f>
        <v>18</v>
      </c>
      <c r="D443" s="114" t="str">
        <f>'Programe Budget 2073-74'!D440</f>
        <v>जिल्ला कृषि विकास कार्यालय, सोलुखुम्बु</v>
      </c>
      <c r="E443" s="111">
        <f>'Programe Budget 2073-74'!E440</f>
        <v>1854</v>
      </c>
      <c r="F443" s="111">
        <f>'Programe Budget 2073-74'!F440</f>
        <v>1800</v>
      </c>
      <c r="G443" s="111">
        <f t="shared" si="45"/>
        <v>54</v>
      </c>
      <c r="H443" s="111">
        <v>3000</v>
      </c>
      <c r="I443" s="111">
        <v>5968.6</v>
      </c>
      <c r="J443" s="111">
        <f t="shared" si="46"/>
        <v>8968.6</v>
      </c>
      <c r="K443" s="111">
        <f t="shared" si="42"/>
        <v>483.74325782092774</v>
      </c>
      <c r="L443" s="171"/>
      <c r="M443" s="114"/>
      <c r="N443" s="111" t="str">
        <f>'Programe Budget 2073-74'!Q440</f>
        <v>वि</v>
      </c>
      <c r="O443" s="217" t="e">
        <f>J443-#REF!</f>
        <v>#REF!</v>
      </c>
    </row>
    <row r="444" spans="1:15">
      <c r="A444" s="151"/>
      <c r="B444" s="151"/>
      <c r="C444" s="113">
        <f>'Programe Budget 2073-74'!C441</f>
        <v>19</v>
      </c>
      <c r="D444" s="114" t="str">
        <f>'Programe Budget 2073-74'!D441</f>
        <v>जिल्ला कृषि विकास कार्यालय, ओखलढुङ्गा</v>
      </c>
      <c r="E444" s="111">
        <f>'Programe Budget 2073-74'!E441</f>
        <v>4854</v>
      </c>
      <c r="F444" s="111">
        <f>'Programe Budget 2073-74'!F441</f>
        <v>4800</v>
      </c>
      <c r="G444" s="111">
        <f t="shared" si="45"/>
        <v>54</v>
      </c>
      <c r="H444" s="111">
        <v>3724.5</v>
      </c>
      <c r="I444" s="111">
        <v>4513</v>
      </c>
      <c r="J444" s="111">
        <f t="shared" si="46"/>
        <v>8237.5</v>
      </c>
      <c r="K444" s="111">
        <f t="shared" si="42"/>
        <v>169.70539761021837</v>
      </c>
      <c r="L444" s="171"/>
      <c r="M444" s="114"/>
      <c r="N444" s="111" t="str">
        <f>'Programe Budget 2073-74'!Q441</f>
        <v>वि</v>
      </c>
      <c r="O444" s="217" t="e">
        <f>J444-#REF!</f>
        <v>#REF!</v>
      </c>
    </row>
    <row r="445" spans="1:15">
      <c r="A445" s="151"/>
      <c r="B445" s="151"/>
      <c r="C445" s="113">
        <f>'Programe Budget 2073-74'!C442</f>
        <v>20</v>
      </c>
      <c r="D445" s="114" t="str">
        <f>'Programe Budget 2073-74'!D442</f>
        <v>जिल्ला कृषि विकास कार्यालय, खोटाङ्ग</v>
      </c>
      <c r="E445" s="111">
        <f>'Programe Budget 2073-74'!E442</f>
        <v>32954</v>
      </c>
      <c r="F445" s="111">
        <f>'Programe Budget 2073-74'!F442</f>
        <v>7500</v>
      </c>
      <c r="G445" s="111">
        <f t="shared" si="45"/>
        <v>25454</v>
      </c>
      <c r="H445" s="111">
        <v>4065</v>
      </c>
      <c r="I445" s="111">
        <v>4650</v>
      </c>
      <c r="J445" s="111">
        <f t="shared" si="46"/>
        <v>8715</v>
      </c>
      <c r="K445" s="111">
        <f t="shared" si="42"/>
        <v>26.445954967530501</v>
      </c>
      <c r="L445" s="171"/>
      <c r="M445" s="114"/>
      <c r="N445" s="111" t="str">
        <f>'Programe Budget 2073-74'!Q442</f>
        <v>वि</v>
      </c>
      <c r="O445" s="217" t="e">
        <f>J445-#REF!</f>
        <v>#REF!</v>
      </c>
    </row>
    <row r="446" spans="1:15">
      <c r="A446" s="151"/>
      <c r="B446" s="151"/>
      <c r="C446" s="113">
        <f>'Programe Budget 2073-74'!C443</f>
        <v>21</v>
      </c>
      <c r="D446" s="114" t="str">
        <f>'Programe Budget 2073-74'!D443</f>
        <v>जिल्ला कृषि विकास कार्यालय, उदयपुर</v>
      </c>
      <c r="E446" s="111">
        <f>'Programe Budget 2073-74'!E443</f>
        <v>4914</v>
      </c>
      <c r="F446" s="111">
        <f>'Programe Budget 2073-74'!F443</f>
        <v>4860</v>
      </c>
      <c r="G446" s="111">
        <f t="shared" si="45"/>
        <v>54</v>
      </c>
      <c r="H446" s="111">
        <v>4050</v>
      </c>
      <c r="I446" s="111">
        <v>1238</v>
      </c>
      <c r="J446" s="111">
        <f t="shared" si="46"/>
        <v>5288</v>
      </c>
      <c r="K446" s="111">
        <f t="shared" si="42"/>
        <v>107.61090761090762</v>
      </c>
      <c r="L446" s="171"/>
      <c r="M446" s="114"/>
      <c r="N446" s="111" t="str">
        <f>'Programe Budget 2073-74'!Q443</f>
        <v>वि</v>
      </c>
      <c r="O446" s="217" t="e">
        <f>J446-#REF!</f>
        <v>#REF!</v>
      </c>
    </row>
    <row r="447" spans="1:15">
      <c r="A447" s="151"/>
      <c r="B447" s="151"/>
      <c r="C447" s="113">
        <f>'Programe Budget 2073-74'!C444</f>
        <v>22</v>
      </c>
      <c r="D447" s="114" t="str">
        <f>'Programe Budget 2073-74'!D444</f>
        <v>जिल्ला कृषि विकास कार्यालय, सिराहा</v>
      </c>
      <c r="E447" s="111">
        <f>'Programe Budget 2073-74'!E444</f>
        <v>3954</v>
      </c>
      <c r="F447" s="111">
        <f>'Programe Budget 2073-74'!F444</f>
        <v>3900</v>
      </c>
      <c r="G447" s="111">
        <f t="shared" si="45"/>
        <v>54</v>
      </c>
      <c r="H447" s="111">
        <v>3705</v>
      </c>
      <c r="I447" s="111">
        <v>73</v>
      </c>
      <c r="J447" s="111">
        <f t="shared" si="46"/>
        <v>3778</v>
      </c>
      <c r="K447" s="111">
        <f t="shared" si="42"/>
        <v>95.548811330298435</v>
      </c>
      <c r="L447" s="171"/>
      <c r="M447" s="114"/>
      <c r="N447" s="111" t="str">
        <f>'Programe Budget 2073-74'!Q444</f>
        <v>वि</v>
      </c>
      <c r="O447" s="217" t="e">
        <f>J447-#REF!</f>
        <v>#REF!</v>
      </c>
    </row>
    <row r="448" spans="1:15">
      <c r="A448" s="151"/>
      <c r="B448" s="151"/>
      <c r="C448" s="113">
        <f>'Programe Budget 2073-74'!C445</f>
        <v>23</v>
      </c>
      <c r="D448" s="114" t="str">
        <f>'Programe Budget 2073-74'!D445</f>
        <v>जिल्ला कृषि विकास कार्यालय, सप्तरी</v>
      </c>
      <c r="E448" s="111">
        <f>'Programe Budget 2073-74'!E445</f>
        <v>4104</v>
      </c>
      <c r="F448" s="111">
        <f>'Programe Budget 2073-74'!F445</f>
        <v>4050</v>
      </c>
      <c r="G448" s="111">
        <f t="shared" si="45"/>
        <v>54</v>
      </c>
      <c r="H448" s="111">
        <v>3202</v>
      </c>
      <c r="I448" s="111">
        <v>218</v>
      </c>
      <c r="J448" s="111">
        <f t="shared" si="46"/>
        <v>3420</v>
      </c>
      <c r="K448" s="111">
        <f t="shared" si="42"/>
        <v>83.333333333333343</v>
      </c>
      <c r="L448" s="171"/>
      <c r="M448" s="114"/>
      <c r="N448" s="111" t="str">
        <f>'Programe Budget 2073-74'!Q445</f>
        <v>वि</v>
      </c>
      <c r="O448" s="217" t="e">
        <f>J448-#REF!</f>
        <v>#REF!</v>
      </c>
    </row>
    <row r="449" spans="1:15">
      <c r="A449" s="151"/>
      <c r="B449" s="151"/>
      <c r="C449" s="113">
        <f>'Programe Budget 2073-74'!C446</f>
        <v>24</v>
      </c>
      <c r="D449" s="114" t="str">
        <f>'Programe Budget 2073-74'!D446</f>
        <v>जिल्ला कृषि विकास कार्यालय, दोलखा</v>
      </c>
      <c r="E449" s="111">
        <f>'Programe Budget 2073-74'!E446</f>
        <v>4914</v>
      </c>
      <c r="F449" s="111">
        <f>'Programe Budget 2073-74'!F446</f>
        <v>4860</v>
      </c>
      <c r="G449" s="111">
        <f t="shared" si="45"/>
        <v>54</v>
      </c>
      <c r="H449" s="111">
        <v>3600</v>
      </c>
      <c r="I449" s="111">
        <v>638</v>
      </c>
      <c r="J449" s="111">
        <f t="shared" si="46"/>
        <v>4238</v>
      </c>
      <c r="K449" s="111">
        <f t="shared" si="42"/>
        <v>86.24338624338624</v>
      </c>
      <c r="L449" s="171"/>
      <c r="M449" s="114"/>
      <c r="N449" s="111" t="str">
        <f>'Programe Budget 2073-74'!Q446</f>
        <v>का</v>
      </c>
      <c r="O449" s="217" t="e">
        <f>J449-#REF!</f>
        <v>#REF!</v>
      </c>
    </row>
    <row r="450" spans="1:15">
      <c r="A450" s="151"/>
      <c r="B450" s="151"/>
      <c r="C450" s="113">
        <f>'Programe Budget 2073-74'!C447</f>
        <v>25</v>
      </c>
      <c r="D450" s="114" t="str">
        <f>'Programe Budget 2073-74'!D447</f>
        <v>जिल्ला कृषि विकास कार्यालय, रामेछाप</v>
      </c>
      <c r="E450" s="111">
        <f>'Programe Budget 2073-74'!E447</f>
        <v>8304</v>
      </c>
      <c r="F450" s="111">
        <f>'Programe Budget 2073-74'!F447</f>
        <v>8250</v>
      </c>
      <c r="G450" s="111">
        <f t="shared" si="45"/>
        <v>54</v>
      </c>
      <c r="H450" s="111">
        <v>3334</v>
      </c>
      <c r="I450" s="111">
        <v>638</v>
      </c>
      <c r="J450" s="111">
        <f t="shared" si="46"/>
        <v>3972</v>
      </c>
      <c r="K450" s="111">
        <f t="shared" si="42"/>
        <v>47.832369942196536</v>
      </c>
      <c r="L450" s="171"/>
      <c r="M450" s="114"/>
      <c r="N450" s="111" t="str">
        <f>'Programe Budget 2073-74'!Q447</f>
        <v>का</v>
      </c>
      <c r="O450" s="217" t="e">
        <f>J450-#REF!</f>
        <v>#REF!</v>
      </c>
    </row>
    <row r="451" spans="1:15">
      <c r="A451" s="151"/>
      <c r="B451" s="151"/>
      <c r="C451" s="113">
        <f>'Programe Budget 2073-74'!C448</f>
        <v>26</v>
      </c>
      <c r="D451" s="114" t="str">
        <f>'Programe Budget 2073-74'!D448</f>
        <v>जिल्ला कृषि विकास कार्यालय, सिन्धुली</v>
      </c>
      <c r="E451" s="111">
        <f>'Programe Budget 2073-74'!E448</f>
        <v>7374</v>
      </c>
      <c r="F451" s="111">
        <f>'Programe Budget 2073-74'!F448</f>
        <v>7320</v>
      </c>
      <c r="G451" s="111">
        <f t="shared" si="45"/>
        <v>54</v>
      </c>
      <c r="H451" s="111">
        <v>3877</v>
      </c>
      <c r="I451" s="111">
        <v>638</v>
      </c>
      <c r="J451" s="111">
        <f t="shared" si="46"/>
        <v>4515</v>
      </c>
      <c r="K451" s="111">
        <f t="shared" si="42"/>
        <v>61.228641171684295</v>
      </c>
      <c r="L451" s="171"/>
      <c r="M451" s="114"/>
      <c r="N451" s="111" t="str">
        <f>'Programe Budget 2073-74'!Q448</f>
        <v>का</v>
      </c>
      <c r="O451" s="217" t="e">
        <f>J451-#REF!</f>
        <v>#REF!</v>
      </c>
    </row>
    <row r="452" spans="1:15">
      <c r="A452" s="151"/>
      <c r="B452" s="151"/>
      <c r="C452" s="113">
        <f>'Programe Budget 2073-74'!C449</f>
        <v>27</v>
      </c>
      <c r="D452" s="114" t="str">
        <f>'Programe Budget 2073-74'!D449</f>
        <v>जिल्ला कृषि विकास कार्यालय, धनुषा</v>
      </c>
      <c r="E452" s="111">
        <f>'Programe Budget 2073-74'!E449</f>
        <v>3954</v>
      </c>
      <c r="F452" s="111">
        <f>'Programe Budget 2073-74'!F449</f>
        <v>3900</v>
      </c>
      <c r="G452" s="111">
        <f t="shared" si="45"/>
        <v>54</v>
      </c>
      <c r="H452" s="111">
        <v>4431.3</v>
      </c>
      <c r="I452" s="111">
        <v>380</v>
      </c>
      <c r="J452" s="111">
        <f t="shared" si="46"/>
        <v>4811.3</v>
      </c>
      <c r="K452" s="111">
        <f t="shared" si="42"/>
        <v>121.68184117349522</v>
      </c>
      <c r="L452" s="114"/>
      <c r="M452" s="114"/>
      <c r="N452" s="111" t="str">
        <f>'Programe Budget 2073-74'!Q449</f>
        <v>का</v>
      </c>
      <c r="O452" s="217" t="e">
        <f>J452-#REF!</f>
        <v>#REF!</v>
      </c>
    </row>
    <row r="453" spans="1:15">
      <c r="A453" s="151"/>
      <c r="B453" s="151"/>
      <c r="C453" s="113">
        <f>'Programe Budget 2073-74'!C450</f>
        <v>28</v>
      </c>
      <c r="D453" s="114" t="str">
        <f>'Programe Budget 2073-74'!D450</f>
        <v>जिल्ला कृषि विकास कार्यालय, महोत्तरी</v>
      </c>
      <c r="E453" s="111">
        <f>'Programe Budget 2073-74'!E450</f>
        <v>3954</v>
      </c>
      <c r="F453" s="111">
        <f>'Programe Budget 2073-74'!F450</f>
        <v>3900</v>
      </c>
      <c r="G453" s="111">
        <f t="shared" si="45"/>
        <v>54</v>
      </c>
      <c r="H453" s="111">
        <v>3198</v>
      </c>
      <c r="I453" s="111">
        <v>638</v>
      </c>
      <c r="J453" s="111">
        <f t="shared" si="46"/>
        <v>3836</v>
      </c>
      <c r="K453" s="111">
        <f t="shared" si="42"/>
        <v>97.015680323722805</v>
      </c>
      <c r="L453" s="171"/>
      <c r="M453" s="114"/>
      <c r="N453" s="111" t="str">
        <f>'Programe Budget 2073-74'!Q450</f>
        <v>का</v>
      </c>
      <c r="O453" s="217" t="e">
        <f>J453-#REF!</f>
        <v>#REF!</v>
      </c>
    </row>
    <row r="454" spans="1:15">
      <c r="A454" s="151"/>
      <c r="B454" s="151"/>
      <c r="C454" s="113">
        <f>'Programe Budget 2073-74'!C451</f>
        <v>29</v>
      </c>
      <c r="D454" s="114" t="str">
        <f>'Programe Budget 2073-74'!D451</f>
        <v>जिल्ला कृषि विकास कार्यालय, र्सलाही</v>
      </c>
      <c r="E454" s="111">
        <f>'Programe Budget 2073-74'!E451</f>
        <v>3954</v>
      </c>
      <c r="F454" s="111">
        <f>'Programe Budget 2073-74'!F451</f>
        <v>3900</v>
      </c>
      <c r="G454" s="111">
        <f t="shared" si="45"/>
        <v>54</v>
      </c>
      <c r="H454" s="111">
        <v>3562</v>
      </c>
      <c r="I454" s="111">
        <v>626</v>
      </c>
      <c r="J454" s="111">
        <f t="shared" si="46"/>
        <v>4188</v>
      </c>
      <c r="K454" s="111">
        <f t="shared" si="42"/>
        <v>105.91805766312594</v>
      </c>
      <c r="L454" s="171"/>
      <c r="M454" s="114"/>
      <c r="N454" s="111" t="str">
        <f>'Programe Budget 2073-74'!Q451</f>
        <v>का</v>
      </c>
      <c r="O454" s="217" t="e">
        <f>J454-#REF!</f>
        <v>#REF!</v>
      </c>
    </row>
    <row r="455" spans="1:15">
      <c r="A455" s="151"/>
      <c r="B455" s="151"/>
      <c r="C455" s="113">
        <f>'Programe Budget 2073-74'!C452</f>
        <v>30</v>
      </c>
      <c r="D455" s="114" t="str">
        <f>'Programe Budget 2073-74'!D452</f>
        <v>जिल्ला कृषि विकास कार्यालय, बारा</v>
      </c>
      <c r="E455" s="111">
        <f>'Programe Budget 2073-74'!E452</f>
        <v>3954</v>
      </c>
      <c r="F455" s="111">
        <f>'Programe Budget 2073-74'!F452</f>
        <v>3900</v>
      </c>
      <c r="G455" s="111">
        <f t="shared" si="45"/>
        <v>54</v>
      </c>
      <c r="H455" s="111">
        <v>4740</v>
      </c>
      <c r="I455" s="111">
        <v>398</v>
      </c>
      <c r="J455" s="111">
        <f t="shared" si="46"/>
        <v>5138</v>
      </c>
      <c r="K455" s="111">
        <f t="shared" si="42"/>
        <v>129.94436014162872</v>
      </c>
      <c r="L455" s="171"/>
      <c r="M455" s="114"/>
      <c r="N455" s="111" t="str">
        <f>'Programe Budget 2073-74'!Q452</f>
        <v>का</v>
      </c>
      <c r="O455" s="217" t="e">
        <f>J455-#REF!</f>
        <v>#REF!</v>
      </c>
    </row>
    <row r="456" spans="1:15">
      <c r="A456" s="151"/>
      <c r="B456" s="151"/>
      <c r="C456" s="113">
        <f>'Programe Budget 2073-74'!C453</f>
        <v>31</v>
      </c>
      <c r="D456" s="114" t="str">
        <f>'Programe Budget 2073-74'!D453</f>
        <v>जिल्ला कृषि विकास कार्यालय, पर्सा</v>
      </c>
      <c r="E456" s="111">
        <f>'Programe Budget 2073-74'!E453</f>
        <v>3954</v>
      </c>
      <c r="F456" s="111">
        <f>'Programe Budget 2073-74'!F453</f>
        <v>3900</v>
      </c>
      <c r="G456" s="111">
        <f t="shared" si="45"/>
        <v>54</v>
      </c>
      <c r="H456" s="111">
        <v>3499.5</v>
      </c>
      <c r="I456" s="111">
        <v>1196</v>
      </c>
      <c r="J456" s="111">
        <f t="shared" si="46"/>
        <v>4695.5</v>
      </c>
      <c r="K456" s="111">
        <f t="shared" si="42"/>
        <v>118.75316135558928</v>
      </c>
      <c r="L456" s="171"/>
      <c r="M456" s="114"/>
      <c r="N456" s="111" t="str">
        <f>'Programe Budget 2073-74'!Q453</f>
        <v>का</v>
      </c>
      <c r="O456" s="217" t="e">
        <f>J456-#REF!</f>
        <v>#REF!</v>
      </c>
    </row>
    <row r="457" spans="1:15">
      <c r="A457" s="151"/>
      <c r="B457" s="151"/>
      <c r="C457" s="113">
        <f>'Programe Budget 2073-74'!C454</f>
        <v>32</v>
      </c>
      <c r="D457" s="114" t="str">
        <f>'Programe Budget 2073-74'!D454</f>
        <v>जिल्ला कृषि विकास कार्यालय, रौतहट</v>
      </c>
      <c r="E457" s="111">
        <f>'Programe Budget 2073-74'!E454</f>
        <v>3954</v>
      </c>
      <c r="F457" s="111">
        <f>'Programe Budget 2073-74'!F454</f>
        <v>3900</v>
      </c>
      <c r="G457" s="111">
        <f t="shared" si="45"/>
        <v>54</v>
      </c>
      <c r="H457" s="111">
        <v>3000</v>
      </c>
      <c r="I457" s="111">
        <v>638</v>
      </c>
      <c r="J457" s="111">
        <f t="shared" ref="J457:J488" si="47">I457+H457</f>
        <v>3638</v>
      </c>
      <c r="K457" s="111">
        <f t="shared" si="42"/>
        <v>92.008093070308547</v>
      </c>
      <c r="L457" s="171"/>
      <c r="M457" s="114"/>
      <c r="N457" s="111" t="str">
        <f>'Programe Budget 2073-74'!Q454</f>
        <v>का</v>
      </c>
      <c r="O457" s="217" t="e">
        <f>J457-#REF!</f>
        <v>#REF!</v>
      </c>
    </row>
    <row r="458" spans="1:15">
      <c r="A458" s="151"/>
      <c r="B458" s="151"/>
      <c r="C458" s="113">
        <f>'Programe Budget 2073-74'!C455</f>
        <v>33</v>
      </c>
      <c r="D458" s="114" t="str">
        <f>'Programe Budget 2073-74'!D455</f>
        <v>जिल्ला कृषि विकास कार्यालय, मकवानपुर</v>
      </c>
      <c r="E458" s="111">
        <f>'Programe Budget 2073-74'!E455</f>
        <v>7914</v>
      </c>
      <c r="F458" s="111">
        <f>'Programe Budget 2073-74'!F455</f>
        <v>7860</v>
      </c>
      <c r="G458" s="111">
        <f t="shared" si="45"/>
        <v>54</v>
      </c>
      <c r="H458" s="111">
        <v>4087</v>
      </c>
      <c r="I458" s="111">
        <v>1238</v>
      </c>
      <c r="J458" s="111">
        <f t="shared" si="47"/>
        <v>5325</v>
      </c>
      <c r="K458" s="111">
        <f t="shared" ref="K458:K521" si="48">J458/E458*100</f>
        <v>67.285822592873387</v>
      </c>
      <c r="L458" s="171"/>
      <c r="M458" s="114"/>
      <c r="N458" s="111" t="str">
        <f>'Programe Budget 2073-74'!Q455</f>
        <v>का</v>
      </c>
      <c r="O458" s="217" t="e">
        <f>J458-#REF!</f>
        <v>#REF!</v>
      </c>
    </row>
    <row r="459" spans="1:15">
      <c r="A459" s="151"/>
      <c r="B459" s="151"/>
      <c r="C459" s="113">
        <f>'Programe Budget 2073-74'!C456</f>
        <v>34</v>
      </c>
      <c r="D459" s="114" t="str">
        <f>'Programe Budget 2073-74'!D456</f>
        <v>जिल्ला कृषि विकास कार्यालय, चितवन</v>
      </c>
      <c r="E459" s="111">
        <f>'Programe Budget 2073-74'!E456</f>
        <v>3954</v>
      </c>
      <c r="F459" s="111">
        <f>'Programe Budget 2073-74'!F456</f>
        <v>3900</v>
      </c>
      <c r="G459" s="111">
        <f t="shared" si="45"/>
        <v>54</v>
      </c>
      <c r="H459" s="111">
        <v>4222</v>
      </c>
      <c r="I459" s="111">
        <v>1220</v>
      </c>
      <c r="J459" s="111">
        <f t="shared" si="47"/>
        <v>5442</v>
      </c>
      <c r="K459" s="111">
        <f t="shared" si="48"/>
        <v>137.63277693474961</v>
      </c>
      <c r="L459" s="171"/>
      <c r="M459" s="114"/>
      <c r="N459" s="111" t="str">
        <f>'Programe Budget 2073-74'!Q456</f>
        <v>का</v>
      </c>
      <c r="O459" s="217" t="e">
        <f>J459-#REF!</f>
        <v>#REF!</v>
      </c>
    </row>
    <row r="460" spans="1:15">
      <c r="A460" s="151"/>
      <c r="B460" s="151"/>
      <c r="C460" s="113">
        <f>'Programe Budget 2073-74'!C457</f>
        <v>35</v>
      </c>
      <c r="D460" s="114" t="str">
        <f>'Programe Budget 2073-74'!D457</f>
        <v>जिल्ला कृषि विकास कार्यालय, रसुवा</v>
      </c>
      <c r="E460" s="111">
        <f>'Programe Budget 2073-74'!E457</f>
        <v>1854</v>
      </c>
      <c r="F460" s="111">
        <f>'Programe Budget 2073-74'!F457</f>
        <v>1800</v>
      </c>
      <c r="G460" s="111">
        <f t="shared" si="45"/>
        <v>54</v>
      </c>
      <c r="H460" s="111">
        <v>2400</v>
      </c>
      <c r="I460" s="111">
        <v>38</v>
      </c>
      <c r="J460" s="111">
        <f t="shared" si="47"/>
        <v>2438</v>
      </c>
      <c r="K460" s="111">
        <f t="shared" si="48"/>
        <v>131.4994606256742</v>
      </c>
      <c r="L460" s="171"/>
      <c r="M460" s="114"/>
      <c r="N460" s="111" t="str">
        <f>'Programe Budget 2073-74'!Q457</f>
        <v>का</v>
      </c>
      <c r="O460" s="217" t="e">
        <f>J460-#REF!</f>
        <v>#REF!</v>
      </c>
    </row>
    <row r="461" spans="1:15">
      <c r="A461" s="151"/>
      <c r="B461" s="151"/>
      <c r="C461" s="113">
        <f>'Programe Budget 2073-74'!C458</f>
        <v>36</v>
      </c>
      <c r="D461" s="114" t="str">
        <f>'Programe Budget 2073-74'!D458</f>
        <v>जिल्ला कृषि विकास कार्यालय, धादिङ्ग</v>
      </c>
      <c r="E461" s="111">
        <f>'Programe Budget 2073-74'!E458</f>
        <v>6204</v>
      </c>
      <c r="F461" s="111">
        <f>'Programe Budget 2073-74'!F458</f>
        <v>6150</v>
      </c>
      <c r="G461" s="111">
        <f t="shared" si="45"/>
        <v>54</v>
      </c>
      <c r="H461" s="111">
        <v>4084</v>
      </c>
      <c r="I461" s="111">
        <v>1214</v>
      </c>
      <c r="J461" s="111">
        <f t="shared" si="47"/>
        <v>5298</v>
      </c>
      <c r="K461" s="111">
        <f t="shared" si="48"/>
        <v>85.396518375241783</v>
      </c>
      <c r="L461" s="171"/>
      <c r="M461" s="114"/>
      <c r="N461" s="111" t="str">
        <f>'Programe Budget 2073-74'!Q458</f>
        <v>का</v>
      </c>
      <c r="O461" s="217" t="e">
        <f>J461-#REF!</f>
        <v>#REF!</v>
      </c>
    </row>
    <row r="462" spans="1:15">
      <c r="A462" s="151"/>
      <c r="B462" s="151"/>
      <c r="C462" s="113">
        <f>'Programe Budget 2073-74'!C459</f>
        <v>37</v>
      </c>
      <c r="D462" s="114" t="str">
        <f>'Programe Budget 2073-74'!D459</f>
        <v>जिल्ला कृषि विकास कार्यालय, नुवाकोट</v>
      </c>
      <c r="E462" s="111">
        <f>'Programe Budget 2073-74'!E459</f>
        <v>6204</v>
      </c>
      <c r="F462" s="111">
        <f>'Programe Budget 2073-74'!F459</f>
        <v>6150</v>
      </c>
      <c r="G462" s="111">
        <f t="shared" si="45"/>
        <v>54</v>
      </c>
      <c r="H462" s="111">
        <v>3793</v>
      </c>
      <c r="I462" s="111">
        <v>1238</v>
      </c>
      <c r="J462" s="111">
        <f t="shared" si="47"/>
        <v>5031</v>
      </c>
      <c r="K462" s="111">
        <f t="shared" si="48"/>
        <v>81.092843326885884</v>
      </c>
      <c r="L462" s="171"/>
      <c r="M462" s="114"/>
      <c r="N462" s="111" t="str">
        <f>'Programe Budget 2073-74'!Q459</f>
        <v>का</v>
      </c>
      <c r="O462" s="217" t="e">
        <f>J462-#REF!</f>
        <v>#REF!</v>
      </c>
    </row>
    <row r="463" spans="1:15">
      <c r="A463" s="151"/>
      <c r="B463" s="151"/>
      <c r="C463" s="113">
        <f>'Programe Budget 2073-74'!C460</f>
        <v>38</v>
      </c>
      <c r="D463" s="114" t="str">
        <f>'Programe Budget 2073-74'!D460</f>
        <v>जिल्ला कृषि विकास कार्यालय, सिन्धुपालाञ्चोक</v>
      </c>
      <c r="E463" s="111">
        <f>'Programe Budget 2073-74'!E460</f>
        <v>9774</v>
      </c>
      <c r="F463" s="111">
        <f>'Programe Budget 2073-74'!F460</f>
        <v>9720</v>
      </c>
      <c r="G463" s="111">
        <f t="shared" si="45"/>
        <v>54</v>
      </c>
      <c r="H463" s="111">
        <v>3660</v>
      </c>
      <c r="I463" s="111">
        <v>638</v>
      </c>
      <c r="J463" s="111">
        <f t="shared" si="47"/>
        <v>4298</v>
      </c>
      <c r="K463" s="111">
        <f t="shared" si="48"/>
        <v>43.973808062205855</v>
      </c>
      <c r="L463" s="171"/>
      <c r="M463" s="114"/>
      <c r="N463" s="111" t="str">
        <f>'Programe Budget 2073-74'!Q460</f>
        <v>का</v>
      </c>
      <c r="O463" s="217" t="e">
        <f>J463-#REF!</f>
        <v>#REF!</v>
      </c>
    </row>
    <row r="464" spans="1:15">
      <c r="A464" s="151"/>
      <c r="B464" s="151"/>
      <c r="C464" s="113">
        <f>'Programe Budget 2073-74'!C461</f>
        <v>39</v>
      </c>
      <c r="D464" s="114" t="str">
        <f>'Programe Budget 2073-74'!D461</f>
        <v>जिल्ला कृषि विकास कार्यालय, काभ्रेपलाञ्चोक</v>
      </c>
      <c r="E464" s="111">
        <f>'Programe Budget 2073-74'!E461</f>
        <v>4914</v>
      </c>
      <c r="F464" s="111">
        <f>'Programe Budget 2073-74'!F461</f>
        <v>4860</v>
      </c>
      <c r="G464" s="111">
        <f t="shared" si="45"/>
        <v>54</v>
      </c>
      <c r="H464" s="111">
        <v>3883</v>
      </c>
      <c r="I464" s="111">
        <v>1238</v>
      </c>
      <c r="J464" s="111">
        <f t="shared" si="47"/>
        <v>5121</v>
      </c>
      <c r="K464" s="111">
        <f t="shared" si="48"/>
        <v>104.21245421245422</v>
      </c>
      <c r="L464" s="171"/>
      <c r="M464" s="114"/>
      <c r="N464" s="111" t="str">
        <f>'Programe Budget 2073-74'!Q461</f>
        <v>का</v>
      </c>
      <c r="O464" s="217" t="e">
        <f>J464-#REF!</f>
        <v>#REF!</v>
      </c>
    </row>
    <row r="465" spans="1:15">
      <c r="A465" s="151"/>
      <c r="B465" s="151"/>
      <c r="C465" s="113">
        <f>'Programe Budget 2073-74'!C462</f>
        <v>40</v>
      </c>
      <c r="D465" s="114" t="str">
        <f>'Programe Budget 2073-74'!D462</f>
        <v>जिल्ला कृषि विकास कार्यालय, काठमाण्डौं</v>
      </c>
      <c r="E465" s="111">
        <f>'Programe Budget 2073-74'!E462</f>
        <v>4014</v>
      </c>
      <c r="F465" s="111">
        <f>'Programe Budget 2073-74'!F462</f>
        <v>3960</v>
      </c>
      <c r="G465" s="111">
        <f t="shared" si="45"/>
        <v>54</v>
      </c>
      <c r="H465" s="111">
        <v>3895</v>
      </c>
      <c r="I465" s="111">
        <v>1238</v>
      </c>
      <c r="J465" s="111">
        <f t="shared" si="47"/>
        <v>5133</v>
      </c>
      <c r="K465" s="111">
        <f t="shared" si="48"/>
        <v>127.87742899850522</v>
      </c>
      <c r="L465" s="171"/>
      <c r="M465" s="114"/>
      <c r="N465" s="111" t="str">
        <f>'Programe Budget 2073-74'!Q462</f>
        <v>का</v>
      </c>
      <c r="O465" s="217" t="e">
        <f>J465-#REF!</f>
        <v>#REF!</v>
      </c>
    </row>
    <row r="466" spans="1:15">
      <c r="A466" s="151"/>
      <c r="B466" s="151"/>
      <c r="C466" s="113">
        <f>'Programe Budget 2073-74'!C463</f>
        <v>41</v>
      </c>
      <c r="D466" s="114" t="str">
        <f>'Programe Budget 2073-74'!D463</f>
        <v>जिल्ला कृषि विकास कार्यालय, ललितपुर</v>
      </c>
      <c r="E466" s="111">
        <f>'Programe Budget 2073-74'!E463</f>
        <v>4014</v>
      </c>
      <c r="F466" s="111">
        <f>'Programe Budget 2073-74'!F463</f>
        <v>3960</v>
      </c>
      <c r="G466" s="111">
        <f t="shared" si="45"/>
        <v>54</v>
      </c>
      <c r="H466" s="111">
        <v>4024</v>
      </c>
      <c r="I466" s="111">
        <v>1213</v>
      </c>
      <c r="J466" s="111">
        <f t="shared" si="47"/>
        <v>5237</v>
      </c>
      <c r="K466" s="111">
        <f t="shared" si="48"/>
        <v>130.46836073741903</v>
      </c>
      <c r="L466" s="171"/>
      <c r="M466" s="114"/>
      <c r="N466" s="111" t="str">
        <f>'Programe Budget 2073-74'!Q463</f>
        <v>का</v>
      </c>
      <c r="O466" s="217" t="e">
        <f>J466-#REF!</f>
        <v>#REF!</v>
      </c>
    </row>
    <row r="467" spans="1:15">
      <c r="A467" s="151"/>
      <c r="B467" s="151"/>
      <c r="C467" s="113">
        <f>'Programe Budget 2073-74'!C464</f>
        <v>42</v>
      </c>
      <c r="D467" s="114" t="str">
        <f>'Programe Budget 2073-74'!D464</f>
        <v>जिल्ला कृषि विकास कार्यालय, भक्तपुर</v>
      </c>
      <c r="E467" s="111">
        <f>'Programe Budget 2073-74'!E464</f>
        <v>2664</v>
      </c>
      <c r="F467" s="111">
        <f>'Programe Budget 2073-74'!F464</f>
        <v>2610</v>
      </c>
      <c r="G467" s="111">
        <f t="shared" si="45"/>
        <v>54</v>
      </c>
      <c r="H467" s="111">
        <v>3450</v>
      </c>
      <c r="I467" s="111">
        <v>176.4</v>
      </c>
      <c r="J467" s="111">
        <f t="shared" si="47"/>
        <v>3626.4</v>
      </c>
      <c r="K467" s="111">
        <f t="shared" si="48"/>
        <v>136.12612612612614</v>
      </c>
      <c r="L467" s="171"/>
      <c r="M467" s="114"/>
      <c r="N467" s="111" t="str">
        <f>'Programe Budget 2073-74'!Q464</f>
        <v>का</v>
      </c>
      <c r="O467" s="217" t="e">
        <f>J467-#REF!</f>
        <v>#REF!</v>
      </c>
    </row>
    <row r="468" spans="1:15">
      <c r="A468" s="151"/>
      <c r="B468" s="151"/>
      <c r="C468" s="113">
        <f>'Programe Budget 2073-74'!C465</f>
        <v>43</v>
      </c>
      <c r="D468" s="114" t="str">
        <f>'Programe Budget 2073-74'!D465</f>
        <v>जिल्ला कृषि विकास कार्यालय, कास्की</v>
      </c>
      <c r="E468" s="111">
        <f>'Programe Budget 2073-74'!E465</f>
        <v>4104</v>
      </c>
      <c r="F468" s="111">
        <f>'Programe Budget 2073-74'!F465</f>
        <v>4050</v>
      </c>
      <c r="G468" s="111">
        <f t="shared" si="45"/>
        <v>54</v>
      </c>
      <c r="H468" s="111">
        <v>3986.7</v>
      </c>
      <c r="I468" s="111">
        <v>1205</v>
      </c>
      <c r="J468" s="111">
        <f t="shared" si="47"/>
        <v>5191.7</v>
      </c>
      <c r="K468" s="111">
        <f t="shared" si="48"/>
        <v>126.50341130604288</v>
      </c>
      <c r="L468" s="171"/>
      <c r="M468" s="114"/>
      <c r="N468" s="111" t="str">
        <f>'Programe Budget 2073-74'!Q465</f>
        <v>प</v>
      </c>
      <c r="O468" s="217" t="e">
        <f>J468-#REF!</f>
        <v>#REF!</v>
      </c>
    </row>
    <row r="469" spans="1:15">
      <c r="A469" s="151"/>
      <c r="B469" s="151"/>
      <c r="C469" s="113">
        <f>'Programe Budget 2073-74'!C466</f>
        <v>44</v>
      </c>
      <c r="D469" s="114" t="str">
        <f>'Programe Budget 2073-74'!D466</f>
        <v>जिल्ला कृषि विकास कार्यालय, लमजुङ्ग</v>
      </c>
      <c r="E469" s="111">
        <f>'Programe Budget 2073-74'!E466</f>
        <v>4314</v>
      </c>
      <c r="F469" s="111">
        <f>'Programe Budget 2073-74'!F466</f>
        <v>4260</v>
      </c>
      <c r="G469" s="111">
        <f t="shared" si="45"/>
        <v>54</v>
      </c>
      <c r="H469" s="111">
        <v>4305.2</v>
      </c>
      <c r="I469" s="111">
        <v>1209</v>
      </c>
      <c r="J469" s="111">
        <f t="shared" si="47"/>
        <v>5514.2</v>
      </c>
      <c r="K469" s="111">
        <f t="shared" si="48"/>
        <v>127.82104775150671</v>
      </c>
      <c r="L469" s="171"/>
      <c r="M469" s="114"/>
      <c r="N469" s="111" t="str">
        <f>'Programe Budget 2073-74'!Q466</f>
        <v>प</v>
      </c>
      <c r="O469" s="217" t="e">
        <f>J469-#REF!</f>
        <v>#REF!</v>
      </c>
    </row>
    <row r="470" spans="1:15">
      <c r="A470" s="151"/>
      <c r="B470" s="151"/>
      <c r="C470" s="113">
        <f>'Programe Budget 2073-74'!C467</f>
        <v>45</v>
      </c>
      <c r="D470" s="114" t="str">
        <f>'Programe Budget 2073-74'!D467</f>
        <v>जिल्ला कृषि विकास कार्यालय, मनाङ्ग</v>
      </c>
      <c r="E470" s="111">
        <f>'Programe Budget 2073-74'!E467</f>
        <v>2120</v>
      </c>
      <c r="F470" s="111">
        <f>'Programe Budget 2073-74'!F467</f>
        <v>1650</v>
      </c>
      <c r="G470" s="111">
        <f t="shared" si="45"/>
        <v>470</v>
      </c>
      <c r="H470" s="111">
        <v>1148.8</v>
      </c>
      <c r="I470" s="111">
        <v>306.60000000000002</v>
      </c>
      <c r="J470" s="111">
        <f t="shared" si="47"/>
        <v>1455.4</v>
      </c>
      <c r="K470" s="111">
        <f t="shared" si="48"/>
        <v>68.65094339622641</v>
      </c>
      <c r="L470" s="171"/>
      <c r="M470" s="114"/>
      <c r="N470" s="111" t="str">
        <f>'Programe Budget 2073-74'!Q467</f>
        <v>प</v>
      </c>
      <c r="O470" s="217" t="e">
        <f>J470-#REF!</f>
        <v>#REF!</v>
      </c>
    </row>
    <row r="471" spans="1:15">
      <c r="A471" s="151"/>
      <c r="B471" s="151"/>
      <c r="C471" s="113">
        <f>'Programe Budget 2073-74'!C468</f>
        <v>46</v>
      </c>
      <c r="D471" s="114" t="str">
        <f>'Programe Budget 2073-74'!D468</f>
        <v>जिल्ला कृषि विकास कार्यालय, गोरखा</v>
      </c>
      <c r="E471" s="111">
        <f>'Programe Budget 2073-74'!E468</f>
        <v>4314</v>
      </c>
      <c r="F471" s="111">
        <f>'Programe Budget 2073-74'!F468</f>
        <v>4260</v>
      </c>
      <c r="G471" s="111">
        <f t="shared" si="45"/>
        <v>54</v>
      </c>
      <c r="H471" s="111">
        <v>4038.2</v>
      </c>
      <c r="I471" s="111">
        <v>629.20000000000005</v>
      </c>
      <c r="J471" s="111">
        <f t="shared" si="47"/>
        <v>4667.3999999999996</v>
      </c>
      <c r="K471" s="111">
        <f t="shared" si="48"/>
        <v>108.19193324061196</v>
      </c>
      <c r="L471" s="171"/>
      <c r="M471" s="114"/>
      <c r="N471" s="111" t="str">
        <f>'Programe Budget 2073-74'!Q468</f>
        <v>प</v>
      </c>
      <c r="O471" s="217" t="e">
        <f>J471-#REF!</f>
        <v>#REF!</v>
      </c>
    </row>
    <row r="472" spans="1:15">
      <c r="A472" s="151"/>
      <c r="B472" s="151"/>
      <c r="C472" s="113">
        <f>'Programe Budget 2073-74'!C469</f>
        <v>47</v>
      </c>
      <c r="D472" s="114" t="str">
        <f>'Programe Budget 2073-74'!D469</f>
        <v>जिल्ला कृषि विकास कार्यालय, तनहुँ</v>
      </c>
      <c r="E472" s="111">
        <f>'Programe Budget 2073-74'!E469</f>
        <v>4914</v>
      </c>
      <c r="F472" s="111">
        <f>'Programe Budget 2073-74'!F469</f>
        <v>4860</v>
      </c>
      <c r="G472" s="111">
        <f t="shared" si="45"/>
        <v>54</v>
      </c>
      <c r="H472" s="111">
        <v>4350</v>
      </c>
      <c r="I472" s="111">
        <v>1238</v>
      </c>
      <c r="J472" s="111">
        <f t="shared" si="47"/>
        <v>5588</v>
      </c>
      <c r="K472" s="111">
        <f t="shared" si="48"/>
        <v>113.71591371591371</v>
      </c>
      <c r="L472" s="171"/>
      <c r="M472" s="114"/>
      <c r="N472" s="111" t="str">
        <f>'Programe Budget 2073-74'!Q469</f>
        <v>प</v>
      </c>
      <c r="O472" s="217" t="e">
        <f>J472-#REF!</f>
        <v>#REF!</v>
      </c>
    </row>
    <row r="473" spans="1:15">
      <c r="A473" s="151"/>
      <c r="B473" s="151"/>
      <c r="C473" s="113">
        <f>'Programe Budget 2073-74'!C470</f>
        <v>48</v>
      </c>
      <c r="D473" s="114" t="str">
        <f>'Programe Budget 2073-74'!D470</f>
        <v>जिल्ला कृषि विकास कार्यालय, स्याङ्गजा</v>
      </c>
      <c r="E473" s="111">
        <f>'Programe Budget 2073-74'!E470</f>
        <v>6564</v>
      </c>
      <c r="F473" s="111">
        <f>'Programe Budget 2073-74'!F470</f>
        <v>6510</v>
      </c>
      <c r="G473" s="111">
        <f t="shared" si="45"/>
        <v>54</v>
      </c>
      <c r="H473" s="111">
        <v>4500</v>
      </c>
      <c r="I473" s="111">
        <v>1238</v>
      </c>
      <c r="J473" s="111">
        <f t="shared" si="47"/>
        <v>5738</v>
      </c>
      <c r="K473" s="111">
        <f t="shared" si="48"/>
        <v>87.416209628275439</v>
      </c>
      <c r="L473" s="171"/>
      <c r="M473" s="114"/>
      <c r="N473" s="111" t="str">
        <f>'Programe Budget 2073-74'!Q470</f>
        <v>प</v>
      </c>
      <c r="O473" s="217" t="e">
        <f>J473-#REF!</f>
        <v>#REF!</v>
      </c>
    </row>
    <row r="474" spans="1:15">
      <c r="A474" s="151"/>
      <c r="B474" s="151"/>
      <c r="C474" s="113">
        <f>'Programe Budget 2073-74'!C471</f>
        <v>49</v>
      </c>
      <c r="D474" s="114" t="str">
        <f>'Programe Budget 2073-74'!D471</f>
        <v>जिल्ला कृषि विकास कार्यालय, गुल्मी</v>
      </c>
      <c r="E474" s="111">
        <f>'Programe Budget 2073-74'!E471</f>
        <v>6114</v>
      </c>
      <c r="F474" s="111">
        <f>'Programe Budget 2073-74'!F471</f>
        <v>6060</v>
      </c>
      <c r="G474" s="111">
        <f t="shared" si="45"/>
        <v>54</v>
      </c>
      <c r="H474" s="111">
        <v>4350</v>
      </c>
      <c r="I474" s="111">
        <v>1238</v>
      </c>
      <c r="J474" s="111">
        <f t="shared" si="47"/>
        <v>5588</v>
      </c>
      <c r="K474" s="111">
        <f t="shared" si="48"/>
        <v>91.396794242721626</v>
      </c>
      <c r="L474" s="171"/>
      <c r="M474" s="114"/>
      <c r="N474" s="111" t="str">
        <f>'Programe Budget 2073-74'!Q471</f>
        <v>प</v>
      </c>
      <c r="O474" s="217" t="e">
        <f>J474-#REF!</f>
        <v>#REF!</v>
      </c>
    </row>
    <row r="475" spans="1:15">
      <c r="A475" s="151"/>
      <c r="B475" s="151"/>
      <c r="C475" s="113">
        <f>'Programe Budget 2073-74'!C472</f>
        <v>50</v>
      </c>
      <c r="D475" s="114" t="str">
        <f>'Programe Budget 2073-74'!D472</f>
        <v>जिल्ला कृषि विकास कार्यालय, रुपन्देही</v>
      </c>
      <c r="E475" s="111">
        <f>'Programe Budget 2073-74'!E472</f>
        <v>3954</v>
      </c>
      <c r="F475" s="111">
        <f>'Programe Budget 2073-74'!F472</f>
        <v>3900</v>
      </c>
      <c r="G475" s="111">
        <f t="shared" si="45"/>
        <v>54</v>
      </c>
      <c r="H475" s="111">
        <v>4050</v>
      </c>
      <c r="I475" s="111">
        <v>1238</v>
      </c>
      <c r="J475" s="111">
        <f t="shared" si="47"/>
        <v>5288</v>
      </c>
      <c r="K475" s="111">
        <f t="shared" si="48"/>
        <v>133.73798684876076</v>
      </c>
      <c r="L475" s="171"/>
      <c r="M475" s="114"/>
      <c r="N475" s="111" t="str">
        <f>'Programe Budget 2073-74'!Q472</f>
        <v>प</v>
      </c>
      <c r="O475" s="217" t="e">
        <f>J475-#REF!</f>
        <v>#REF!</v>
      </c>
    </row>
    <row r="476" spans="1:15">
      <c r="A476" s="151"/>
      <c r="B476" s="151"/>
      <c r="C476" s="113">
        <f>'Programe Budget 2073-74'!C473</f>
        <v>51</v>
      </c>
      <c r="D476" s="114" t="str">
        <f>'Programe Budget 2073-74'!D473</f>
        <v>जिल्ला कृषि विकास कार्यालय, नवलपरासी</v>
      </c>
      <c r="E476" s="111">
        <f>'Programe Budget 2073-74'!E473</f>
        <v>5154</v>
      </c>
      <c r="F476" s="111">
        <f>'Programe Budget 2073-74'!F473</f>
        <v>5100</v>
      </c>
      <c r="G476" s="111">
        <f t="shared" si="45"/>
        <v>54</v>
      </c>
      <c r="H476" s="111">
        <v>3900</v>
      </c>
      <c r="I476" s="111">
        <v>1237</v>
      </c>
      <c r="J476" s="111">
        <f t="shared" si="47"/>
        <v>5137</v>
      </c>
      <c r="K476" s="111">
        <f t="shared" si="48"/>
        <v>99.670159099728366</v>
      </c>
      <c r="L476" s="171"/>
      <c r="M476" s="114"/>
      <c r="N476" s="111" t="str">
        <f>'Programe Budget 2073-74'!Q473</f>
        <v>प</v>
      </c>
      <c r="O476" s="217" t="e">
        <f>J476-#REF!</f>
        <v>#REF!</v>
      </c>
    </row>
    <row r="477" spans="1:15">
      <c r="A477" s="151"/>
      <c r="B477" s="151"/>
      <c r="C477" s="113">
        <f>'Programe Budget 2073-74'!C474</f>
        <v>52</v>
      </c>
      <c r="D477" s="114" t="str">
        <f>'Programe Budget 2073-74'!D474</f>
        <v>जिल्ला कृषि विकास कार्यालय, पाल्पा</v>
      </c>
      <c r="E477" s="111">
        <f>'Programe Budget 2073-74'!E474</f>
        <v>8904</v>
      </c>
      <c r="F477" s="111">
        <f>'Programe Budget 2073-74'!F474</f>
        <v>8850</v>
      </c>
      <c r="G477" s="111">
        <f t="shared" si="45"/>
        <v>54</v>
      </c>
      <c r="H477" s="111">
        <v>4484.7</v>
      </c>
      <c r="I477" s="111">
        <v>1238</v>
      </c>
      <c r="J477" s="111">
        <f t="shared" si="47"/>
        <v>5722.7</v>
      </c>
      <c r="K477" s="111">
        <f t="shared" si="48"/>
        <v>64.271114106019766</v>
      </c>
      <c r="L477" s="171"/>
      <c r="M477" s="114"/>
      <c r="N477" s="111" t="str">
        <f>'Programe Budget 2073-74'!Q474</f>
        <v>प</v>
      </c>
      <c r="O477" s="217" t="e">
        <f>J477-#REF!</f>
        <v>#REF!</v>
      </c>
    </row>
    <row r="478" spans="1:15">
      <c r="A478" s="151"/>
      <c r="B478" s="151"/>
      <c r="C478" s="113">
        <f>'Programe Budget 2073-74'!C475</f>
        <v>53</v>
      </c>
      <c r="D478" s="114" t="str">
        <f>'Programe Budget 2073-74'!D475</f>
        <v xml:space="preserve">जिल्ला कृषि विकास कार्यालय, कपिलबस्तु </v>
      </c>
      <c r="E478" s="111">
        <f>'Programe Budget 2073-74'!E475</f>
        <v>3954</v>
      </c>
      <c r="F478" s="111">
        <f>'Programe Budget 2073-74'!F475</f>
        <v>3900</v>
      </c>
      <c r="G478" s="111">
        <f t="shared" si="45"/>
        <v>54</v>
      </c>
      <c r="H478" s="111">
        <v>3594.1</v>
      </c>
      <c r="I478" s="111">
        <v>1219.5999999999999</v>
      </c>
      <c r="J478" s="111">
        <f t="shared" si="47"/>
        <v>4813.7</v>
      </c>
      <c r="K478" s="111">
        <f t="shared" si="48"/>
        <v>121.7425392008093</v>
      </c>
      <c r="L478" s="171"/>
      <c r="M478" s="114"/>
      <c r="N478" s="111" t="str">
        <f>'Programe Budget 2073-74'!Q475</f>
        <v>प</v>
      </c>
      <c r="O478" s="217" t="e">
        <f>J478-#REF!</f>
        <v>#REF!</v>
      </c>
    </row>
    <row r="479" spans="1:15">
      <c r="A479" s="151"/>
      <c r="B479" s="151"/>
      <c r="C479" s="113">
        <f>'Programe Budget 2073-74'!C476</f>
        <v>54</v>
      </c>
      <c r="D479" s="114" t="str">
        <f>'Programe Budget 2073-74'!D476</f>
        <v>जिल्ला कृषि विकास कार्यालय, अर्घाखाँची</v>
      </c>
      <c r="E479" s="111">
        <f>'Programe Budget 2073-74'!E476</f>
        <v>5514</v>
      </c>
      <c r="F479" s="111">
        <f>'Programe Budget 2073-74'!F476</f>
        <v>5460</v>
      </c>
      <c r="G479" s="111">
        <f t="shared" si="45"/>
        <v>54</v>
      </c>
      <c r="H479" s="111">
        <v>3530</v>
      </c>
      <c r="I479" s="111">
        <v>638</v>
      </c>
      <c r="J479" s="111">
        <f t="shared" si="47"/>
        <v>4168</v>
      </c>
      <c r="K479" s="111">
        <f t="shared" si="48"/>
        <v>75.589408777656871</v>
      </c>
      <c r="L479" s="171"/>
      <c r="M479" s="114"/>
      <c r="N479" s="111" t="str">
        <f>'Programe Budget 2073-74'!Q476</f>
        <v>प</v>
      </c>
      <c r="O479" s="217" t="e">
        <f>J479-#REF!</f>
        <v>#REF!</v>
      </c>
    </row>
    <row r="480" spans="1:15">
      <c r="A480" s="151"/>
      <c r="B480" s="151"/>
      <c r="C480" s="113">
        <f>'Programe Budget 2073-74'!C477</f>
        <v>55</v>
      </c>
      <c r="D480" s="114" t="str">
        <f>'Programe Budget 2073-74'!D477</f>
        <v>जिल्ला कृषि विकास कार्यालय, मुस्ताङ्ग</v>
      </c>
      <c r="E480" s="111">
        <f>'Programe Budget 2073-74'!E477</f>
        <v>2499</v>
      </c>
      <c r="F480" s="111">
        <f>'Programe Budget 2073-74'!F477</f>
        <v>1950</v>
      </c>
      <c r="G480" s="111">
        <f t="shared" si="45"/>
        <v>549</v>
      </c>
      <c r="H480" s="111">
        <v>2249.5</v>
      </c>
      <c r="I480" s="111">
        <v>1080</v>
      </c>
      <c r="J480" s="111">
        <f t="shared" si="47"/>
        <v>3329.5</v>
      </c>
      <c r="K480" s="111">
        <f t="shared" si="48"/>
        <v>133.23329331732694</v>
      </c>
      <c r="L480" s="171"/>
      <c r="M480" s="114"/>
      <c r="N480" s="111" t="str">
        <f>'Programe Budget 2073-74'!Q477</f>
        <v>प</v>
      </c>
      <c r="O480" s="217" t="e">
        <f>J480-#REF!</f>
        <v>#REF!</v>
      </c>
    </row>
    <row r="481" spans="1:15">
      <c r="A481" s="151"/>
      <c r="B481" s="151"/>
      <c r="C481" s="113">
        <f>'Programe Budget 2073-74'!C478</f>
        <v>56</v>
      </c>
      <c r="D481" s="114" t="str">
        <f>'Programe Budget 2073-74'!D478</f>
        <v>जिल्ला कृषि विकास कार्यालय, म्याग्दी</v>
      </c>
      <c r="E481" s="111">
        <f>'Programe Budget 2073-74'!E478</f>
        <v>4614</v>
      </c>
      <c r="F481" s="111">
        <f>'Programe Budget 2073-74'!F478</f>
        <v>4560</v>
      </c>
      <c r="G481" s="111">
        <f t="shared" si="45"/>
        <v>54</v>
      </c>
      <c r="H481" s="111">
        <v>3768.6</v>
      </c>
      <c r="I481" s="111">
        <v>532.9</v>
      </c>
      <c r="J481" s="111">
        <f t="shared" si="47"/>
        <v>4301.5</v>
      </c>
      <c r="K481" s="111">
        <f t="shared" si="48"/>
        <v>93.227134807108797</v>
      </c>
      <c r="L481" s="171"/>
      <c r="M481" s="114"/>
      <c r="N481" s="111" t="str">
        <f>'Programe Budget 2073-74'!Q478</f>
        <v>प</v>
      </c>
      <c r="O481" s="217" t="e">
        <f>J481-#REF!</f>
        <v>#REF!</v>
      </c>
    </row>
    <row r="482" spans="1:15">
      <c r="A482" s="151"/>
      <c r="B482" s="151"/>
      <c r="C482" s="113">
        <f>'Programe Budget 2073-74'!C479</f>
        <v>57</v>
      </c>
      <c r="D482" s="114" t="str">
        <f>'Programe Budget 2073-74'!D479</f>
        <v>जिल्ला कृषि विकास कार्यालय, पर्वत</v>
      </c>
      <c r="E482" s="111">
        <f>'Programe Budget 2073-74'!E479</f>
        <v>5454</v>
      </c>
      <c r="F482" s="111">
        <f>'Programe Budget 2073-74'!F479</f>
        <v>5400</v>
      </c>
      <c r="G482" s="111">
        <f t="shared" si="45"/>
        <v>54</v>
      </c>
      <c r="H482" s="111">
        <v>4349.7</v>
      </c>
      <c r="I482" s="111">
        <v>1238</v>
      </c>
      <c r="J482" s="111">
        <f t="shared" si="47"/>
        <v>5587.7</v>
      </c>
      <c r="K482" s="111">
        <f t="shared" si="48"/>
        <v>102.45141180784745</v>
      </c>
      <c r="L482" s="171"/>
      <c r="M482" s="114"/>
      <c r="N482" s="111" t="str">
        <f>'Programe Budget 2073-74'!Q479</f>
        <v>प</v>
      </c>
      <c r="O482" s="217" t="e">
        <f>J482-#REF!</f>
        <v>#REF!</v>
      </c>
    </row>
    <row r="483" spans="1:15">
      <c r="A483" s="151"/>
      <c r="B483" s="151"/>
      <c r="C483" s="113">
        <f>'Programe Budget 2073-74'!C480</f>
        <v>58</v>
      </c>
      <c r="D483" s="114" t="str">
        <f>'Programe Budget 2073-74'!D480</f>
        <v>जिल्ला कृषि विकास कार्यालय, बागलुङ्ग</v>
      </c>
      <c r="E483" s="111">
        <f>'Programe Budget 2073-74'!E480</f>
        <v>6204</v>
      </c>
      <c r="F483" s="111">
        <f>'Programe Budget 2073-74'!F480</f>
        <v>6150</v>
      </c>
      <c r="G483" s="111">
        <f t="shared" si="45"/>
        <v>54</v>
      </c>
      <c r="H483" s="111">
        <v>4345</v>
      </c>
      <c r="I483" s="111">
        <v>1163</v>
      </c>
      <c r="J483" s="111">
        <f t="shared" si="47"/>
        <v>5508</v>
      </c>
      <c r="K483" s="111">
        <f t="shared" si="48"/>
        <v>88.781431334622823</v>
      </c>
      <c r="L483" s="171"/>
      <c r="M483" s="114"/>
      <c r="N483" s="111" t="str">
        <f>'Programe Budget 2073-74'!Q480</f>
        <v>प</v>
      </c>
      <c r="O483" s="217" t="e">
        <f>J483-#REF!</f>
        <v>#REF!</v>
      </c>
    </row>
    <row r="484" spans="1:15">
      <c r="A484" s="151"/>
      <c r="B484" s="151"/>
      <c r="C484" s="113">
        <f>'Programe Budget 2073-74'!C481</f>
        <v>59</v>
      </c>
      <c r="D484" s="114" t="str">
        <f>'Programe Budget 2073-74'!D481</f>
        <v>जिल्ला कृषि विकास कार्यालय, रुकुम</v>
      </c>
      <c r="E484" s="111">
        <f>'Programe Budget 2073-74'!E481</f>
        <v>4914</v>
      </c>
      <c r="F484" s="111">
        <f>'Programe Budget 2073-74'!F481</f>
        <v>4860</v>
      </c>
      <c r="G484" s="111">
        <f t="shared" si="45"/>
        <v>54</v>
      </c>
      <c r="H484" s="111">
        <v>3130</v>
      </c>
      <c r="I484" s="111">
        <v>4061</v>
      </c>
      <c r="J484" s="111">
        <f t="shared" si="47"/>
        <v>7191</v>
      </c>
      <c r="K484" s="111">
        <f t="shared" si="48"/>
        <v>146.33699633699632</v>
      </c>
      <c r="L484" s="171"/>
      <c r="M484" s="114"/>
      <c r="N484" s="111" t="str">
        <f>'Programe Budget 2073-74'!Q481</f>
        <v>सु</v>
      </c>
      <c r="O484" s="217" t="e">
        <f>J484-#REF!</f>
        <v>#REF!</v>
      </c>
    </row>
    <row r="485" spans="1:15">
      <c r="A485" s="151"/>
      <c r="B485" s="151"/>
      <c r="C485" s="113">
        <f>'Programe Budget 2073-74'!C482</f>
        <v>60</v>
      </c>
      <c r="D485" s="114" t="str">
        <f>'Programe Budget 2073-74'!D482</f>
        <v>जिल्ला कृषि विकास कार्यालय, रोल्पा</v>
      </c>
      <c r="E485" s="111">
        <f>'Programe Budget 2073-74'!E482</f>
        <v>4614</v>
      </c>
      <c r="F485" s="111">
        <f>'Programe Budget 2073-74'!F482</f>
        <v>4560</v>
      </c>
      <c r="G485" s="111">
        <f t="shared" si="45"/>
        <v>54</v>
      </c>
      <c r="H485" s="111">
        <v>3300</v>
      </c>
      <c r="I485" s="111">
        <v>344</v>
      </c>
      <c r="J485" s="111">
        <f t="shared" si="47"/>
        <v>3644</v>
      </c>
      <c r="K485" s="111">
        <f t="shared" si="48"/>
        <v>78.977026441265721</v>
      </c>
      <c r="L485" s="171"/>
      <c r="M485" s="114"/>
      <c r="N485" s="111" t="str">
        <f>'Programe Budget 2073-74'!Q482</f>
        <v>सु</v>
      </c>
      <c r="O485" s="217" t="e">
        <f>J485-#REF!</f>
        <v>#REF!</v>
      </c>
    </row>
    <row r="486" spans="1:15">
      <c r="A486" s="151"/>
      <c r="B486" s="151"/>
      <c r="C486" s="113">
        <f>'Programe Budget 2073-74'!C483</f>
        <v>61</v>
      </c>
      <c r="D486" s="114" t="str">
        <f>'Programe Budget 2073-74'!D483</f>
        <v xml:space="preserve">जिल्ला कृषि विकास कार्यालय, दाङ्ग </v>
      </c>
      <c r="E486" s="111">
        <f>'Programe Budget 2073-74'!E483</f>
        <v>5454</v>
      </c>
      <c r="F486" s="111">
        <f>'Programe Budget 2073-74'!F483</f>
        <v>5400</v>
      </c>
      <c r="G486" s="111">
        <f t="shared" si="45"/>
        <v>54</v>
      </c>
      <c r="H486" s="111">
        <v>3890</v>
      </c>
      <c r="I486" s="111">
        <v>5138</v>
      </c>
      <c r="J486" s="111">
        <f t="shared" si="47"/>
        <v>9028</v>
      </c>
      <c r="K486" s="111">
        <f t="shared" si="48"/>
        <v>165.52988632196553</v>
      </c>
      <c r="L486" s="171"/>
      <c r="M486" s="114"/>
      <c r="N486" s="111" t="str">
        <f>'Programe Budget 2073-74'!Q483</f>
        <v>सु</v>
      </c>
      <c r="O486" s="217" t="e">
        <f>J486-#REF!</f>
        <v>#REF!</v>
      </c>
    </row>
    <row r="487" spans="1:15">
      <c r="A487" s="151"/>
      <c r="B487" s="151"/>
      <c r="C487" s="113">
        <f>'Programe Budget 2073-74'!C484</f>
        <v>62</v>
      </c>
      <c r="D487" s="114" t="str">
        <f>'Programe Budget 2073-74'!D484</f>
        <v>जिल्ला कृषि विकास कार्यालय, सल्यान</v>
      </c>
      <c r="E487" s="111">
        <f>'Programe Budget 2073-74'!E484</f>
        <v>4704</v>
      </c>
      <c r="F487" s="111">
        <f>'Programe Budget 2073-74'!F484</f>
        <v>4650</v>
      </c>
      <c r="G487" s="111">
        <f t="shared" si="45"/>
        <v>54</v>
      </c>
      <c r="H487" s="111">
        <v>3183</v>
      </c>
      <c r="I487" s="111">
        <v>593</v>
      </c>
      <c r="J487" s="111">
        <f t="shared" si="47"/>
        <v>3776</v>
      </c>
      <c r="K487" s="111">
        <f t="shared" si="48"/>
        <v>80.27210884353741</v>
      </c>
      <c r="L487" s="171"/>
      <c r="M487" s="114"/>
      <c r="N487" s="111" t="str">
        <f>'Programe Budget 2073-74'!Q484</f>
        <v>सु</v>
      </c>
      <c r="O487" s="217" t="e">
        <f>J487-#REF!</f>
        <v>#REF!</v>
      </c>
    </row>
    <row r="488" spans="1:15">
      <c r="A488" s="151"/>
      <c r="B488" s="151"/>
      <c r="C488" s="113">
        <f>'Programe Budget 2073-74'!C485</f>
        <v>63</v>
      </c>
      <c r="D488" s="114" t="str">
        <f>'Programe Budget 2073-74'!D485</f>
        <v>जिल्ला कृषि विकास कार्यालय, प्यूठान</v>
      </c>
      <c r="E488" s="111">
        <f>'Programe Budget 2073-74'!E485</f>
        <v>4914</v>
      </c>
      <c r="F488" s="111">
        <f>'Programe Budget 2073-74'!F485</f>
        <v>4860</v>
      </c>
      <c r="G488" s="111">
        <f t="shared" si="45"/>
        <v>54</v>
      </c>
      <c r="H488" s="111">
        <v>3270</v>
      </c>
      <c r="I488" s="111">
        <v>623</v>
      </c>
      <c r="J488" s="111">
        <f t="shared" si="47"/>
        <v>3893</v>
      </c>
      <c r="K488" s="111">
        <f t="shared" si="48"/>
        <v>79.222629222629223</v>
      </c>
      <c r="L488" s="171"/>
      <c r="M488" s="114"/>
      <c r="N488" s="111" t="str">
        <f>'Programe Budget 2073-74'!Q485</f>
        <v>सु</v>
      </c>
      <c r="O488" s="217" t="e">
        <f>J488-#REF!</f>
        <v>#REF!</v>
      </c>
    </row>
    <row r="489" spans="1:15">
      <c r="A489" s="151"/>
      <c r="B489" s="151"/>
      <c r="C489" s="113">
        <f>'Programe Budget 2073-74'!C486</f>
        <v>64</v>
      </c>
      <c r="D489" s="114" t="str">
        <f>'Programe Budget 2073-74'!D486</f>
        <v>जिल्ला कृषि विकास कार्यालय, हुम्ला</v>
      </c>
      <c r="E489" s="111">
        <f>'Programe Budget 2073-74'!E486</f>
        <v>8079</v>
      </c>
      <c r="F489" s="111">
        <f>'Programe Budget 2073-74'!F486</f>
        <v>2925</v>
      </c>
      <c r="G489" s="111">
        <f t="shared" ref="G489:G507" si="49">E489-F489</f>
        <v>5154</v>
      </c>
      <c r="H489" s="111">
        <v>2100</v>
      </c>
      <c r="I489" s="111">
        <v>2288</v>
      </c>
      <c r="J489" s="111">
        <f t="shared" ref="J489:J507" si="50">I489+H489</f>
        <v>4388</v>
      </c>
      <c r="K489" s="111">
        <f t="shared" si="48"/>
        <v>54.313652679787104</v>
      </c>
      <c r="L489" s="171"/>
      <c r="M489" s="114"/>
      <c r="N489" s="111" t="str">
        <f>'Programe Budget 2073-74'!Q486</f>
        <v>सु</v>
      </c>
      <c r="O489" s="217" t="e">
        <f>J489-#REF!</f>
        <v>#REF!</v>
      </c>
    </row>
    <row r="490" spans="1:15">
      <c r="A490" s="151"/>
      <c r="B490" s="151"/>
      <c r="C490" s="113">
        <f>'Programe Budget 2073-74'!C487</f>
        <v>65</v>
      </c>
      <c r="D490" s="114" t="str">
        <f>'Programe Budget 2073-74'!D487</f>
        <v>जिल्ला कृषि विकास कार्यालय, मुगु</v>
      </c>
      <c r="E490" s="111">
        <f>'Programe Budget 2073-74'!E487</f>
        <v>3229</v>
      </c>
      <c r="F490" s="111">
        <f>'Programe Budget 2073-74'!F487</f>
        <v>2550</v>
      </c>
      <c r="G490" s="111">
        <f t="shared" si="49"/>
        <v>679</v>
      </c>
      <c r="H490" s="111">
        <v>2100</v>
      </c>
      <c r="I490" s="111">
        <v>325</v>
      </c>
      <c r="J490" s="111">
        <f t="shared" si="50"/>
        <v>2425</v>
      </c>
      <c r="K490" s="111">
        <f t="shared" si="48"/>
        <v>75.100650356147412</v>
      </c>
      <c r="L490" s="171"/>
      <c r="M490" s="114"/>
      <c r="N490" s="111" t="str">
        <f>'Programe Budget 2073-74'!Q487</f>
        <v>सु</v>
      </c>
      <c r="O490" s="217" t="e">
        <f>J490-#REF!</f>
        <v>#REF!</v>
      </c>
    </row>
    <row r="491" spans="1:15">
      <c r="A491" s="151"/>
      <c r="B491" s="151"/>
      <c r="C491" s="113">
        <f>'Programe Budget 2073-74'!C488</f>
        <v>66</v>
      </c>
      <c r="D491" s="114" t="str">
        <f>'Programe Budget 2073-74'!D488</f>
        <v>जिल्ला कृषि विकास कार्यालय, जुम्ला</v>
      </c>
      <c r="E491" s="111">
        <f>'Programe Budget 2073-74'!E488</f>
        <v>6114</v>
      </c>
      <c r="F491" s="111">
        <f>'Programe Budget 2073-74'!F488</f>
        <v>6060</v>
      </c>
      <c r="G491" s="111">
        <f t="shared" si="49"/>
        <v>54</v>
      </c>
      <c r="H491" s="111">
        <v>2100</v>
      </c>
      <c r="I491" s="111">
        <v>883</v>
      </c>
      <c r="J491" s="111">
        <f t="shared" si="50"/>
        <v>2983</v>
      </c>
      <c r="K491" s="111">
        <f t="shared" si="48"/>
        <v>48.78966306836768</v>
      </c>
      <c r="L491" s="171"/>
      <c r="M491" s="114"/>
      <c r="N491" s="111" t="str">
        <f>'Programe Budget 2073-74'!Q488</f>
        <v>सु</v>
      </c>
      <c r="O491" s="217" t="e">
        <f>J491-#REF!</f>
        <v>#REF!</v>
      </c>
    </row>
    <row r="492" spans="1:15">
      <c r="A492" s="151"/>
      <c r="B492" s="151"/>
      <c r="C492" s="113">
        <f>'Programe Budget 2073-74'!C489</f>
        <v>67</v>
      </c>
      <c r="D492" s="114" t="str">
        <f>'Programe Budget 2073-74'!D489</f>
        <v>जिल्ला कृषि विकास कार्यालय, कालिकोट</v>
      </c>
      <c r="E492" s="111">
        <f>'Programe Budget 2073-74'!E489</f>
        <v>4104</v>
      </c>
      <c r="F492" s="111">
        <f>'Programe Budget 2073-74'!F489</f>
        <v>4050</v>
      </c>
      <c r="G492" s="111">
        <f t="shared" si="49"/>
        <v>54</v>
      </c>
      <c r="H492" s="111">
        <v>2100</v>
      </c>
      <c r="I492" s="111">
        <v>1552</v>
      </c>
      <c r="J492" s="111">
        <f t="shared" si="50"/>
        <v>3652</v>
      </c>
      <c r="K492" s="111">
        <f t="shared" si="48"/>
        <v>88.98635477582846</v>
      </c>
      <c r="L492" s="171"/>
      <c r="M492" s="114"/>
      <c r="N492" s="111" t="str">
        <f>'Programe Budget 2073-74'!Q489</f>
        <v>सु</v>
      </c>
      <c r="O492" s="217" t="e">
        <f>J492-#REF!</f>
        <v>#REF!</v>
      </c>
    </row>
    <row r="493" spans="1:15">
      <c r="A493" s="151"/>
      <c r="B493" s="151"/>
      <c r="C493" s="113">
        <f>'Programe Budget 2073-74'!C490</f>
        <v>68</v>
      </c>
      <c r="D493" s="114" t="str">
        <f>'Programe Budget 2073-74'!D490</f>
        <v>जिल्ला कृषि विकास कार्यालय, डोल्पा</v>
      </c>
      <c r="E493" s="111">
        <f>'Programe Budget 2073-74'!E490</f>
        <v>9104</v>
      </c>
      <c r="F493" s="111">
        <f>'Programe Budget 2073-74'!F490</f>
        <v>2925</v>
      </c>
      <c r="G493" s="111">
        <f t="shared" si="49"/>
        <v>6179</v>
      </c>
      <c r="H493" s="111">
        <v>2085</v>
      </c>
      <c r="I493" s="111">
        <v>4413</v>
      </c>
      <c r="J493" s="111">
        <f t="shared" si="50"/>
        <v>6498</v>
      </c>
      <c r="K493" s="111">
        <f t="shared" si="48"/>
        <v>71.37521968365553</v>
      </c>
      <c r="L493" s="171"/>
      <c r="M493" s="114"/>
      <c r="N493" s="111" t="str">
        <f>'Programe Budget 2073-74'!Q490</f>
        <v>सु</v>
      </c>
      <c r="O493" s="217" t="e">
        <f>J493-#REF!</f>
        <v>#REF!</v>
      </c>
    </row>
    <row r="494" spans="1:15">
      <c r="A494" s="151"/>
      <c r="B494" s="151"/>
      <c r="C494" s="113">
        <f>'Programe Budget 2073-74'!C491</f>
        <v>69</v>
      </c>
      <c r="D494" s="114" t="str">
        <f>'Programe Budget 2073-74'!D491</f>
        <v>जिल्ला कृषि विकास कार्यालय, बाँके</v>
      </c>
      <c r="E494" s="111">
        <f>'Programe Budget 2073-74'!E491</f>
        <v>3954</v>
      </c>
      <c r="F494" s="111">
        <f>'Programe Budget 2073-74'!F491</f>
        <v>3900</v>
      </c>
      <c r="G494" s="111">
        <f t="shared" si="49"/>
        <v>54</v>
      </c>
      <c r="H494" s="111">
        <v>3899</v>
      </c>
      <c r="I494" s="111">
        <v>1236</v>
      </c>
      <c r="J494" s="111">
        <f t="shared" si="50"/>
        <v>5135</v>
      </c>
      <c r="K494" s="111">
        <f t="shared" si="48"/>
        <v>129.86848760748609</v>
      </c>
      <c r="L494" s="171"/>
      <c r="M494" s="114"/>
      <c r="N494" s="111" t="str">
        <f>'Programe Budget 2073-74'!Q491</f>
        <v>सु</v>
      </c>
      <c r="O494" s="217" t="e">
        <f>J494-#REF!</f>
        <v>#REF!</v>
      </c>
    </row>
    <row r="495" spans="1:15">
      <c r="A495" s="151"/>
      <c r="B495" s="151"/>
      <c r="C495" s="113">
        <f>'Programe Budget 2073-74'!C492</f>
        <v>70</v>
      </c>
      <c r="D495" s="114" t="str">
        <f>'Programe Budget 2073-74'!D492</f>
        <v>जिल्ला कृषि विकास कार्यालय, बर्दिया</v>
      </c>
      <c r="E495" s="111">
        <f>'Programe Budget 2073-74'!E492</f>
        <v>3954</v>
      </c>
      <c r="F495" s="111">
        <f>'Programe Budget 2073-74'!F492</f>
        <v>3900</v>
      </c>
      <c r="G495" s="111">
        <f t="shared" si="49"/>
        <v>54</v>
      </c>
      <c r="H495" s="111">
        <v>3900</v>
      </c>
      <c r="I495" s="111">
        <v>1060</v>
      </c>
      <c r="J495" s="111">
        <f t="shared" si="50"/>
        <v>4960</v>
      </c>
      <c r="K495" s="111">
        <f t="shared" si="48"/>
        <v>125.44258978249874</v>
      </c>
      <c r="L495" s="171"/>
      <c r="M495" s="114"/>
      <c r="N495" s="111" t="str">
        <f>'Programe Budget 2073-74'!Q492</f>
        <v>सु</v>
      </c>
      <c r="O495" s="217" t="e">
        <f>J495-#REF!</f>
        <v>#REF!</v>
      </c>
    </row>
    <row r="496" spans="1:15">
      <c r="A496" s="151"/>
      <c r="B496" s="151"/>
      <c r="C496" s="113">
        <f>'Programe Budget 2073-74'!C493</f>
        <v>71</v>
      </c>
      <c r="D496" s="114" t="str">
        <f>'Programe Budget 2073-74'!D493</f>
        <v>जिल्ला कृषि विकास कार्यालय, सर्ुर्खेत</v>
      </c>
      <c r="E496" s="111">
        <f>'Programe Budget 2073-74'!E493</f>
        <v>4764</v>
      </c>
      <c r="F496" s="111">
        <f>'Programe Budget 2073-74'!F493</f>
        <v>4710</v>
      </c>
      <c r="G496" s="111">
        <f t="shared" si="49"/>
        <v>54</v>
      </c>
      <c r="H496" s="111">
        <v>3738</v>
      </c>
      <c r="I496" s="111">
        <v>1238</v>
      </c>
      <c r="J496" s="111">
        <f t="shared" si="50"/>
        <v>4976</v>
      </c>
      <c r="K496" s="111">
        <f t="shared" si="48"/>
        <v>104.45004198152812</v>
      </c>
      <c r="L496" s="171"/>
      <c r="M496" s="114"/>
      <c r="N496" s="111" t="str">
        <f>'Programe Budget 2073-74'!Q493</f>
        <v>सु</v>
      </c>
      <c r="O496" s="217" t="e">
        <f>J496-#REF!</f>
        <v>#REF!</v>
      </c>
    </row>
    <row r="497" spans="1:15">
      <c r="A497" s="151"/>
      <c r="B497" s="151"/>
      <c r="C497" s="113">
        <f>'Programe Budget 2073-74'!C494</f>
        <v>72</v>
      </c>
      <c r="D497" s="114" t="str">
        <f>'Programe Budget 2073-74'!D494</f>
        <v>जिल्ला कृषि विकास कार्यालय, दैलेख</v>
      </c>
      <c r="E497" s="111">
        <f>'Programe Budget 2073-74'!E494</f>
        <v>4614</v>
      </c>
      <c r="F497" s="111">
        <f>'Programe Budget 2073-74'!F494</f>
        <v>4560</v>
      </c>
      <c r="G497" s="111">
        <f t="shared" si="49"/>
        <v>54</v>
      </c>
      <c r="H497" s="111">
        <v>3135</v>
      </c>
      <c r="I497" s="111">
        <v>638</v>
      </c>
      <c r="J497" s="111">
        <f t="shared" si="50"/>
        <v>3773</v>
      </c>
      <c r="K497" s="111">
        <f t="shared" si="48"/>
        <v>81.772865192891203</v>
      </c>
      <c r="L497" s="171"/>
      <c r="M497" s="114"/>
      <c r="N497" s="111" t="str">
        <f>'Programe Budget 2073-74'!Q494</f>
        <v>सु</v>
      </c>
      <c r="O497" s="217" t="e">
        <f>J497-#REF!</f>
        <v>#REF!</v>
      </c>
    </row>
    <row r="498" spans="1:15">
      <c r="A498" s="151"/>
      <c r="B498" s="151"/>
      <c r="C498" s="113">
        <f>'Programe Budget 2073-74'!C495</f>
        <v>73</v>
      </c>
      <c r="D498" s="114" t="str">
        <f>'Programe Budget 2073-74'!D495</f>
        <v>जिल्ला कृषि विकास कार्यालय, जाजरकोट</v>
      </c>
      <c r="E498" s="111">
        <f>'Programe Budget 2073-74'!E495</f>
        <v>2454</v>
      </c>
      <c r="F498" s="111">
        <f>'Programe Budget 2073-74'!F495</f>
        <v>2400</v>
      </c>
      <c r="G498" s="111">
        <f t="shared" si="49"/>
        <v>54</v>
      </c>
      <c r="H498" s="111">
        <v>2882</v>
      </c>
      <c r="I498" s="111">
        <v>2585</v>
      </c>
      <c r="J498" s="111">
        <f t="shared" si="50"/>
        <v>5467</v>
      </c>
      <c r="K498" s="111">
        <f t="shared" si="48"/>
        <v>222.77913610431946</v>
      </c>
      <c r="L498" s="171"/>
      <c r="M498" s="114"/>
      <c r="N498" s="111" t="str">
        <f>'Programe Budget 2073-74'!Q495</f>
        <v>सु</v>
      </c>
      <c r="O498" s="217" t="e">
        <f>J498-#REF!</f>
        <v>#REF!</v>
      </c>
    </row>
    <row r="499" spans="1:15">
      <c r="A499" s="151"/>
      <c r="B499" s="151"/>
      <c r="C499" s="113">
        <f>'Programe Budget 2073-74'!C496</f>
        <v>74</v>
      </c>
      <c r="D499" s="114" t="str">
        <f>'Programe Budget 2073-74'!D496</f>
        <v xml:space="preserve">जिल्ला कृषि विकास कार्यालय, बझाङ्ग </v>
      </c>
      <c r="E499" s="111">
        <f>'Programe Budget 2073-74'!E496</f>
        <v>2094</v>
      </c>
      <c r="F499" s="111">
        <f>'Programe Budget 2073-74'!F496</f>
        <v>2040</v>
      </c>
      <c r="G499" s="111">
        <f t="shared" si="49"/>
        <v>54</v>
      </c>
      <c r="H499" s="111">
        <v>2100</v>
      </c>
      <c r="I499" s="111">
        <v>1359.2</v>
      </c>
      <c r="J499" s="111">
        <f t="shared" si="50"/>
        <v>3459.2</v>
      </c>
      <c r="K499" s="111">
        <f t="shared" si="48"/>
        <v>165.19579751671441</v>
      </c>
      <c r="L499" s="171"/>
      <c r="M499" s="114"/>
      <c r="N499" s="111" t="str">
        <f>'Programe Budget 2073-74'!Q496</f>
        <v>दि</v>
      </c>
      <c r="O499" s="217" t="e">
        <f>J499-#REF!</f>
        <v>#REF!</v>
      </c>
    </row>
    <row r="500" spans="1:15">
      <c r="A500" s="151"/>
      <c r="B500" s="151"/>
      <c r="C500" s="113">
        <f>'Programe Budget 2073-74'!C497</f>
        <v>75</v>
      </c>
      <c r="D500" s="114" t="str">
        <f>'Programe Budget 2073-74'!D497</f>
        <v>जिल्ला कृषि विकास कार्यालय, बाजुरा</v>
      </c>
      <c r="E500" s="111">
        <f>'Programe Budget 2073-74'!E497</f>
        <v>8494</v>
      </c>
      <c r="F500" s="111">
        <f>'Programe Budget 2073-74'!F497</f>
        <v>3960</v>
      </c>
      <c r="G500" s="111">
        <f t="shared" si="49"/>
        <v>4534</v>
      </c>
      <c r="H500" s="111">
        <v>2100</v>
      </c>
      <c r="I500" s="111">
        <v>866.7</v>
      </c>
      <c r="J500" s="111">
        <f t="shared" si="50"/>
        <v>2966.7</v>
      </c>
      <c r="K500" s="111">
        <f t="shared" si="48"/>
        <v>34.927007299270066</v>
      </c>
      <c r="L500" s="171"/>
      <c r="M500" s="114"/>
      <c r="N500" s="111" t="str">
        <f>'Programe Budget 2073-74'!Q497</f>
        <v>दि</v>
      </c>
      <c r="O500" s="217" t="e">
        <f>J500-#REF!</f>
        <v>#REF!</v>
      </c>
    </row>
    <row r="501" spans="1:15">
      <c r="A501" s="151"/>
      <c r="B501" s="151"/>
      <c r="C501" s="113">
        <f>'Programe Budget 2073-74'!C498</f>
        <v>76</v>
      </c>
      <c r="D501" s="114" t="str">
        <f>'Programe Budget 2073-74'!D498</f>
        <v xml:space="preserve">जिल्ला कृषि विकास कार्यालय, डोटी </v>
      </c>
      <c r="E501" s="111">
        <f>'Programe Budget 2073-74'!E498</f>
        <v>8364</v>
      </c>
      <c r="F501" s="111">
        <f>'Programe Budget 2073-74'!F498</f>
        <v>8310</v>
      </c>
      <c r="G501" s="111">
        <f t="shared" si="49"/>
        <v>54</v>
      </c>
      <c r="H501" s="111">
        <v>2985.4</v>
      </c>
      <c r="I501" s="111">
        <v>537.6</v>
      </c>
      <c r="J501" s="111">
        <f t="shared" si="50"/>
        <v>3523</v>
      </c>
      <c r="K501" s="111">
        <f t="shared" si="48"/>
        <v>42.120994739359155</v>
      </c>
      <c r="L501" s="171"/>
      <c r="M501" s="114"/>
      <c r="N501" s="111" t="str">
        <f>'Programe Budget 2073-74'!Q498</f>
        <v>दि</v>
      </c>
      <c r="O501" s="217" t="e">
        <f>J501-#REF!</f>
        <v>#REF!</v>
      </c>
    </row>
    <row r="502" spans="1:15">
      <c r="A502" s="151"/>
      <c r="B502" s="151"/>
      <c r="C502" s="113">
        <f>'Programe Budget 2073-74'!C499</f>
        <v>77</v>
      </c>
      <c r="D502" s="114" t="str">
        <f>'Programe Budget 2073-74'!D499</f>
        <v>जिल्ला कृषि विकास कार्यालय, अछाम</v>
      </c>
      <c r="E502" s="111">
        <f>'Programe Budget 2073-74'!E499</f>
        <v>6714</v>
      </c>
      <c r="F502" s="111">
        <f>'Programe Budget 2073-74'!F499</f>
        <v>6660</v>
      </c>
      <c r="G502" s="111">
        <f t="shared" si="49"/>
        <v>54</v>
      </c>
      <c r="H502" s="111">
        <v>2794.2</v>
      </c>
      <c r="I502" s="111">
        <v>637.6</v>
      </c>
      <c r="J502" s="111">
        <f t="shared" si="50"/>
        <v>3431.7999999999997</v>
      </c>
      <c r="K502" s="111">
        <f t="shared" si="48"/>
        <v>51.114089961274942</v>
      </c>
      <c r="L502" s="171"/>
      <c r="M502" s="114"/>
      <c r="N502" s="111" t="str">
        <f>'Programe Budget 2073-74'!Q499</f>
        <v>दि</v>
      </c>
      <c r="O502" s="217" t="e">
        <f>J502-#REF!</f>
        <v>#REF!</v>
      </c>
    </row>
    <row r="503" spans="1:15">
      <c r="A503" s="151"/>
      <c r="B503" s="151"/>
      <c r="C503" s="113">
        <f>'Programe Budget 2073-74'!C500</f>
        <v>78</v>
      </c>
      <c r="D503" s="114" t="str">
        <f>'Programe Budget 2073-74'!D500</f>
        <v>जिल्ला कृषि विकास कार्यालय, कैलाली</v>
      </c>
      <c r="E503" s="111">
        <f>'Programe Budget 2073-74'!E500</f>
        <v>5454</v>
      </c>
      <c r="F503" s="111">
        <f>'Programe Budget 2073-74'!F500</f>
        <v>5400</v>
      </c>
      <c r="G503" s="111">
        <f t="shared" si="49"/>
        <v>54</v>
      </c>
      <c r="H503" s="111">
        <v>3600</v>
      </c>
      <c r="I503" s="111">
        <v>1238</v>
      </c>
      <c r="J503" s="111">
        <f t="shared" si="50"/>
        <v>4838</v>
      </c>
      <c r="K503" s="111">
        <f t="shared" si="48"/>
        <v>88.705537220388706</v>
      </c>
      <c r="L503" s="171"/>
      <c r="M503" s="114"/>
      <c r="N503" s="111" t="str">
        <f>'Programe Budget 2073-74'!Q500</f>
        <v>दि</v>
      </c>
      <c r="O503" s="217" t="e">
        <f>J503-#REF!</f>
        <v>#REF!</v>
      </c>
    </row>
    <row r="504" spans="1:15">
      <c r="A504" s="151"/>
      <c r="B504" s="151"/>
      <c r="C504" s="113">
        <f>'Programe Budget 2073-74'!C501</f>
        <v>79</v>
      </c>
      <c r="D504" s="114" t="str">
        <f>'Programe Budget 2073-74'!D501</f>
        <v>जिल्ला कृषि विकास कार्यालय, दार्चुला</v>
      </c>
      <c r="E504" s="111">
        <f>'Programe Budget 2073-74'!E501</f>
        <v>1854</v>
      </c>
      <c r="F504" s="111">
        <f>'Programe Budget 2073-74'!F501</f>
        <v>1800</v>
      </c>
      <c r="G504" s="111">
        <f t="shared" si="49"/>
        <v>54</v>
      </c>
      <c r="H504" s="111">
        <v>2077.5</v>
      </c>
      <c r="I504" s="111">
        <v>20.6</v>
      </c>
      <c r="J504" s="111">
        <f t="shared" si="50"/>
        <v>2098.1</v>
      </c>
      <c r="K504" s="111">
        <f t="shared" si="48"/>
        <v>113.16612729234087</v>
      </c>
      <c r="L504" s="171"/>
      <c r="M504" s="114"/>
      <c r="N504" s="111" t="str">
        <f>'Programe Budget 2073-74'!Q501</f>
        <v>दि</v>
      </c>
      <c r="O504" s="217" t="e">
        <f>J504-#REF!</f>
        <v>#REF!</v>
      </c>
    </row>
    <row r="505" spans="1:15">
      <c r="A505" s="151"/>
      <c r="B505" s="151"/>
      <c r="C505" s="113">
        <f>'Programe Budget 2073-74'!C502</f>
        <v>80</v>
      </c>
      <c r="D505" s="114" t="str">
        <f>'Programe Budget 2073-74'!D502</f>
        <v>जिल्ला कृषि विकास कार्यालय, बैतडी</v>
      </c>
      <c r="E505" s="111">
        <f>'Programe Budget 2073-74'!E502</f>
        <v>4614</v>
      </c>
      <c r="F505" s="111">
        <f>'Programe Budget 2073-74'!F502</f>
        <v>4560</v>
      </c>
      <c r="G505" s="111">
        <f t="shared" si="49"/>
        <v>54</v>
      </c>
      <c r="H505" s="111">
        <v>2873.3</v>
      </c>
      <c r="I505" s="111">
        <v>638</v>
      </c>
      <c r="J505" s="111">
        <f t="shared" si="50"/>
        <v>3511.3</v>
      </c>
      <c r="K505" s="111">
        <f t="shared" si="48"/>
        <v>76.100996965756394</v>
      </c>
      <c r="L505" s="171"/>
      <c r="M505" s="114"/>
      <c r="N505" s="111" t="str">
        <f>'Programe Budget 2073-74'!Q502</f>
        <v>दि</v>
      </c>
      <c r="O505" s="217" t="e">
        <f>J505-#REF!</f>
        <v>#REF!</v>
      </c>
    </row>
    <row r="506" spans="1:15">
      <c r="A506" s="151"/>
      <c r="B506" s="151"/>
      <c r="C506" s="113">
        <f>'Programe Budget 2073-74'!C503</f>
        <v>81</v>
      </c>
      <c r="D506" s="114" t="str">
        <f>'Programe Budget 2073-74'!D503</f>
        <v>जिल्ला कृषि विकास कार्यालय, डडेलधुरा</v>
      </c>
      <c r="E506" s="111">
        <f>'Programe Budget 2073-74'!E503</f>
        <v>4614</v>
      </c>
      <c r="F506" s="111">
        <f>'Programe Budget 2073-74'!F503</f>
        <v>4560</v>
      </c>
      <c r="G506" s="111">
        <f t="shared" si="49"/>
        <v>54</v>
      </c>
      <c r="H506" s="111">
        <v>2385.9</v>
      </c>
      <c r="I506" s="111">
        <v>603.6</v>
      </c>
      <c r="J506" s="111">
        <f t="shared" si="50"/>
        <v>2989.5</v>
      </c>
      <c r="K506" s="111">
        <f t="shared" si="48"/>
        <v>64.791937581274382</v>
      </c>
      <c r="L506" s="171"/>
      <c r="M506" s="114"/>
      <c r="N506" s="111" t="str">
        <f>'Programe Budget 2073-74'!Q503</f>
        <v>दि</v>
      </c>
      <c r="O506" s="217" t="e">
        <f>J506-#REF!</f>
        <v>#REF!</v>
      </c>
    </row>
    <row r="507" spans="1:15">
      <c r="A507" s="151"/>
      <c r="B507" s="151"/>
      <c r="C507" s="113" t="e">
        <f>'Programe Budget 2073-74'!#REF!</f>
        <v>#REF!</v>
      </c>
      <c r="D507" s="114" t="e">
        <f>'Programe Budget 2073-74'!#REF!</f>
        <v>#REF!</v>
      </c>
      <c r="E507" s="111" t="e">
        <f>'Programe Budget 2073-74'!#REF!</f>
        <v>#REF!</v>
      </c>
      <c r="F507" s="111" t="e">
        <f>'Programe Budget 2073-74'!#REF!</f>
        <v>#REF!</v>
      </c>
      <c r="G507" s="111" t="e">
        <f t="shared" si="49"/>
        <v>#REF!</v>
      </c>
      <c r="H507" s="111">
        <v>3524.8</v>
      </c>
      <c r="I507" s="111">
        <v>1076.8</v>
      </c>
      <c r="J507" s="111">
        <f t="shared" si="50"/>
        <v>4601.6000000000004</v>
      </c>
      <c r="K507" s="111" t="e">
        <f t="shared" si="48"/>
        <v>#REF!</v>
      </c>
      <c r="L507" s="171"/>
      <c r="M507" s="114"/>
      <c r="N507" s="111" t="e">
        <f>'Programe Budget 2073-74'!#REF!</f>
        <v>#REF!</v>
      </c>
      <c r="O507" s="217" t="e">
        <f>J507-#REF!</f>
        <v>#REF!</v>
      </c>
    </row>
    <row r="508" spans="1:15">
      <c r="A508" s="151"/>
      <c r="B508" s="151"/>
      <c r="C508" s="113"/>
      <c r="D508" s="122" t="str">
        <f>'Programe Budget 2073-74'!D505</f>
        <v xml:space="preserve"> ८२ कार्यालयको जम्मा</v>
      </c>
      <c r="E508" s="169" t="e">
        <f t="shared" ref="E508:J508" si="51">SUM(E425:E507)</f>
        <v>#REF!</v>
      </c>
      <c r="F508" s="169" t="e">
        <f t="shared" si="51"/>
        <v>#REF!</v>
      </c>
      <c r="G508" s="169" t="e">
        <f t="shared" si="51"/>
        <v>#REF!</v>
      </c>
      <c r="H508" s="169">
        <f t="shared" si="51"/>
        <v>259252.10000000003</v>
      </c>
      <c r="I508" s="169">
        <f t="shared" si="51"/>
        <v>205037.80000000005</v>
      </c>
      <c r="J508" s="169">
        <f t="shared" si="51"/>
        <v>464289.90000000008</v>
      </c>
      <c r="K508" s="111" t="e">
        <f t="shared" si="48"/>
        <v>#REF!</v>
      </c>
      <c r="L508" s="171"/>
      <c r="M508" s="114"/>
      <c r="N508" s="111">
        <f>'Programe Budget 2073-74'!Q505</f>
        <v>0</v>
      </c>
      <c r="O508" s="217" t="e">
        <f>J508-#REF!</f>
        <v>#REF!</v>
      </c>
    </row>
    <row r="509" spans="1:15" ht="39.6">
      <c r="A509" s="151">
        <f>'Programe Budget 2073-74'!A589</f>
        <v>12</v>
      </c>
      <c r="B509" s="223" t="str">
        <f>'Programe Budget 2073-74'!B589</f>
        <v>312124-3/4</v>
      </c>
      <c r="C509" s="113"/>
      <c r="D509" s="288" t="str">
        <f>'Programe Budget 2073-74'!D589</f>
        <v xml:space="preserve">सिंचाई तथा जलश्रोत ब्यवस्थापन आयोजना, बाली तथा जल ब्यवस्थापन कार्यक्रम </v>
      </c>
      <c r="E509" s="371"/>
      <c r="F509" s="371"/>
      <c r="G509" s="371"/>
      <c r="H509" s="111"/>
      <c r="I509" s="111"/>
      <c r="J509" s="111"/>
      <c r="K509" s="111"/>
      <c r="L509" s="171"/>
      <c r="M509" s="114"/>
      <c r="N509" s="111" t="str">
        <f>'Programe Budget 2073-74'!Q589</f>
        <v>ना</v>
      </c>
      <c r="O509" s="217" t="e">
        <f>J509-#REF!</f>
        <v>#REF!</v>
      </c>
    </row>
    <row r="510" spans="1:15">
      <c r="A510" s="151"/>
      <c r="B510" s="223"/>
      <c r="C510" s="113">
        <f>'Programe Budget 2073-74'!C590</f>
        <v>1</v>
      </c>
      <c r="D510" s="114" t="str">
        <f>'Programe Budget 2073-74'!D590</f>
        <v>आयोजना संयोजकको कार्यालय, हरिहरभवन, ललितपुर</v>
      </c>
      <c r="E510" s="111">
        <f>'Programe Budget 2073-74'!E590</f>
        <v>95475</v>
      </c>
      <c r="F510" s="111">
        <f>'Programe Budget 2073-74'!F590</f>
        <v>40000</v>
      </c>
      <c r="G510" s="111">
        <f t="shared" ref="G510:G559" si="52">E510-F510</f>
        <v>55475</v>
      </c>
      <c r="H510" s="111">
        <v>50690</v>
      </c>
      <c r="I510" s="379">
        <v>50312</v>
      </c>
      <c r="J510" s="111">
        <f t="shared" ref="J510:J541" si="53">I510+H510</f>
        <v>101002</v>
      </c>
      <c r="K510" s="111">
        <f t="shared" si="48"/>
        <v>105.78894998690758</v>
      </c>
      <c r="L510" s="171"/>
      <c r="M510" s="114"/>
      <c r="N510" s="111" t="str">
        <f>'Programe Budget 2073-74'!Q590</f>
        <v>नि</v>
      </c>
      <c r="O510" s="217" t="e">
        <f>J510-#REF!</f>
        <v>#REF!</v>
      </c>
    </row>
    <row r="511" spans="1:15">
      <c r="A511" s="151"/>
      <c r="B511" s="223"/>
      <c r="C511" s="113">
        <f>'Programe Budget 2073-74'!C591</f>
        <v>2</v>
      </c>
      <c r="D511" s="114" t="str">
        <f>'Programe Budget 2073-74'!D591</f>
        <v>क्षेत्रीय कृषि निर्देशनालय, बिराटनगर</v>
      </c>
      <c r="E511" s="111">
        <f>'Programe Budget 2073-74'!E591</f>
        <v>477</v>
      </c>
      <c r="F511" s="111">
        <f>'Programe Budget 2073-74'!F591</f>
        <v>0</v>
      </c>
      <c r="G511" s="111">
        <f t="shared" si="52"/>
        <v>477</v>
      </c>
      <c r="H511" s="111">
        <v>0</v>
      </c>
      <c r="I511" s="379">
        <v>466.6</v>
      </c>
      <c r="J511" s="111">
        <f t="shared" si="53"/>
        <v>466.6</v>
      </c>
      <c r="K511" s="111">
        <f t="shared" si="48"/>
        <v>97.819706498951788</v>
      </c>
      <c r="L511" s="171"/>
      <c r="M511" s="114"/>
      <c r="N511" s="111" t="str">
        <f>'Programe Budget 2073-74'!Q591</f>
        <v>वि</v>
      </c>
      <c r="O511" s="217" t="e">
        <f>J511-#REF!</f>
        <v>#REF!</v>
      </c>
    </row>
    <row r="512" spans="1:15">
      <c r="A512" s="151"/>
      <c r="B512" s="223"/>
      <c r="C512" s="113">
        <f>'Programe Budget 2073-74'!C592</f>
        <v>3</v>
      </c>
      <c r="D512" s="114" t="str">
        <f>'Programe Budget 2073-74'!D592</f>
        <v>क्षेत्रीय कृषि निर्देशनालय, हरिहरभवन</v>
      </c>
      <c r="E512" s="111">
        <f>'Programe Budget 2073-74'!E592</f>
        <v>477</v>
      </c>
      <c r="F512" s="111">
        <f>'Programe Budget 2073-74'!F592</f>
        <v>0</v>
      </c>
      <c r="G512" s="111">
        <f t="shared" si="52"/>
        <v>477</v>
      </c>
      <c r="H512" s="111">
        <v>0</v>
      </c>
      <c r="I512" s="379">
        <v>464</v>
      </c>
      <c r="J512" s="111">
        <f t="shared" si="53"/>
        <v>464</v>
      </c>
      <c r="K512" s="111">
        <f t="shared" si="48"/>
        <v>97.274633123689725</v>
      </c>
      <c r="L512" s="171"/>
      <c r="M512" s="114"/>
      <c r="N512" s="111" t="str">
        <f>'Programe Budget 2073-74'!Q592</f>
        <v>का</v>
      </c>
      <c r="O512" s="217" t="e">
        <f>J512-#REF!</f>
        <v>#REF!</v>
      </c>
    </row>
    <row r="513" spans="1:15">
      <c r="A513" s="151"/>
      <c r="B513" s="151"/>
      <c r="C513" s="113">
        <f>'Programe Budget 2073-74'!C593</f>
        <v>4</v>
      </c>
      <c r="D513" s="114" t="str">
        <f>'Programe Budget 2073-74'!D593</f>
        <v>क्षेत्रीय कृषि निर्देशनालय, पोखरा</v>
      </c>
      <c r="E513" s="111">
        <f>'Programe Budget 2073-74'!E593</f>
        <v>477</v>
      </c>
      <c r="F513" s="111">
        <f>'Programe Budget 2073-74'!F593</f>
        <v>0</v>
      </c>
      <c r="G513" s="111">
        <f t="shared" si="52"/>
        <v>477</v>
      </c>
      <c r="H513" s="111">
        <v>0</v>
      </c>
      <c r="I513" s="379"/>
      <c r="J513" s="111">
        <f t="shared" si="53"/>
        <v>0</v>
      </c>
      <c r="K513" s="111">
        <f t="shared" si="48"/>
        <v>0</v>
      </c>
      <c r="L513" s="171"/>
      <c r="M513" s="114"/>
      <c r="N513" s="111" t="str">
        <f>'Programe Budget 2073-74'!Q593</f>
        <v>प</v>
      </c>
      <c r="O513" s="217" t="e">
        <f>J513-#REF!</f>
        <v>#REF!</v>
      </c>
    </row>
    <row r="514" spans="1:15">
      <c r="A514" s="151"/>
      <c r="B514" s="151"/>
      <c r="C514" s="113">
        <f>'Programe Budget 2073-74'!C594</f>
        <v>5</v>
      </c>
      <c r="D514" s="114" t="str">
        <f>'Programe Budget 2073-74'!D594</f>
        <v>क्षेत्रीय कृषि निर्देशनालय, सुर्खेत</v>
      </c>
      <c r="E514" s="111">
        <f>'Programe Budget 2073-74'!E594</f>
        <v>477</v>
      </c>
      <c r="F514" s="111">
        <f>'Programe Budget 2073-74'!F594</f>
        <v>0</v>
      </c>
      <c r="G514" s="111">
        <f t="shared" si="52"/>
        <v>477</v>
      </c>
      <c r="H514" s="111">
        <v>0</v>
      </c>
      <c r="I514" s="379"/>
      <c r="J514" s="111">
        <f t="shared" si="53"/>
        <v>0</v>
      </c>
      <c r="K514" s="111">
        <f t="shared" si="48"/>
        <v>0</v>
      </c>
      <c r="L514" s="171"/>
      <c r="M514" s="114"/>
      <c r="N514" s="111" t="str">
        <f>'Programe Budget 2073-74'!Q594</f>
        <v>सु</v>
      </c>
      <c r="O514" s="217" t="e">
        <f>J514-#REF!</f>
        <v>#REF!</v>
      </c>
    </row>
    <row r="515" spans="1:15">
      <c r="A515" s="151"/>
      <c r="B515" s="151"/>
      <c r="C515" s="113">
        <f>'Programe Budget 2073-74'!C595</f>
        <v>6</v>
      </c>
      <c r="D515" s="114" t="str">
        <f>'Programe Budget 2073-74'!D595</f>
        <v>क्षेत्रीय कृषि निर्देशनालय, दिपायल</v>
      </c>
      <c r="E515" s="111">
        <f>'Programe Budget 2073-74'!E595</f>
        <v>977</v>
      </c>
      <c r="F515" s="111">
        <f>'Programe Budget 2073-74'!F595</f>
        <v>0</v>
      </c>
      <c r="G515" s="111">
        <f t="shared" si="52"/>
        <v>977</v>
      </c>
      <c r="H515" s="111">
        <v>0</v>
      </c>
      <c r="I515" s="379">
        <v>470.3</v>
      </c>
      <c r="J515" s="111">
        <f t="shared" si="53"/>
        <v>470.3</v>
      </c>
      <c r="K515" s="111">
        <f t="shared" si="48"/>
        <v>48.137154554759469</v>
      </c>
      <c r="L515" s="171"/>
      <c r="M515" s="114"/>
      <c r="N515" s="111" t="str">
        <f>'Programe Budget 2073-74'!Q595</f>
        <v>दि</v>
      </c>
      <c r="O515" s="217" t="e">
        <f>J515-#REF!</f>
        <v>#REF!</v>
      </c>
    </row>
    <row r="516" spans="1:15">
      <c r="A516" s="151"/>
      <c r="B516" s="151"/>
      <c r="C516" s="113">
        <f>'Programe Budget 2073-74'!C596</f>
        <v>7</v>
      </c>
      <c r="D516" s="114" t="str">
        <f>'Programe Budget 2073-74'!D596</f>
        <v>जिल्ला कृषि बिकास कार्यालय, झापा</v>
      </c>
      <c r="E516" s="111">
        <f>'Programe Budget 2073-74'!E596</f>
        <v>4677</v>
      </c>
      <c r="F516" s="111">
        <f>'Programe Budget 2073-74'!F596</f>
        <v>0</v>
      </c>
      <c r="G516" s="111">
        <f t="shared" si="52"/>
        <v>4677</v>
      </c>
      <c r="H516" s="111">
        <v>0</v>
      </c>
      <c r="I516" s="379">
        <v>2823</v>
      </c>
      <c r="J516" s="111">
        <f t="shared" si="53"/>
        <v>2823</v>
      </c>
      <c r="K516" s="111">
        <f t="shared" si="48"/>
        <v>60.359204618345096</v>
      </c>
      <c r="L516" s="171"/>
      <c r="M516" s="114"/>
      <c r="N516" s="111" t="str">
        <f>'Programe Budget 2073-74'!Q596</f>
        <v>वि</v>
      </c>
      <c r="O516" s="217" t="e">
        <f>J516-#REF!</f>
        <v>#REF!</v>
      </c>
    </row>
    <row r="517" spans="1:15">
      <c r="A517" s="151"/>
      <c r="B517" s="151"/>
      <c r="C517" s="113">
        <f>'Programe Budget 2073-74'!C597</f>
        <v>8</v>
      </c>
      <c r="D517" s="114" t="str">
        <f>'Programe Budget 2073-74'!D597</f>
        <v>जिल्ला कृषि बिकास कार्यालय, सुनसरी</v>
      </c>
      <c r="E517" s="111">
        <f>'Programe Budget 2073-74'!E597</f>
        <v>2298</v>
      </c>
      <c r="F517" s="111">
        <f>'Programe Budget 2073-74'!F597</f>
        <v>0</v>
      </c>
      <c r="G517" s="111">
        <f t="shared" si="52"/>
        <v>2298</v>
      </c>
      <c r="H517" s="111">
        <v>0</v>
      </c>
      <c r="I517" s="379">
        <v>1674</v>
      </c>
      <c r="J517" s="111">
        <f t="shared" si="53"/>
        <v>1674</v>
      </c>
      <c r="K517" s="111">
        <f t="shared" si="48"/>
        <v>72.845953002610969</v>
      </c>
      <c r="L517" s="216"/>
      <c r="M517" s="114"/>
      <c r="N517" s="111" t="str">
        <f>'Programe Budget 2073-74'!Q597</f>
        <v>वि</v>
      </c>
      <c r="O517" s="217" t="e">
        <f>J517-#REF!</f>
        <v>#REF!</v>
      </c>
    </row>
    <row r="518" spans="1:15">
      <c r="A518" s="151"/>
      <c r="B518" s="151"/>
      <c r="C518" s="113">
        <f>'Programe Budget 2073-74'!C598</f>
        <v>9</v>
      </c>
      <c r="D518" s="114" t="str">
        <f>'Programe Budget 2073-74'!D598</f>
        <v>जिल्ला कृषि बिकास कार्यालय, बारा</v>
      </c>
      <c r="E518" s="111">
        <f>'Programe Budget 2073-74'!E598</f>
        <v>2318</v>
      </c>
      <c r="F518" s="111">
        <f>'Programe Budget 2073-74'!F598</f>
        <v>0</v>
      </c>
      <c r="G518" s="111">
        <f t="shared" si="52"/>
        <v>2318</v>
      </c>
      <c r="H518" s="111">
        <v>396</v>
      </c>
      <c r="I518" s="379">
        <v>632</v>
      </c>
      <c r="J518" s="111">
        <f t="shared" si="53"/>
        <v>1028</v>
      </c>
      <c r="K518" s="111">
        <f t="shared" si="48"/>
        <v>44.348576358930117</v>
      </c>
      <c r="L518" s="216"/>
      <c r="M518" s="114"/>
      <c r="N518" s="111" t="str">
        <f>'Programe Budget 2073-74'!Q598</f>
        <v>का</v>
      </c>
      <c r="O518" s="217" t="e">
        <f>J518-#REF!</f>
        <v>#REF!</v>
      </c>
    </row>
    <row r="519" spans="1:15">
      <c r="A519" s="151"/>
      <c r="B519" s="151"/>
      <c r="C519" s="113">
        <f>'Programe Budget 2073-74'!C599</f>
        <v>10</v>
      </c>
      <c r="D519" s="114" t="str">
        <f>'Programe Budget 2073-74'!D599</f>
        <v>जिल्ला कृषि बिकास कार्यालय, पर्सा</v>
      </c>
      <c r="E519" s="111">
        <f>'Programe Budget 2073-74'!E599</f>
        <v>2544</v>
      </c>
      <c r="F519" s="111">
        <f>'Programe Budget 2073-74'!F599</f>
        <v>0</v>
      </c>
      <c r="G519" s="111">
        <f t="shared" si="52"/>
        <v>2544</v>
      </c>
      <c r="H519" s="111">
        <v>300</v>
      </c>
      <c r="I519" s="379">
        <v>1057</v>
      </c>
      <c r="J519" s="111">
        <f t="shared" si="53"/>
        <v>1357</v>
      </c>
      <c r="K519" s="111">
        <f t="shared" si="48"/>
        <v>53.341194968553459</v>
      </c>
      <c r="L519" s="216"/>
      <c r="M519" s="114"/>
      <c r="N519" s="111" t="str">
        <f>'Programe Budget 2073-74'!Q599</f>
        <v>का</v>
      </c>
      <c r="O519" s="217" t="e">
        <f>J519-#REF!</f>
        <v>#REF!</v>
      </c>
    </row>
    <row r="520" spans="1:15">
      <c r="A520" s="151"/>
      <c r="B520" s="151"/>
      <c r="C520" s="113">
        <f>'Programe Budget 2073-74'!C600</f>
        <v>11</v>
      </c>
      <c r="D520" s="114" t="str">
        <f>'Programe Budget 2073-74'!D600</f>
        <v xml:space="preserve">ाजिल्ला कृषि बिकास कार्यालय, नवलपरासी </v>
      </c>
      <c r="E520" s="111">
        <f>'Programe Budget 2073-74'!E600</f>
        <v>2399</v>
      </c>
      <c r="F520" s="111">
        <f>'Programe Budget 2073-74'!F600</f>
        <v>0</v>
      </c>
      <c r="G520" s="111">
        <f t="shared" si="52"/>
        <v>2399</v>
      </c>
      <c r="H520" s="111">
        <v>0</v>
      </c>
      <c r="I520" s="379">
        <v>1713</v>
      </c>
      <c r="J520" s="111">
        <f t="shared" si="53"/>
        <v>1713</v>
      </c>
      <c r="K520" s="111">
        <f t="shared" si="48"/>
        <v>71.404751979991659</v>
      </c>
      <c r="L520" s="216"/>
      <c r="M520" s="114"/>
      <c r="N520" s="111" t="str">
        <f>'Programe Budget 2073-74'!Q600</f>
        <v>प</v>
      </c>
      <c r="O520" s="217" t="e">
        <f>J520-#REF!</f>
        <v>#REF!</v>
      </c>
    </row>
    <row r="521" spans="1:15">
      <c r="A521" s="151"/>
      <c r="B521" s="151"/>
      <c r="C521" s="113">
        <f>'Programe Budget 2073-74'!C601</f>
        <v>12</v>
      </c>
      <c r="D521" s="114" t="str">
        <f>'Programe Budget 2073-74'!D601</f>
        <v>जिल्ला कृषि बिकास कार्यालय, रुपन्देही</v>
      </c>
      <c r="E521" s="111">
        <f>'Programe Budget 2073-74'!E601</f>
        <v>4122</v>
      </c>
      <c r="F521" s="111">
        <f>'Programe Budget 2073-74'!F601</f>
        <v>0</v>
      </c>
      <c r="G521" s="111">
        <f t="shared" si="52"/>
        <v>4122</v>
      </c>
      <c r="H521" s="111">
        <v>0</v>
      </c>
      <c r="I521" s="111">
        <v>2003</v>
      </c>
      <c r="J521" s="111">
        <f t="shared" si="53"/>
        <v>2003</v>
      </c>
      <c r="K521" s="111">
        <f t="shared" si="48"/>
        <v>48.592916060164967</v>
      </c>
      <c r="L521" s="216"/>
      <c r="M521" s="114"/>
      <c r="N521" s="111" t="str">
        <f>'Programe Budget 2073-74'!Q601</f>
        <v>प</v>
      </c>
      <c r="O521" s="217" t="e">
        <f>J521-#REF!</f>
        <v>#REF!</v>
      </c>
    </row>
    <row r="522" spans="1:15">
      <c r="A522" s="151"/>
      <c r="B522" s="151"/>
      <c r="C522" s="113">
        <f>'Programe Budget 2073-74'!C602</f>
        <v>13</v>
      </c>
      <c r="D522" s="114" t="str">
        <f>'Programe Budget 2073-74'!D602</f>
        <v>जिल्ला कृषि बिकास कार्यालय, कपिलवस्तु</v>
      </c>
      <c r="E522" s="111">
        <f>'Programe Budget 2073-74'!E602</f>
        <v>2602</v>
      </c>
      <c r="F522" s="111">
        <f>'Programe Budget 2073-74'!F602</f>
        <v>0</v>
      </c>
      <c r="G522" s="111">
        <f t="shared" si="52"/>
        <v>2602</v>
      </c>
      <c r="H522" s="111">
        <v>0</v>
      </c>
      <c r="I522" s="111">
        <v>1912.2</v>
      </c>
      <c r="J522" s="111">
        <f t="shared" si="53"/>
        <v>1912.2</v>
      </c>
      <c r="K522" s="111">
        <f t="shared" ref="K522:K585" si="54">J522/E522*100</f>
        <v>73.489623366641041</v>
      </c>
      <c r="L522" s="171"/>
      <c r="M522" s="114"/>
      <c r="N522" s="111" t="str">
        <f>'Programe Budget 2073-74'!Q602</f>
        <v>प</v>
      </c>
      <c r="O522" s="217" t="e">
        <f>J522-#REF!</f>
        <v>#REF!</v>
      </c>
    </row>
    <row r="523" spans="1:15">
      <c r="A523" s="151"/>
      <c r="B523" s="151"/>
      <c r="C523" s="113">
        <f>'Programe Budget 2073-74'!C603</f>
        <v>14</v>
      </c>
      <c r="D523" s="114" t="str">
        <f>'Programe Budget 2073-74'!D603</f>
        <v>जिल्ला कृषि बिकास कार्यालय, दाङ्ग</v>
      </c>
      <c r="E523" s="111">
        <f>'Programe Budget 2073-74'!E603</f>
        <v>4160</v>
      </c>
      <c r="F523" s="111">
        <f>'Programe Budget 2073-74'!F603</f>
        <v>0</v>
      </c>
      <c r="G523" s="111">
        <f t="shared" si="52"/>
        <v>4160</v>
      </c>
      <c r="H523" s="111">
        <v>0</v>
      </c>
      <c r="I523" s="111">
        <v>1893</v>
      </c>
      <c r="J523" s="111">
        <f t="shared" si="53"/>
        <v>1893</v>
      </c>
      <c r="K523" s="111">
        <f t="shared" si="54"/>
        <v>45.504807692307693</v>
      </c>
      <c r="L523" s="171"/>
      <c r="M523" s="114"/>
      <c r="N523" s="111" t="str">
        <f>'Programe Budget 2073-74'!Q603</f>
        <v>सु</v>
      </c>
      <c r="O523" s="217" t="e">
        <f>J523-#REF!</f>
        <v>#REF!</v>
      </c>
    </row>
    <row r="524" spans="1:15">
      <c r="A524" s="151"/>
      <c r="B524" s="151"/>
      <c r="C524" s="113">
        <f>'Programe Budget 2073-74'!C604</f>
        <v>15</v>
      </c>
      <c r="D524" s="114" t="str">
        <f>'Programe Budget 2073-74'!D604</f>
        <v>जिल्ला कृषि बिकास कार्यालय, बाँके</v>
      </c>
      <c r="E524" s="111">
        <f>'Programe Budget 2073-74'!E604</f>
        <v>2232</v>
      </c>
      <c r="F524" s="111">
        <f>'Programe Budget 2073-74'!F604</f>
        <v>0</v>
      </c>
      <c r="G524" s="111">
        <f t="shared" si="52"/>
        <v>2232</v>
      </c>
      <c r="H524" s="111">
        <v>0</v>
      </c>
      <c r="I524" s="111">
        <v>1889</v>
      </c>
      <c r="J524" s="111">
        <f t="shared" si="53"/>
        <v>1889</v>
      </c>
      <c r="K524" s="111">
        <f t="shared" si="54"/>
        <v>84.632616487455195</v>
      </c>
      <c r="L524" s="171"/>
      <c r="M524" s="114"/>
      <c r="N524" s="111" t="str">
        <f>'Programe Budget 2073-74'!Q604</f>
        <v>सु</v>
      </c>
      <c r="O524" s="217" t="e">
        <f>J524-#REF!</f>
        <v>#REF!</v>
      </c>
    </row>
    <row r="525" spans="1:15">
      <c r="A525" s="151"/>
      <c r="B525" s="151"/>
      <c r="C525" s="113">
        <f>'Programe Budget 2073-74'!C605</f>
        <v>16</v>
      </c>
      <c r="D525" s="114" t="str">
        <f>'Programe Budget 2073-74'!D605</f>
        <v>जिल्ला कृषि बिकास कार्यालय, बर्दिया</v>
      </c>
      <c r="E525" s="111">
        <f>'Programe Budget 2073-74'!E605</f>
        <v>2113</v>
      </c>
      <c r="F525" s="111">
        <f>'Programe Budget 2073-74'!F605</f>
        <v>0</v>
      </c>
      <c r="G525" s="111">
        <f t="shared" si="52"/>
        <v>2113</v>
      </c>
      <c r="H525" s="111">
        <v>0</v>
      </c>
      <c r="I525" s="111">
        <v>1582</v>
      </c>
      <c r="J525" s="111">
        <f t="shared" si="53"/>
        <v>1582</v>
      </c>
      <c r="K525" s="111">
        <f t="shared" si="54"/>
        <v>74.869853289162322</v>
      </c>
      <c r="L525" s="171"/>
      <c r="M525" s="114"/>
      <c r="N525" s="111" t="str">
        <f>'Programe Budget 2073-74'!Q605</f>
        <v>सु</v>
      </c>
      <c r="O525" s="217" t="e">
        <f>J525-#REF!</f>
        <v>#REF!</v>
      </c>
    </row>
    <row r="526" spans="1:15">
      <c r="A526" s="151"/>
      <c r="B526" s="151"/>
      <c r="C526" s="113">
        <f>'Programe Budget 2073-74'!C606</f>
        <v>17</v>
      </c>
      <c r="D526" s="114" t="str">
        <f>'Programe Budget 2073-74'!D606</f>
        <v>जिल्ला कृषि बिकास कार्यालय, कैलाली</v>
      </c>
      <c r="E526" s="111">
        <f>'Programe Budget 2073-74'!E606</f>
        <v>2604</v>
      </c>
      <c r="F526" s="111">
        <f>'Programe Budget 2073-74'!F606</f>
        <v>0</v>
      </c>
      <c r="G526" s="111">
        <f t="shared" si="52"/>
        <v>2604</v>
      </c>
      <c r="H526" s="111">
        <v>0</v>
      </c>
      <c r="I526" s="111">
        <v>1560.4</v>
      </c>
      <c r="J526" s="111">
        <f t="shared" si="53"/>
        <v>1560.4</v>
      </c>
      <c r="K526" s="111">
        <f t="shared" si="54"/>
        <v>59.923195084485414</v>
      </c>
      <c r="L526" s="171"/>
      <c r="M526" s="114"/>
      <c r="N526" s="111" t="str">
        <f>'Programe Budget 2073-74'!Q606</f>
        <v>दि</v>
      </c>
      <c r="O526" s="217" t="e">
        <f>J526-#REF!</f>
        <v>#REF!</v>
      </c>
    </row>
    <row r="527" spans="1:15">
      <c r="A527" s="151"/>
      <c r="B527" s="151"/>
      <c r="C527" s="113">
        <f>'Programe Budget 2073-74'!C607</f>
        <v>18</v>
      </c>
      <c r="D527" s="114" t="str">
        <f>'Programe Budget 2073-74'!D607</f>
        <v xml:space="preserve">जिल्ला कृषि बिकास कार्यालय, कन्चनपुर </v>
      </c>
      <c r="E527" s="111">
        <f>'Programe Budget 2073-74'!E607</f>
        <v>5377</v>
      </c>
      <c r="F527" s="111">
        <f>'Programe Budget 2073-74'!F607</f>
        <v>0</v>
      </c>
      <c r="G527" s="111">
        <f t="shared" si="52"/>
        <v>5377</v>
      </c>
      <c r="H527" s="111">
        <v>0</v>
      </c>
      <c r="I527" s="111">
        <v>2056.8000000000002</v>
      </c>
      <c r="J527" s="111">
        <f t="shared" si="53"/>
        <v>2056.8000000000002</v>
      </c>
      <c r="K527" s="111">
        <f t="shared" si="54"/>
        <v>38.251813278779991</v>
      </c>
      <c r="L527" s="171"/>
      <c r="M527" s="114"/>
      <c r="N527" s="111" t="str">
        <f>'Programe Budget 2073-74'!Q607</f>
        <v>दि</v>
      </c>
      <c r="O527" s="217" t="e">
        <f>J527-#REF!</f>
        <v>#REF!</v>
      </c>
    </row>
    <row r="528" spans="1:15">
      <c r="A528" s="151"/>
      <c r="B528" s="151"/>
      <c r="C528" s="113">
        <f>'Programe Budget 2073-74'!C608</f>
        <v>19</v>
      </c>
      <c r="D528" s="114" t="str">
        <f>'Programe Budget 2073-74'!D608</f>
        <v>जिल्ला कृषि बिकास कार्यालय, मुस्ताङ्ग</v>
      </c>
      <c r="E528" s="111">
        <f>'Programe Budget 2073-74'!E608</f>
        <v>1178</v>
      </c>
      <c r="F528" s="111">
        <f>'Programe Budget 2073-74'!F608</f>
        <v>0</v>
      </c>
      <c r="G528" s="111">
        <f t="shared" si="52"/>
        <v>1178</v>
      </c>
      <c r="H528" s="111">
        <v>0</v>
      </c>
      <c r="I528" s="111">
        <v>973.31</v>
      </c>
      <c r="J528" s="111">
        <f t="shared" si="53"/>
        <v>973.31</v>
      </c>
      <c r="K528" s="111">
        <f t="shared" si="54"/>
        <v>82.623938879456702</v>
      </c>
      <c r="L528" s="171"/>
      <c r="M528" s="114"/>
      <c r="N528" s="111" t="str">
        <f>'Programe Budget 2073-74'!Q608</f>
        <v>प</v>
      </c>
      <c r="O528" s="217" t="e">
        <f>J528-#REF!</f>
        <v>#REF!</v>
      </c>
    </row>
    <row r="529" spans="1:15">
      <c r="A529" s="151"/>
      <c r="B529" s="151"/>
      <c r="C529" s="113">
        <f>'Programe Budget 2073-74'!C609</f>
        <v>20</v>
      </c>
      <c r="D529" s="114" t="str">
        <f>'Programe Budget 2073-74'!D609</f>
        <v>जिल्ला कृषि बिकास कार्यालय, मनाङ्ग</v>
      </c>
      <c r="E529" s="111">
        <f>'Programe Budget 2073-74'!E609</f>
        <v>1056</v>
      </c>
      <c r="F529" s="111">
        <f>'Programe Budget 2073-74'!F609</f>
        <v>0</v>
      </c>
      <c r="G529" s="111">
        <f t="shared" si="52"/>
        <v>1056</v>
      </c>
      <c r="H529" s="111">
        <v>0</v>
      </c>
      <c r="I529" s="111">
        <v>940</v>
      </c>
      <c r="J529" s="111">
        <f t="shared" si="53"/>
        <v>940</v>
      </c>
      <c r="K529" s="111">
        <f t="shared" si="54"/>
        <v>89.015151515151516</v>
      </c>
      <c r="L529" s="171"/>
      <c r="M529" s="114"/>
      <c r="N529" s="111" t="str">
        <f>'Programe Budget 2073-74'!Q609</f>
        <v>प</v>
      </c>
      <c r="O529" s="217" t="e">
        <f>J529-#REF!</f>
        <v>#REF!</v>
      </c>
    </row>
    <row r="530" spans="1:15">
      <c r="A530" s="151"/>
      <c r="B530" s="151"/>
      <c r="C530" s="113">
        <f>'Programe Budget 2073-74'!C610</f>
        <v>21</v>
      </c>
      <c r="D530" s="114" t="str">
        <f>'Programe Budget 2073-74'!D610</f>
        <v>जिल्ला कृषि बिकास कार्यालय, हुम्ला</v>
      </c>
      <c r="E530" s="111">
        <f>'Programe Budget 2073-74'!E610</f>
        <v>1135</v>
      </c>
      <c r="F530" s="111">
        <f>'Programe Budget 2073-74'!F610</f>
        <v>0</v>
      </c>
      <c r="G530" s="111">
        <f t="shared" si="52"/>
        <v>1135</v>
      </c>
      <c r="H530" s="111">
        <v>0</v>
      </c>
      <c r="I530" s="111">
        <v>907</v>
      </c>
      <c r="J530" s="111">
        <f t="shared" si="53"/>
        <v>907</v>
      </c>
      <c r="K530" s="111">
        <f t="shared" si="54"/>
        <v>79.911894273127743</v>
      </c>
      <c r="L530" s="171"/>
      <c r="M530" s="114"/>
      <c r="N530" s="111" t="str">
        <f>'Programe Budget 2073-74'!Q610</f>
        <v>सु</v>
      </c>
      <c r="O530" s="217" t="e">
        <f>J530-#REF!</f>
        <v>#REF!</v>
      </c>
    </row>
    <row r="531" spans="1:15">
      <c r="A531" s="151"/>
      <c r="B531" s="151"/>
      <c r="C531" s="113">
        <f>'Programe Budget 2073-74'!C611</f>
        <v>22</v>
      </c>
      <c r="D531" s="114" t="str">
        <f>'Programe Budget 2073-74'!D611</f>
        <v>जिल्ला कृषि बिकास कार्यालय, कालिकोट</v>
      </c>
      <c r="E531" s="111">
        <f>'Programe Budget 2073-74'!E611</f>
        <v>1237</v>
      </c>
      <c r="F531" s="111">
        <f>'Programe Budget 2073-74'!F611</f>
        <v>0</v>
      </c>
      <c r="G531" s="111">
        <f t="shared" si="52"/>
        <v>1237</v>
      </c>
      <c r="H531" s="111">
        <v>0</v>
      </c>
      <c r="I531" s="111">
        <v>961</v>
      </c>
      <c r="J531" s="111">
        <f t="shared" si="53"/>
        <v>961</v>
      </c>
      <c r="K531" s="111">
        <f t="shared" si="54"/>
        <v>77.687954729183502</v>
      </c>
      <c r="L531" s="171"/>
      <c r="M531" s="114"/>
      <c r="N531" s="111" t="str">
        <f>'Programe Budget 2073-74'!Q611</f>
        <v>सु</v>
      </c>
      <c r="O531" s="217" t="e">
        <f>J531-#REF!</f>
        <v>#REF!</v>
      </c>
    </row>
    <row r="532" spans="1:15">
      <c r="A532" s="151"/>
      <c r="B532" s="151"/>
      <c r="C532" s="113">
        <f>'Programe Budget 2073-74'!C612</f>
        <v>23</v>
      </c>
      <c r="D532" s="114" t="str">
        <f>'Programe Budget 2073-74'!D612</f>
        <v>जिल्ला कृषि बिकास कार्यालय, जुम्ला</v>
      </c>
      <c r="E532" s="111">
        <f>'Programe Budget 2073-74'!E612</f>
        <v>1030</v>
      </c>
      <c r="F532" s="111">
        <f>'Programe Budget 2073-74'!F612</f>
        <v>0</v>
      </c>
      <c r="G532" s="111">
        <f t="shared" si="52"/>
        <v>1030</v>
      </c>
      <c r="H532" s="111">
        <v>0</v>
      </c>
      <c r="I532" s="111">
        <v>885</v>
      </c>
      <c r="J532" s="111">
        <f t="shared" si="53"/>
        <v>885</v>
      </c>
      <c r="K532" s="111">
        <f t="shared" si="54"/>
        <v>85.922330097087368</v>
      </c>
      <c r="L532" s="171"/>
      <c r="M532" s="114"/>
      <c r="N532" s="111" t="str">
        <f>'Programe Budget 2073-74'!Q612</f>
        <v>सु</v>
      </c>
      <c r="O532" s="217" t="e">
        <f>J532-#REF!</f>
        <v>#REF!</v>
      </c>
    </row>
    <row r="533" spans="1:15">
      <c r="A533" s="151"/>
      <c r="B533" s="151"/>
      <c r="C533" s="113">
        <f>'Programe Budget 2073-74'!C613</f>
        <v>24</v>
      </c>
      <c r="D533" s="114" t="str">
        <f>'Programe Budget 2073-74'!D613</f>
        <v>जिल्ला कृषि बिकास कार्यालय, मुगु</v>
      </c>
      <c r="E533" s="111">
        <f>'Programe Budget 2073-74'!E613</f>
        <v>1136</v>
      </c>
      <c r="F533" s="111">
        <f>'Programe Budget 2073-74'!F613</f>
        <v>0</v>
      </c>
      <c r="G533" s="111">
        <f t="shared" si="52"/>
        <v>1136</v>
      </c>
      <c r="H533" s="111">
        <v>0</v>
      </c>
      <c r="I533" s="111">
        <v>910</v>
      </c>
      <c r="J533" s="111">
        <f t="shared" si="53"/>
        <v>910</v>
      </c>
      <c r="K533" s="111">
        <f t="shared" si="54"/>
        <v>80.105633802816897</v>
      </c>
      <c r="L533" s="171"/>
      <c r="M533" s="114"/>
      <c r="N533" s="111" t="str">
        <f>'Programe Budget 2073-74'!Q613</f>
        <v>सु</v>
      </c>
      <c r="O533" s="217" t="e">
        <f>J533-#REF!</f>
        <v>#REF!</v>
      </c>
    </row>
    <row r="534" spans="1:15">
      <c r="A534" s="151"/>
      <c r="B534" s="151"/>
      <c r="C534" s="113">
        <f>'Programe Budget 2073-74'!C614</f>
        <v>25</v>
      </c>
      <c r="D534" s="114" t="str">
        <f>'Programe Budget 2073-74'!D614</f>
        <v xml:space="preserve">जिल्ला कृषि बिकास कार्यालय, डोल्पा </v>
      </c>
      <c r="E534" s="111">
        <f>'Programe Budget 2073-74'!E614</f>
        <v>1107</v>
      </c>
      <c r="F534" s="111">
        <f>'Programe Budget 2073-74'!F614</f>
        <v>0</v>
      </c>
      <c r="G534" s="111">
        <f t="shared" si="52"/>
        <v>1107</v>
      </c>
      <c r="H534" s="111">
        <v>0</v>
      </c>
      <c r="I534" s="111">
        <v>912</v>
      </c>
      <c r="J534" s="111">
        <f t="shared" si="53"/>
        <v>912</v>
      </c>
      <c r="K534" s="111">
        <f t="shared" si="54"/>
        <v>82.384823848238483</v>
      </c>
      <c r="L534" s="171"/>
      <c r="M534" s="114"/>
      <c r="N534" s="111" t="str">
        <f>'Programe Budget 2073-74'!Q614</f>
        <v>सु</v>
      </c>
      <c r="O534" s="217" t="e">
        <f>J534-#REF!</f>
        <v>#REF!</v>
      </c>
    </row>
    <row r="535" spans="1:15">
      <c r="A535" s="151"/>
      <c r="B535" s="151"/>
      <c r="C535" s="113">
        <f>'Programe Budget 2073-74'!C615</f>
        <v>26</v>
      </c>
      <c r="D535" s="114" t="str">
        <f>'Programe Budget 2073-74'!D615</f>
        <v>जिल्ला कृषि बिकास कार्यालय, बझाङ्ग</v>
      </c>
      <c r="E535" s="111">
        <f>'Programe Budget 2073-74'!E615</f>
        <v>1118</v>
      </c>
      <c r="F535" s="111">
        <f>'Programe Budget 2073-74'!F615</f>
        <v>0</v>
      </c>
      <c r="G535" s="111">
        <f t="shared" si="52"/>
        <v>1118</v>
      </c>
      <c r="H535" s="111">
        <v>0</v>
      </c>
      <c r="I535" s="111">
        <v>865.5</v>
      </c>
      <c r="J535" s="111">
        <f t="shared" si="53"/>
        <v>865.5</v>
      </c>
      <c r="K535" s="111">
        <f t="shared" si="54"/>
        <v>77.415026833631487</v>
      </c>
      <c r="L535" s="171"/>
      <c r="M535" s="114"/>
      <c r="N535" s="111" t="str">
        <f>'Programe Budget 2073-74'!Q615</f>
        <v>दि</v>
      </c>
      <c r="O535" s="217" t="e">
        <f>J535-#REF!</f>
        <v>#REF!</v>
      </c>
    </row>
    <row r="536" spans="1:15">
      <c r="A536" s="151"/>
      <c r="B536" s="151"/>
      <c r="C536" s="113">
        <f>'Programe Budget 2073-74'!C616</f>
        <v>27</v>
      </c>
      <c r="D536" s="114" t="str">
        <f>'Programe Budget 2073-74'!D616</f>
        <v>जिल्ला कृषि बिकास कार्यालय, डडेलधुरा</v>
      </c>
      <c r="E536" s="111">
        <f>'Programe Budget 2073-74'!E616</f>
        <v>1609</v>
      </c>
      <c r="F536" s="111">
        <f>'Programe Budget 2073-74'!F616</f>
        <v>0</v>
      </c>
      <c r="G536" s="111">
        <f t="shared" si="52"/>
        <v>1609</v>
      </c>
      <c r="H536" s="111">
        <v>0</v>
      </c>
      <c r="I536" s="111">
        <v>1188.4000000000001</v>
      </c>
      <c r="J536" s="111">
        <f t="shared" si="53"/>
        <v>1188.4000000000001</v>
      </c>
      <c r="K536" s="111">
        <f t="shared" si="54"/>
        <v>73.859540087010572</v>
      </c>
      <c r="L536" s="171"/>
      <c r="M536" s="114"/>
      <c r="N536" s="111" t="str">
        <f>'Programe Budget 2073-74'!Q616</f>
        <v>दि</v>
      </c>
      <c r="O536" s="217" t="e">
        <f>J536-#REF!</f>
        <v>#REF!</v>
      </c>
    </row>
    <row r="537" spans="1:15">
      <c r="A537" s="151"/>
      <c r="B537" s="151"/>
      <c r="C537" s="113">
        <f>'Programe Budget 2073-74'!C617</f>
        <v>28</v>
      </c>
      <c r="D537" s="114" t="str">
        <f>'Programe Budget 2073-74'!D617</f>
        <v>जिल्ला कृषि बिकास कार्यालय, बैतडी</v>
      </c>
      <c r="E537" s="111">
        <f>'Programe Budget 2073-74'!E617</f>
        <v>1279</v>
      </c>
      <c r="F537" s="111">
        <f>'Programe Budget 2073-74'!F617</f>
        <v>0</v>
      </c>
      <c r="G537" s="111">
        <f t="shared" si="52"/>
        <v>1279</v>
      </c>
      <c r="H537" s="111">
        <v>0</v>
      </c>
      <c r="I537" s="111">
        <v>1161</v>
      </c>
      <c r="J537" s="111">
        <f t="shared" si="53"/>
        <v>1161</v>
      </c>
      <c r="K537" s="111">
        <f t="shared" si="54"/>
        <v>90.774042220484745</v>
      </c>
      <c r="L537" s="171"/>
      <c r="M537" s="114"/>
      <c r="N537" s="111" t="str">
        <f>'Programe Budget 2073-74'!Q617</f>
        <v>दि</v>
      </c>
      <c r="O537" s="217" t="e">
        <f>J537-#REF!</f>
        <v>#REF!</v>
      </c>
    </row>
    <row r="538" spans="1:15">
      <c r="A538" s="151"/>
      <c r="B538" s="151"/>
      <c r="C538" s="113">
        <f>'Programe Budget 2073-74'!C618</f>
        <v>29</v>
      </c>
      <c r="D538" s="114" t="str">
        <f>'Programe Budget 2073-74'!D618</f>
        <v>जिल्ला कृषि बिकास कार्यालय, दार्चुला</v>
      </c>
      <c r="E538" s="111">
        <f>'Programe Budget 2073-74'!E618</f>
        <v>1460</v>
      </c>
      <c r="F538" s="111">
        <f>'Programe Budget 2073-74'!F618</f>
        <v>0</v>
      </c>
      <c r="G538" s="111">
        <f t="shared" si="52"/>
        <v>1460</v>
      </c>
      <c r="H538" s="111">
        <v>0</v>
      </c>
      <c r="I538" s="111">
        <v>924.7</v>
      </c>
      <c r="J538" s="111">
        <f t="shared" si="53"/>
        <v>924.7</v>
      </c>
      <c r="K538" s="111">
        <f t="shared" si="54"/>
        <v>63.335616438356169</v>
      </c>
      <c r="L538" s="171"/>
      <c r="M538" s="114"/>
      <c r="N538" s="111" t="str">
        <f>'Programe Budget 2073-74'!Q618</f>
        <v>दि</v>
      </c>
      <c r="O538" s="217" t="e">
        <f>J538-#REF!</f>
        <v>#REF!</v>
      </c>
    </row>
    <row r="539" spans="1:15">
      <c r="A539" s="151"/>
      <c r="B539" s="151"/>
      <c r="C539" s="113">
        <f>'Programe Budget 2073-74'!C619</f>
        <v>30</v>
      </c>
      <c r="D539" s="114" t="str">
        <f>'Programe Budget 2073-74'!D619</f>
        <v>जिल्ला कृषि बिकास कार्यालय, डोटी</v>
      </c>
      <c r="E539" s="111">
        <f>'Programe Budget 2073-74'!E619</f>
        <v>1257</v>
      </c>
      <c r="F539" s="111">
        <f>'Programe Budget 2073-74'!F619</f>
        <v>0</v>
      </c>
      <c r="G539" s="111">
        <f t="shared" si="52"/>
        <v>1257</v>
      </c>
      <c r="H539" s="111">
        <v>0</v>
      </c>
      <c r="I539" s="111">
        <v>907.8</v>
      </c>
      <c r="J539" s="111">
        <f t="shared" si="53"/>
        <v>907.8</v>
      </c>
      <c r="K539" s="111">
        <f t="shared" si="54"/>
        <v>72.219570405727922</v>
      </c>
      <c r="L539" s="171"/>
      <c r="M539" s="114"/>
      <c r="N539" s="111" t="str">
        <f>'Programe Budget 2073-74'!Q619</f>
        <v>दि</v>
      </c>
      <c r="O539" s="217" t="e">
        <f>J539-#REF!</f>
        <v>#REF!</v>
      </c>
    </row>
    <row r="540" spans="1:15">
      <c r="A540" s="151"/>
      <c r="B540" s="151"/>
      <c r="C540" s="113">
        <f>'Programe Budget 2073-74'!C620</f>
        <v>31</v>
      </c>
      <c r="D540" s="114" t="str">
        <f>'Programe Budget 2073-74'!D620</f>
        <v>जिल्ला कृषि बिकास कार्यालय, अछाम</v>
      </c>
      <c r="E540" s="111">
        <f>'Programe Budget 2073-74'!E620</f>
        <v>890</v>
      </c>
      <c r="F540" s="111">
        <f>'Programe Budget 2073-74'!F620</f>
        <v>0</v>
      </c>
      <c r="G540" s="111">
        <f t="shared" si="52"/>
        <v>890</v>
      </c>
      <c r="H540" s="111">
        <v>0</v>
      </c>
      <c r="I540" s="111">
        <v>852.9</v>
      </c>
      <c r="J540" s="111">
        <f t="shared" si="53"/>
        <v>852.9</v>
      </c>
      <c r="K540" s="111">
        <f t="shared" si="54"/>
        <v>95.831460674157299</v>
      </c>
      <c r="L540" s="171"/>
      <c r="M540" s="114"/>
      <c r="N540" s="111" t="str">
        <f>'Programe Budget 2073-74'!Q620</f>
        <v>दि</v>
      </c>
      <c r="O540" s="217" t="e">
        <f>J540-#REF!</f>
        <v>#REF!</v>
      </c>
    </row>
    <row r="541" spans="1:15">
      <c r="A541" s="151"/>
      <c r="B541" s="151"/>
      <c r="C541" s="113">
        <f>'Programe Budget 2073-74'!C621</f>
        <v>32</v>
      </c>
      <c r="D541" s="114" t="str">
        <f>'Programe Budget 2073-74'!D621</f>
        <v>जिल्ला कृषि बिकास कार्यालय, बाजुरा</v>
      </c>
      <c r="E541" s="111">
        <f>'Programe Budget 2073-74'!E621</f>
        <v>1122</v>
      </c>
      <c r="F541" s="111">
        <f>'Programe Budget 2073-74'!F621</f>
        <v>0</v>
      </c>
      <c r="G541" s="111">
        <f t="shared" si="52"/>
        <v>1122</v>
      </c>
      <c r="H541" s="111">
        <v>0</v>
      </c>
      <c r="I541" s="111">
        <v>939.6</v>
      </c>
      <c r="J541" s="111">
        <f t="shared" si="53"/>
        <v>939.6</v>
      </c>
      <c r="K541" s="111">
        <f t="shared" si="54"/>
        <v>83.743315508021382</v>
      </c>
      <c r="L541" s="171"/>
      <c r="M541" s="114"/>
      <c r="N541" s="111" t="str">
        <f>'Programe Budget 2073-74'!Q621</f>
        <v>दि</v>
      </c>
      <c r="O541" s="217" t="e">
        <f>J541-#REF!</f>
        <v>#REF!</v>
      </c>
    </row>
    <row r="542" spans="1:15">
      <c r="A542" s="151"/>
      <c r="B542" s="151"/>
      <c r="C542" s="113">
        <f>'Programe Budget 2073-74'!C622</f>
        <v>33</v>
      </c>
      <c r="D542" s="114" t="str">
        <f>'Programe Budget 2073-74'!D622</f>
        <v>जिल्ला कृषि बिकास कार्यालय, सर्ुर्खेत</v>
      </c>
      <c r="E542" s="111">
        <f>'Programe Budget 2073-74'!E622</f>
        <v>2358</v>
      </c>
      <c r="F542" s="111">
        <f>'Programe Budget 2073-74'!F622</f>
        <v>0</v>
      </c>
      <c r="G542" s="111">
        <f t="shared" si="52"/>
        <v>2358</v>
      </c>
      <c r="H542" s="111">
        <v>0</v>
      </c>
      <c r="I542" s="111">
        <v>2121</v>
      </c>
      <c r="J542" s="111">
        <f t="shared" ref="J542:J559" si="55">I542+H542</f>
        <v>2121</v>
      </c>
      <c r="K542" s="111">
        <f t="shared" si="54"/>
        <v>89.949109414758269</v>
      </c>
      <c r="L542" s="171"/>
      <c r="M542" s="114"/>
      <c r="N542" s="111" t="str">
        <f>'Programe Budget 2073-74'!Q622</f>
        <v>सु</v>
      </c>
      <c r="O542" s="217" t="e">
        <f>J542-#REF!</f>
        <v>#REF!</v>
      </c>
    </row>
    <row r="543" spans="1:15">
      <c r="A543" s="151"/>
      <c r="B543" s="151"/>
      <c r="C543" s="113">
        <f>'Programe Budget 2073-74'!C623</f>
        <v>34</v>
      </c>
      <c r="D543" s="114" t="str">
        <f>'Programe Budget 2073-74'!D623</f>
        <v>जिल्ला कृषि बिकास कार्यालय, दैलेख</v>
      </c>
      <c r="E543" s="111">
        <f>'Programe Budget 2073-74'!E623</f>
        <v>1359</v>
      </c>
      <c r="F543" s="111">
        <f>'Programe Budget 2073-74'!F623</f>
        <v>0</v>
      </c>
      <c r="G543" s="111">
        <f t="shared" si="52"/>
        <v>1359</v>
      </c>
      <c r="H543" s="111">
        <v>0</v>
      </c>
      <c r="I543" s="111">
        <v>1125</v>
      </c>
      <c r="J543" s="111">
        <f t="shared" si="55"/>
        <v>1125</v>
      </c>
      <c r="K543" s="111">
        <f t="shared" si="54"/>
        <v>82.78145695364239</v>
      </c>
      <c r="L543" s="171"/>
      <c r="M543" s="114"/>
      <c r="N543" s="111" t="str">
        <f>'Programe Budget 2073-74'!Q623</f>
        <v>सु</v>
      </c>
      <c r="O543" s="217" t="e">
        <f>J543-#REF!</f>
        <v>#REF!</v>
      </c>
    </row>
    <row r="544" spans="1:15">
      <c r="A544" s="151"/>
      <c r="B544" s="151"/>
      <c r="C544" s="113">
        <f>'Programe Budget 2073-74'!C624</f>
        <v>35</v>
      </c>
      <c r="D544" s="114" t="str">
        <f>'Programe Budget 2073-74'!D624</f>
        <v>जिल्ला कृषि बिकास कार्यालय, जाजरकोट</v>
      </c>
      <c r="E544" s="111">
        <f>'Programe Budget 2073-74'!E624</f>
        <v>1148</v>
      </c>
      <c r="F544" s="111">
        <f>'Programe Budget 2073-74'!F624</f>
        <v>0</v>
      </c>
      <c r="G544" s="111">
        <f t="shared" si="52"/>
        <v>1148</v>
      </c>
      <c r="H544" s="111">
        <v>0</v>
      </c>
      <c r="I544" s="111">
        <v>996</v>
      </c>
      <c r="J544" s="111">
        <f t="shared" si="55"/>
        <v>996</v>
      </c>
      <c r="K544" s="111">
        <f t="shared" si="54"/>
        <v>86.759581881533094</v>
      </c>
      <c r="L544" s="171"/>
      <c r="M544" s="114"/>
      <c r="N544" s="111" t="str">
        <f>'Programe Budget 2073-74'!Q624</f>
        <v>सु</v>
      </c>
      <c r="O544" s="217" t="e">
        <f>J544-#REF!</f>
        <v>#REF!</v>
      </c>
    </row>
    <row r="545" spans="1:15">
      <c r="A545" s="151"/>
      <c r="B545" s="151"/>
      <c r="C545" s="113">
        <f>'Programe Budget 2073-74'!C625</f>
        <v>36</v>
      </c>
      <c r="D545" s="114" t="str">
        <f>'Programe Budget 2073-74'!D625</f>
        <v>जिल्ला कृषि बिकास कार्यालय, सल्यान</v>
      </c>
      <c r="E545" s="111">
        <f>'Programe Budget 2073-74'!E625</f>
        <v>1774</v>
      </c>
      <c r="F545" s="111">
        <f>'Programe Budget 2073-74'!F625</f>
        <v>0</v>
      </c>
      <c r="G545" s="111">
        <f t="shared" si="52"/>
        <v>1774</v>
      </c>
      <c r="H545" s="111">
        <v>0</v>
      </c>
      <c r="I545" s="111">
        <v>1197</v>
      </c>
      <c r="J545" s="111">
        <f t="shared" si="55"/>
        <v>1197</v>
      </c>
      <c r="K545" s="111">
        <f t="shared" si="54"/>
        <v>67.474633596392337</v>
      </c>
      <c r="L545" s="171"/>
      <c r="M545" s="114"/>
      <c r="N545" s="111" t="str">
        <f>'Programe Budget 2073-74'!Q625</f>
        <v>सु</v>
      </c>
      <c r="O545" s="217" t="e">
        <f>J545-#REF!</f>
        <v>#REF!</v>
      </c>
    </row>
    <row r="546" spans="1:15">
      <c r="A546" s="151"/>
      <c r="B546" s="151"/>
      <c r="C546" s="113">
        <f>'Programe Budget 2073-74'!C626</f>
        <v>37</v>
      </c>
      <c r="D546" s="114" t="str">
        <f>'Programe Budget 2073-74'!D626</f>
        <v>जिल्ला कृषि बिकास कार्यालय, प्यूठान</v>
      </c>
      <c r="E546" s="111">
        <f>'Programe Budget 2073-74'!E626</f>
        <v>1446</v>
      </c>
      <c r="F546" s="111">
        <f>'Programe Budget 2073-74'!F626</f>
        <v>0</v>
      </c>
      <c r="G546" s="111">
        <f t="shared" si="52"/>
        <v>1446</v>
      </c>
      <c r="H546" s="111">
        <v>0</v>
      </c>
      <c r="I546" s="111">
        <v>989</v>
      </c>
      <c r="J546" s="111">
        <f t="shared" si="55"/>
        <v>989</v>
      </c>
      <c r="K546" s="111">
        <f t="shared" si="54"/>
        <v>68.395573997233754</v>
      </c>
      <c r="L546" s="171"/>
      <c r="M546" s="114"/>
      <c r="N546" s="111" t="str">
        <f>'Programe Budget 2073-74'!Q626</f>
        <v>सु</v>
      </c>
      <c r="O546" s="217" t="e">
        <f>J546-#REF!</f>
        <v>#REF!</v>
      </c>
    </row>
    <row r="547" spans="1:15">
      <c r="A547" s="151"/>
      <c r="B547" s="151"/>
      <c r="C547" s="113">
        <f>'Programe Budget 2073-74'!C627</f>
        <v>38</v>
      </c>
      <c r="D547" s="114" t="str">
        <f>'Programe Budget 2073-74'!D627</f>
        <v>जिल्ला कृषि बिकास कार्यालय, रोल्पा</v>
      </c>
      <c r="E547" s="111">
        <f>'Programe Budget 2073-74'!E627</f>
        <v>1178</v>
      </c>
      <c r="F547" s="111">
        <f>'Programe Budget 2073-74'!F627</f>
        <v>0</v>
      </c>
      <c r="G547" s="111">
        <f t="shared" si="52"/>
        <v>1178</v>
      </c>
      <c r="H547" s="111">
        <v>0</v>
      </c>
      <c r="I547" s="111">
        <v>717</v>
      </c>
      <c r="J547" s="111">
        <f t="shared" si="55"/>
        <v>717</v>
      </c>
      <c r="K547" s="111">
        <f t="shared" si="54"/>
        <v>60.865874363327677</v>
      </c>
      <c r="L547" s="171"/>
      <c r="M547" s="114"/>
      <c r="N547" s="111" t="str">
        <f>'Programe Budget 2073-74'!Q627</f>
        <v>सु</v>
      </c>
      <c r="O547" s="217" t="e">
        <f>J547-#REF!</f>
        <v>#REF!</v>
      </c>
    </row>
    <row r="548" spans="1:15">
      <c r="A548" s="151"/>
      <c r="B548" s="151"/>
      <c r="C548" s="113">
        <f>'Programe Budget 2073-74'!C628</f>
        <v>39</v>
      </c>
      <c r="D548" s="114" t="str">
        <f>'Programe Budget 2073-74'!D628</f>
        <v>जिल्ला कृषि बिकास कार्यालय, रुकुम</v>
      </c>
      <c r="E548" s="111">
        <f>'Programe Budget 2073-74'!E628</f>
        <v>1244</v>
      </c>
      <c r="F548" s="111">
        <f>'Programe Budget 2073-74'!F628</f>
        <v>0</v>
      </c>
      <c r="G548" s="111">
        <f t="shared" si="52"/>
        <v>1244</v>
      </c>
      <c r="H548" s="111">
        <v>0</v>
      </c>
      <c r="I548" s="111">
        <v>995</v>
      </c>
      <c r="J548" s="111">
        <f t="shared" si="55"/>
        <v>995</v>
      </c>
      <c r="K548" s="111">
        <f t="shared" si="54"/>
        <v>79.983922829581985</v>
      </c>
      <c r="L548" s="171"/>
      <c r="M548" s="114"/>
      <c r="N548" s="111" t="str">
        <f>'Programe Budget 2073-74'!Q628</f>
        <v>सु</v>
      </c>
      <c r="O548" s="217" t="e">
        <f>J548-#REF!</f>
        <v>#REF!</v>
      </c>
    </row>
    <row r="549" spans="1:15">
      <c r="A549" s="151"/>
      <c r="B549" s="151"/>
      <c r="C549" s="113">
        <f>'Programe Budget 2073-74'!C629</f>
        <v>40</v>
      </c>
      <c r="D549" s="114" t="str">
        <f>'Programe Budget 2073-74'!D629</f>
        <v>जिल्ला कृषि बिकास कार्यालय, पर्वत</v>
      </c>
      <c r="E549" s="111">
        <f>'Programe Budget 2073-74'!E629</f>
        <v>1454</v>
      </c>
      <c r="F549" s="111">
        <f>'Programe Budget 2073-74'!F629</f>
        <v>0</v>
      </c>
      <c r="G549" s="111">
        <f t="shared" si="52"/>
        <v>1454</v>
      </c>
      <c r="H549" s="111">
        <v>0</v>
      </c>
      <c r="I549" s="111">
        <v>1146</v>
      </c>
      <c r="J549" s="111">
        <f t="shared" si="55"/>
        <v>1146</v>
      </c>
      <c r="K549" s="111">
        <f t="shared" si="54"/>
        <v>78.817056396148558</v>
      </c>
      <c r="L549" s="171"/>
      <c r="M549" s="114"/>
      <c r="N549" s="111" t="str">
        <f>'Programe Budget 2073-74'!Q629</f>
        <v>प</v>
      </c>
      <c r="O549" s="217" t="e">
        <f>J549-#REF!</f>
        <v>#REF!</v>
      </c>
    </row>
    <row r="550" spans="1:15">
      <c r="A550" s="151"/>
      <c r="B550" s="151"/>
      <c r="C550" s="113">
        <f>'Programe Budget 2073-74'!C630</f>
        <v>41</v>
      </c>
      <c r="D550" s="114" t="str">
        <f>'Programe Budget 2073-74'!D630</f>
        <v>जिल्ला कृषि बिकास कार्यालय, बागलुङ्ग</v>
      </c>
      <c r="E550" s="111">
        <f>'Programe Budget 2073-74'!E630</f>
        <v>1319</v>
      </c>
      <c r="F550" s="111">
        <f>'Programe Budget 2073-74'!F630</f>
        <v>0</v>
      </c>
      <c r="G550" s="111">
        <f t="shared" si="52"/>
        <v>1319</v>
      </c>
      <c r="H550" s="111">
        <v>0</v>
      </c>
      <c r="I550" s="111">
        <v>1092</v>
      </c>
      <c r="J550" s="111">
        <f t="shared" si="55"/>
        <v>1092</v>
      </c>
      <c r="K550" s="111">
        <f t="shared" si="54"/>
        <v>82.789992418498855</v>
      </c>
      <c r="L550" s="171"/>
      <c r="M550" s="114"/>
      <c r="N550" s="111" t="str">
        <f>'Programe Budget 2073-74'!Q630</f>
        <v>प</v>
      </c>
      <c r="O550" s="217" t="e">
        <f>J550-#REF!</f>
        <v>#REF!</v>
      </c>
    </row>
    <row r="551" spans="1:15">
      <c r="A551" s="151"/>
      <c r="B551" s="151"/>
      <c r="C551" s="113">
        <f>'Programe Budget 2073-74'!C631</f>
        <v>42</v>
      </c>
      <c r="D551" s="114" t="str">
        <f>'Programe Budget 2073-74'!D631</f>
        <v>जिल्ला कृषि बिकास कार्यालय, म्याग्दी</v>
      </c>
      <c r="E551" s="111">
        <f>'Programe Budget 2073-74'!E631</f>
        <v>1174</v>
      </c>
      <c r="F551" s="111">
        <f>'Programe Budget 2073-74'!F631</f>
        <v>0</v>
      </c>
      <c r="G551" s="111">
        <f t="shared" si="52"/>
        <v>1174</v>
      </c>
      <c r="H551" s="111">
        <v>0</v>
      </c>
      <c r="I551" s="111">
        <v>1060.2</v>
      </c>
      <c r="J551" s="111">
        <f t="shared" si="55"/>
        <v>1060.2</v>
      </c>
      <c r="K551" s="111">
        <f t="shared" si="54"/>
        <v>90.306643952299837</v>
      </c>
      <c r="L551" s="171"/>
      <c r="M551" s="114"/>
      <c r="N551" s="111" t="str">
        <f>'Programe Budget 2073-74'!Q631</f>
        <v>प</v>
      </c>
      <c r="O551" s="217" t="e">
        <f>J551-#REF!</f>
        <v>#REF!</v>
      </c>
    </row>
    <row r="552" spans="1:15">
      <c r="A552" s="151"/>
      <c r="B552" s="151"/>
      <c r="C552" s="113">
        <f>'Programe Budget 2073-74'!C632</f>
        <v>43</v>
      </c>
      <c r="D552" s="114" t="str">
        <f>'Programe Budget 2073-74'!D632</f>
        <v>जिल्ला कृषि बिकास कार्यालय, अर्रधखाची</v>
      </c>
      <c r="E552" s="111">
        <f>'Programe Budget 2073-74'!E632</f>
        <v>1360</v>
      </c>
      <c r="F552" s="111">
        <f>'Programe Budget 2073-74'!F632</f>
        <v>0</v>
      </c>
      <c r="G552" s="111">
        <f t="shared" si="52"/>
        <v>1360</v>
      </c>
      <c r="H552" s="111">
        <v>0</v>
      </c>
      <c r="I552" s="111">
        <v>1180</v>
      </c>
      <c r="J552" s="111">
        <f t="shared" si="55"/>
        <v>1180</v>
      </c>
      <c r="K552" s="111">
        <f t="shared" si="54"/>
        <v>86.764705882352942</v>
      </c>
      <c r="L552" s="171"/>
      <c r="M552" s="114"/>
      <c r="N552" s="111" t="str">
        <f>'Programe Budget 2073-74'!Q632</f>
        <v>प</v>
      </c>
      <c r="O552" s="217" t="e">
        <f>J552-#REF!</f>
        <v>#REF!</v>
      </c>
    </row>
    <row r="553" spans="1:15">
      <c r="A553" s="151"/>
      <c r="B553" s="151"/>
      <c r="C553" s="113">
        <f>'Programe Budget 2073-74'!C633</f>
        <v>44</v>
      </c>
      <c r="D553" s="114" t="str">
        <f>'Programe Budget 2073-74'!D633</f>
        <v>जिल्ला कृषि बिकास कार्यालय, पाल्पा</v>
      </c>
      <c r="E553" s="111">
        <f>'Programe Budget 2073-74'!E633</f>
        <v>2587</v>
      </c>
      <c r="F553" s="111">
        <f>'Programe Budget 2073-74'!F633</f>
        <v>0</v>
      </c>
      <c r="G553" s="111">
        <f t="shared" si="52"/>
        <v>2587</v>
      </c>
      <c r="H553" s="111">
        <v>0</v>
      </c>
      <c r="I553" s="111">
        <v>2319.5</v>
      </c>
      <c r="J553" s="111">
        <f t="shared" si="55"/>
        <v>2319.5</v>
      </c>
      <c r="K553" s="111">
        <f t="shared" si="54"/>
        <v>89.659837649787406</v>
      </c>
      <c r="L553" s="171"/>
      <c r="M553" s="114"/>
      <c r="N553" s="111" t="str">
        <f>'Programe Budget 2073-74'!Q633</f>
        <v>प</v>
      </c>
      <c r="O553" s="217" t="e">
        <f>J553-#REF!</f>
        <v>#REF!</v>
      </c>
    </row>
    <row r="554" spans="1:15">
      <c r="A554" s="151"/>
      <c r="B554" s="151"/>
      <c r="C554" s="113">
        <f>'Programe Budget 2073-74'!C634</f>
        <v>45</v>
      </c>
      <c r="D554" s="114" t="str">
        <f>'Programe Budget 2073-74'!D634</f>
        <v>जिल्ला कृषि बिकास कार्यालय, गुल्मी</v>
      </c>
      <c r="E554" s="111">
        <f>'Programe Budget 2073-74'!E634</f>
        <v>1592</v>
      </c>
      <c r="F554" s="111">
        <f>'Programe Budget 2073-74'!F634</f>
        <v>0</v>
      </c>
      <c r="G554" s="111">
        <f t="shared" si="52"/>
        <v>1592</v>
      </c>
      <c r="H554" s="111">
        <v>0</v>
      </c>
      <c r="I554" s="111">
        <v>1351</v>
      </c>
      <c r="J554" s="111">
        <f t="shared" si="55"/>
        <v>1351</v>
      </c>
      <c r="K554" s="111">
        <f t="shared" si="54"/>
        <v>84.861809045226138</v>
      </c>
      <c r="L554" s="171"/>
      <c r="M554" s="114"/>
      <c r="N554" s="111" t="str">
        <f>'Programe Budget 2073-74'!Q634</f>
        <v>प</v>
      </c>
      <c r="O554" s="217" t="e">
        <f>J554-#REF!</f>
        <v>#REF!</v>
      </c>
    </row>
    <row r="555" spans="1:15">
      <c r="A555" s="151"/>
      <c r="B555" s="151"/>
      <c r="C555" s="113">
        <f>'Programe Budget 2073-74'!C635</f>
        <v>46</v>
      </c>
      <c r="D555" s="114" t="str">
        <f>'Programe Budget 2073-74'!D635</f>
        <v>जिल्ला कृषि बिकास कार्यालय, स्याङ्गजा</v>
      </c>
      <c r="E555" s="111">
        <f>'Programe Budget 2073-74'!E635</f>
        <v>3458</v>
      </c>
      <c r="F555" s="111">
        <f>'Programe Budget 2073-74'!F635</f>
        <v>0</v>
      </c>
      <c r="G555" s="111">
        <f t="shared" si="52"/>
        <v>3458</v>
      </c>
      <c r="H555" s="111">
        <v>0</v>
      </c>
      <c r="I555" s="111">
        <v>1287.9000000000001</v>
      </c>
      <c r="J555" s="111">
        <f t="shared" si="55"/>
        <v>1287.9000000000001</v>
      </c>
      <c r="K555" s="111">
        <f t="shared" si="54"/>
        <v>37.244071717755936</v>
      </c>
      <c r="L555" s="171"/>
      <c r="M555" s="114"/>
      <c r="N555" s="111" t="str">
        <f>'Programe Budget 2073-74'!Q635</f>
        <v>प</v>
      </c>
      <c r="O555" s="217" t="e">
        <f>J555-#REF!</f>
        <v>#REF!</v>
      </c>
    </row>
    <row r="556" spans="1:15">
      <c r="A556" s="151"/>
      <c r="B556" s="151"/>
      <c r="C556" s="113">
        <f>'Programe Budget 2073-74'!C636</f>
        <v>47</v>
      </c>
      <c r="D556" s="114" t="str">
        <f>'Programe Budget 2073-74'!D636</f>
        <v>जिल्ला कृषि बिकास कार्यालय, तनहुँ</v>
      </c>
      <c r="E556" s="111">
        <f>'Programe Budget 2073-74'!E636</f>
        <v>1889</v>
      </c>
      <c r="F556" s="111">
        <f>'Programe Budget 2073-74'!F636</f>
        <v>0</v>
      </c>
      <c r="G556" s="111">
        <f t="shared" si="52"/>
        <v>1889</v>
      </c>
      <c r="H556" s="111">
        <v>0</v>
      </c>
      <c r="I556" s="111">
        <v>1559</v>
      </c>
      <c r="J556" s="111">
        <f t="shared" si="55"/>
        <v>1559</v>
      </c>
      <c r="K556" s="111">
        <f t="shared" si="54"/>
        <v>82.53043938591847</v>
      </c>
      <c r="L556" s="171"/>
      <c r="M556" s="114"/>
      <c r="N556" s="111" t="str">
        <f>'Programe Budget 2073-74'!Q636</f>
        <v>प</v>
      </c>
      <c r="O556" s="217" t="e">
        <f>J556-#REF!</f>
        <v>#REF!</v>
      </c>
    </row>
    <row r="557" spans="1:15">
      <c r="A557" s="151"/>
      <c r="B557" s="151"/>
      <c r="C557" s="113">
        <f>'Programe Budget 2073-74'!C637</f>
        <v>48</v>
      </c>
      <c r="D557" s="114" t="str">
        <f>'Programe Budget 2073-74'!D637</f>
        <v>जिल्ला कृषि बिकास कार्यालय, कास्की</v>
      </c>
      <c r="E557" s="111">
        <f>'Programe Budget 2073-74'!E637</f>
        <v>1532</v>
      </c>
      <c r="F557" s="111">
        <f>'Programe Budget 2073-74'!F637</f>
        <v>0</v>
      </c>
      <c r="G557" s="111">
        <f t="shared" si="52"/>
        <v>1532</v>
      </c>
      <c r="H557" s="111">
        <v>0</v>
      </c>
      <c r="I557" s="111">
        <v>1270.2</v>
      </c>
      <c r="J557" s="111">
        <f t="shared" si="55"/>
        <v>1270.2</v>
      </c>
      <c r="K557" s="111">
        <f t="shared" si="54"/>
        <v>82.911227154046998</v>
      </c>
      <c r="L557" s="171"/>
      <c r="M557" s="114"/>
      <c r="N557" s="111" t="str">
        <f>'Programe Budget 2073-74'!Q637</f>
        <v>प</v>
      </c>
      <c r="O557" s="217" t="e">
        <f>J557-#REF!</f>
        <v>#REF!</v>
      </c>
    </row>
    <row r="558" spans="1:15">
      <c r="A558" s="151"/>
      <c r="B558" s="151"/>
      <c r="C558" s="113">
        <f>'Programe Budget 2073-74'!C638</f>
        <v>49</v>
      </c>
      <c r="D558" s="114" t="str">
        <f>'Programe Budget 2073-74'!D638</f>
        <v>जिल्ला कृषि बिकास कार्यालय, लमजुङ्ग</v>
      </c>
      <c r="E558" s="111">
        <f>'Programe Budget 2073-74'!E638</f>
        <v>1158</v>
      </c>
      <c r="F558" s="111">
        <f>'Programe Budget 2073-74'!F638</f>
        <v>0</v>
      </c>
      <c r="G558" s="111">
        <f t="shared" si="52"/>
        <v>1158</v>
      </c>
      <c r="H558" s="111">
        <v>0</v>
      </c>
      <c r="I558" s="111">
        <v>1275.4000000000001</v>
      </c>
      <c r="J558" s="111">
        <f t="shared" si="55"/>
        <v>1275.4000000000001</v>
      </c>
      <c r="K558" s="111">
        <f t="shared" si="54"/>
        <v>110.13816925734025</v>
      </c>
      <c r="L558" s="171"/>
      <c r="M558" s="114"/>
      <c r="N558" s="111" t="str">
        <f>'Programe Budget 2073-74'!Q638</f>
        <v>प</v>
      </c>
      <c r="O558" s="217" t="e">
        <f>J558-#REF!</f>
        <v>#REF!</v>
      </c>
    </row>
    <row r="559" spans="1:15">
      <c r="A559" s="151"/>
      <c r="B559" s="151"/>
      <c r="C559" s="113">
        <f>'Programe Budget 2073-74'!C639</f>
        <v>50</v>
      </c>
      <c r="D559" s="114" t="str">
        <f>'Programe Budget 2073-74'!D639</f>
        <v>जिल्ला कृषि बिकास कार्यालय, गोरखा</v>
      </c>
      <c r="E559" s="111">
        <f>'Programe Budget 2073-74'!E639</f>
        <v>1513</v>
      </c>
      <c r="F559" s="111">
        <f>'Programe Budget 2073-74'!F639</f>
        <v>0</v>
      </c>
      <c r="G559" s="111">
        <f t="shared" si="52"/>
        <v>1513</v>
      </c>
      <c r="H559" s="111">
        <v>0</v>
      </c>
      <c r="I559" s="111">
        <v>1244.5999999999999</v>
      </c>
      <c r="J559" s="111">
        <f t="shared" si="55"/>
        <v>1244.5999999999999</v>
      </c>
      <c r="K559" s="111">
        <f t="shared" si="54"/>
        <v>82.260409781890274</v>
      </c>
      <c r="L559" s="171"/>
      <c r="M559" s="114"/>
      <c r="N559" s="111" t="str">
        <f>'Programe Budget 2073-74'!Q639</f>
        <v>प</v>
      </c>
      <c r="O559" s="217" t="e">
        <f>J559-#REF!</f>
        <v>#REF!</v>
      </c>
    </row>
    <row r="560" spans="1:15">
      <c r="A560" s="151"/>
      <c r="B560" s="151"/>
      <c r="C560" s="113"/>
      <c r="D560" s="122" t="str">
        <f>'Programe Budget 2073-74'!D640</f>
        <v>५० कार्यालयहरूको जम्मf</v>
      </c>
      <c r="E560" s="169">
        <f t="shared" ref="E560:J560" si="56">SUM(E510:E559)</f>
        <v>181963</v>
      </c>
      <c r="F560" s="169">
        <f t="shared" si="56"/>
        <v>40000</v>
      </c>
      <c r="G560" s="169">
        <f t="shared" si="56"/>
        <v>141963</v>
      </c>
      <c r="H560" s="169">
        <f t="shared" si="56"/>
        <v>51386</v>
      </c>
      <c r="I560" s="169">
        <f>SUM(I510:I559)</f>
        <v>108762.30999999998</v>
      </c>
      <c r="J560" s="169">
        <f t="shared" si="56"/>
        <v>160148.31</v>
      </c>
      <c r="K560" s="111">
        <f t="shared" si="54"/>
        <v>88.011469364651049</v>
      </c>
      <c r="L560" s="171"/>
      <c r="M560" s="114"/>
      <c r="N560" s="111">
        <f>'Programe Budget 2073-74'!Q640</f>
        <v>0</v>
      </c>
      <c r="O560" s="217" t="e">
        <f>J560-#REF!</f>
        <v>#REF!</v>
      </c>
    </row>
    <row r="561" spans="1:15" s="212" customFormat="1">
      <c r="A561" s="109" t="e">
        <f>'Programe Budget 2073-74'!#REF!</f>
        <v>#REF!</v>
      </c>
      <c r="B561" s="220" t="e">
        <f>'Programe Budget 2073-74'!#REF!</f>
        <v>#REF!</v>
      </c>
      <c r="C561" s="281"/>
      <c r="D561" s="261" t="e">
        <f>'Programe Budget 2073-74'!#REF!</f>
        <v>#REF!</v>
      </c>
      <c r="E561" s="372"/>
      <c r="F561" s="372"/>
      <c r="G561" s="372"/>
      <c r="H561" s="111"/>
      <c r="I561" s="111"/>
      <c r="J561" s="111"/>
      <c r="K561" s="111"/>
      <c r="L561" s="210"/>
      <c r="M561" s="216"/>
      <c r="N561" s="111" t="e">
        <f>'Programe Budget 2073-74'!#REF!</f>
        <v>#REF!</v>
      </c>
      <c r="O561" s="217" t="e">
        <f>J561-#REF!</f>
        <v>#REF!</v>
      </c>
    </row>
    <row r="562" spans="1:15">
      <c r="A562" s="151"/>
      <c r="B562" s="223"/>
      <c r="C562" s="113" t="e">
        <f>'Programe Budget 2073-74'!#REF!</f>
        <v>#REF!</v>
      </c>
      <c r="D562" s="114" t="e">
        <f>'Programe Budget 2073-74'!#REF!</f>
        <v>#REF!</v>
      </c>
      <c r="E562" s="111" t="e">
        <f>'Programe Budget 2073-74'!#REF!</f>
        <v>#REF!</v>
      </c>
      <c r="F562" s="111" t="e">
        <f>'Programe Budget 2073-74'!#REF!</f>
        <v>#REF!</v>
      </c>
      <c r="G562" s="111" t="e">
        <f>E562-F562</f>
        <v>#REF!</v>
      </c>
      <c r="H562" s="111">
        <v>32727</v>
      </c>
      <c r="I562" s="111">
        <v>11833</v>
      </c>
      <c r="J562" s="111">
        <f>I562+H562</f>
        <v>44560</v>
      </c>
      <c r="K562" s="111" t="e">
        <f t="shared" si="54"/>
        <v>#REF!</v>
      </c>
      <c r="L562" s="171"/>
      <c r="M562" s="137"/>
      <c r="N562" s="111" t="e">
        <f>'Programe Budget 2073-74'!#REF!</f>
        <v>#REF!</v>
      </c>
      <c r="O562" s="217" t="e">
        <f>J562-#REF!</f>
        <v>#REF!</v>
      </c>
    </row>
    <row r="563" spans="1:15">
      <c r="A563" s="151"/>
      <c r="B563" s="223"/>
      <c r="C563" s="113" t="e">
        <f>'Programe Budget 2073-74'!#REF!</f>
        <v>#REF!</v>
      </c>
      <c r="D563" s="114" t="e">
        <f>'Programe Budget 2073-74'!#REF!</f>
        <v>#REF!</v>
      </c>
      <c r="E563" s="111" t="e">
        <f>'Programe Budget 2073-74'!#REF!</f>
        <v>#REF!</v>
      </c>
      <c r="F563" s="111" t="e">
        <f>'Programe Budget 2073-74'!#REF!</f>
        <v>#REF!</v>
      </c>
      <c r="G563" s="111" t="e">
        <f>E563-F563</f>
        <v>#REF!</v>
      </c>
      <c r="H563" s="111">
        <v>0</v>
      </c>
      <c r="I563" s="111">
        <v>30980.5</v>
      </c>
      <c r="J563" s="111">
        <f>I563+H563</f>
        <v>30980.5</v>
      </c>
      <c r="K563" s="111" t="e">
        <f t="shared" si="54"/>
        <v>#REF!</v>
      </c>
      <c r="L563" s="171"/>
      <c r="M563" s="137"/>
      <c r="N563" s="111" t="e">
        <f>'Programe Budget 2073-74'!#REF!</f>
        <v>#REF!</v>
      </c>
      <c r="O563" s="217" t="e">
        <f>J563-#REF!</f>
        <v>#REF!</v>
      </c>
    </row>
    <row r="564" spans="1:15">
      <c r="A564" s="151"/>
      <c r="B564" s="223"/>
      <c r="C564" s="113" t="e">
        <f>'Programe Budget 2073-74'!#REF!</f>
        <v>#REF!</v>
      </c>
      <c r="D564" s="114" t="e">
        <f>'Programe Budget 2073-74'!#REF!</f>
        <v>#REF!</v>
      </c>
      <c r="E564" s="111" t="e">
        <f>'Programe Budget 2073-74'!#REF!</f>
        <v>#REF!</v>
      </c>
      <c r="F564" s="111" t="e">
        <f>'Programe Budget 2073-74'!#REF!</f>
        <v>#REF!</v>
      </c>
      <c r="G564" s="111" t="e">
        <f>E564-F564</f>
        <v>#REF!</v>
      </c>
      <c r="H564" s="111">
        <v>0</v>
      </c>
      <c r="I564" s="111">
        <v>46314</v>
      </c>
      <c r="J564" s="111">
        <f>I564+H564</f>
        <v>46314</v>
      </c>
      <c r="K564" s="111" t="e">
        <f t="shared" si="54"/>
        <v>#REF!</v>
      </c>
      <c r="L564" s="171"/>
      <c r="M564" s="137"/>
      <c r="N564" s="111" t="s">
        <v>334</v>
      </c>
      <c r="O564" s="217" t="e">
        <f>J564-#REF!</f>
        <v>#REF!</v>
      </c>
    </row>
    <row r="565" spans="1:15">
      <c r="A565" s="151"/>
      <c r="B565" s="223"/>
      <c r="C565" s="113" t="e">
        <f>'Programe Budget 2073-74'!#REF!</f>
        <v>#REF!</v>
      </c>
      <c r="D565" s="114" t="e">
        <f>'Programe Budget 2073-74'!#REF!</f>
        <v>#REF!</v>
      </c>
      <c r="E565" s="111" t="e">
        <f>'Programe Budget 2073-74'!#REF!</f>
        <v>#REF!</v>
      </c>
      <c r="F565" s="111" t="e">
        <f>'Programe Budget 2073-74'!#REF!</f>
        <v>#REF!</v>
      </c>
      <c r="G565" s="111" t="e">
        <f>E565-F565</f>
        <v>#REF!</v>
      </c>
      <c r="H565" s="111">
        <v>0</v>
      </c>
      <c r="I565" s="111">
        <v>46725</v>
      </c>
      <c r="J565" s="111">
        <f>I565+H565</f>
        <v>46725</v>
      </c>
      <c r="K565" s="111" t="e">
        <f t="shared" si="54"/>
        <v>#REF!</v>
      </c>
      <c r="L565" s="207"/>
      <c r="M565" s="137"/>
      <c r="N565" s="111" t="s">
        <v>331</v>
      </c>
      <c r="O565" s="217" t="e">
        <f>J565-#REF!</f>
        <v>#REF!</v>
      </c>
    </row>
    <row r="566" spans="1:15">
      <c r="A566" s="151"/>
      <c r="B566" s="223"/>
      <c r="C566" s="113" t="e">
        <f>'Programe Budget 2073-74'!#REF!</f>
        <v>#REF!</v>
      </c>
      <c r="D566" s="114" t="e">
        <f>'Programe Budget 2073-74'!#REF!</f>
        <v>#REF!</v>
      </c>
      <c r="E566" s="111" t="e">
        <f>'Programe Budget 2073-74'!#REF!</f>
        <v>#REF!</v>
      </c>
      <c r="F566" s="111" t="e">
        <f>'Programe Budget 2073-74'!#REF!</f>
        <v>#REF!</v>
      </c>
      <c r="G566" s="111" t="e">
        <f>E566-F566</f>
        <v>#REF!</v>
      </c>
      <c r="H566" s="111">
        <v>0</v>
      </c>
      <c r="I566" s="111">
        <v>31754</v>
      </c>
      <c r="J566" s="111">
        <f>I566+H566</f>
        <v>31754</v>
      </c>
      <c r="K566" s="111" t="e">
        <f t="shared" si="54"/>
        <v>#REF!</v>
      </c>
      <c r="L566" s="171"/>
      <c r="M566" s="137"/>
      <c r="N566" s="111" t="e">
        <f>'Programe Budget 2073-74'!#REF!</f>
        <v>#REF!</v>
      </c>
      <c r="O566" s="217" t="e">
        <f>J566-#REF!</f>
        <v>#REF!</v>
      </c>
    </row>
    <row r="567" spans="1:15">
      <c r="A567" s="151"/>
      <c r="B567" s="151"/>
      <c r="C567" s="113"/>
      <c r="D567" s="122" t="e">
        <f>'Programe Budget 2073-74'!#REF!</f>
        <v>#REF!</v>
      </c>
      <c r="E567" s="169" t="e">
        <f t="shared" ref="E567:J567" si="57">SUM(E562:E566)</f>
        <v>#REF!</v>
      </c>
      <c r="F567" s="169" t="e">
        <f t="shared" si="57"/>
        <v>#REF!</v>
      </c>
      <c r="G567" s="169" t="e">
        <f t="shared" si="57"/>
        <v>#REF!</v>
      </c>
      <c r="H567" s="169">
        <f t="shared" si="57"/>
        <v>32727</v>
      </c>
      <c r="I567" s="169">
        <f t="shared" si="57"/>
        <v>167606.5</v>
      </c>
      <c r="J567" s="169">
        <f t="shared" si="57"/>
        <v>200333.5</v>
      </c>
      <c r="K567" s="111" t="e">
        <f t="shared" si="54"/>
        <v>#REF!</v>
      </c>
      <c r="L567" s="171"/>
      <c r="M567" s="114"/>
      <c r="N567" s="111" t="e">
        <f>'Programe Budget 2073-74'!#REF!</f>
        <v>#REF!</v>
      </c>
      <c r="O567" s="217" t="e">
        <f>J567-#REF!</f>
        <v>#REF!</v>
      </c>
    </row>
    <row r="568" spans="1:15" ht="39.6">
      <c r="A568" s="151">
        <f>'Programe Budget 2073-74'!A641</f>
        <v>13</v>
      </c>
      <c r="B568" s="223" t="str">
        <f>'Programe Budget 2073-74'!B641</f>
        <v>312156-3/4</v>
      </c>
      <c r="C568" s="113"/>
      <c r="D568" s="117" t="str">
        <f>'Programe Budget 2073-74'!D641</f>
        <v>रानीजमरा कुलरिया सिंचाई आयोजना</v>
      </c>
      <c r="E568" s="109"/>
      <c r="F568" s="109"/>
      <c r="G568" s="109"/>
      <c r="H568" s="111"/>
      <c r="I568" s="111"/>
      <c r="J568" s="111"/>
      <c r="K568" s="111"/>
      <c r="L568" s="171"/>
      <c r="M568" s="114"/>
      <c r="N568" s="111" t="str">
        <f>'Programe Budget 2073-74'!Q641</f>
        <v>ना</v>
      </c>
      <c r="O568" s="217" t="e">
        <f>J568-#REF!</f>
        <v>#REF!</v>
      </c>
    </row>
    <row r="569" spans="1:15" ht="39.6">
      <c r="A569" s="151"/>
      <c r="B569" s="151"/>
      <c r="C569" s="113">
        <f>'Programe Budget 2073-74'!C642</f>
        <v>1</v>
      </c>
      <c r="D569" s="224" t="str">
        <f>'Programe Budget 2073-74'!D642</f>
        <v>आयोजना कार्यान्वयन इकाई, जिल्ला कृषि विकास कार्यालय, कैलाली</v>
      </c>
      <c r="E569" s="160">
        <f>'Programe Budget 2073-74'!E642</f>
        <v>68691</v>
      </c>
      <c r="F569" s="160">
        <f>'Programe Budget 2073-74'!F642</f>
        <v>3900</v>
      </c>
      <c r="G569" s="111">
        <f>E569-F569</f>
        <v>64791</v>
      </c>
      <c r="H569" s="111">
        <v>14797.983</v>
      </c>
      <c r="I569" s="111">
        <v>73111.501000000004</v>
      </c>
      <c r="J569" s="111">
        <f>I569+H569</f>
        <v>87909.483999999997</v>
      </c>
      <c r="K569" s="111">
        <f t="shared" si="54"/>
        <v>127.97816890131166</v>
      </c>
      <c r="L569" s="171"/>
      <c r="M569" s="114"/>
      <c r="N569" s="111" t="str">
        <f>'Programe Budget 2073-74'!Q642</f>
        <v>नि</v>
      </c>
      <c r="O569" s="217" t="e">
        <f>J569-#REF!</f>
        <v>#REF!</v>
      </c>
    </row>
    <row r="570" spans="1:15">
      <c r="A570" s="151"/>
      <c r="B570" s="151"/>
      <c r="C570" s="113"/>
      <c r="D570" s="122" t="str">
        <f>'Programe Budget 2073-74'!D643</f>
        <v>१ कार्यालयहरूको जम्मा</v>
      </c>
      <c r="E570" s="169">
        <f t="shared" ref="E570:J570" si="58">SUM(E569:E569)</f>
        <v>68691</v>
      </c>
      <c r="F570" s="169">
        <f t="shared" si="58"/>
        <v>3900</v>
      </c>
      <c r="G570" s="169">
        <f t="shared" si="58"/>
        <v>64791</v>
      </c>
      <c r="H570" s="169">
        <f t="shared" si="58"/>
        <v>14797.983</v>
      </c>
      <c r="I570" s="169">
        <f t="shared" si="58"/>
        <v>73111.501000000004</v>
      </c>
      <c r="J570" s="169">
        <f t="shared" si="58"/>
        <v>87909.483999999997</v>
      </c>
      <c r="K570" s="111">
        <f t="shared" si="54"/>
        <v>127.97816890131166</v>
      </c>
      <c r="L570" s="171"/>
      <c r="M570" s="114"/>
      <c r="N570" s="111">
        <f>'Programe Budget 2073-74'!Q643</f>
        <v>0</v>
      </c>
      <c r="O570" s="217" t="e">
        <f>J570-#REF!</f>
        <v>#REF!</v>
      </c>
    </row>
    <row r="571" spans="1:15" s="78" customFormat="1" ht="39.6">
      <c r="A571" s="151">
        <f>'Programe Budget 2073-74'!A644</f>
        <v>14</v>
      </c>
      <c r="B571" s="223" t="str">
        <f>'Programe Budget 2073-74'!B644</f>
        <v>312162-3/4</v>
      </c>
      <c r="C571" s="117">
        <f>'Programe Budget 2073-74'!C644</f>
        <v>14</v>
      </c>
      <c r="D571" s="117" t="str">
        <f>'Programe Budget 2073-74'!D644</f>
        <v xml:space="preserve">नेपाल व्यापार एकिकृत रणनिति </v>
      </c>
      <c r="E571" s="109"/>
      <c r="F571" s="109"/>
      <c r="G571" s="109"/>
      <c r="H571" s="111"/>
      <c r="I571" s="111"/>
      <c r="J571" s="111"/>
      <c r="K571" s="111"/>
      <c r="L571" s="171"/>
      <c r="M571" s="114"/>
      <c r="N571" s="111" t="str">
        <f>'Programe Budget 2073-74'!Q644</f>
        <v>ना</v>
      </c>
      <c r="O571" s="217" t="e">
        <f>J571-#REF!</f>
        <v>#REF!</v>
      </c>
    </row>
    <row r="572" spans="1:15" s="78" customFormat="1">
      <c r="A572" s="151"/>
      <c r="B572" s="223"/>
      <c r="C572" s="126" t="e">
        <f>'Programe Budget 2073-74'!#REF!</f>
        <v>#REF!</v>
      </c>
      <c r="D572" s="117" t="e">
        <f>'Programe Budget 2073-74'!#REF!</f>
        <v>#REF!</v>
      </c>
      <c r="E572" s="109"/>
      <c r="F572" s="109"/>
      <c r="G572" s="109"/>
      <c r="H572" s="111"/>
      <c r="I572" s="111"/>
      <c r="J572" s="111"/>
      <c r="K572" s="111"/>
      <c r="L572" s="171"/>
      <c r="M572" s="114"/>
      <c r="N572" s="111" t="e">
        <f>'Programe Budget 2073-74'!#REF!</f>
        <v>#REF!</v>
      </c>
      <c r="O572" s="217" t="e">
        <f>J572-#REF!</f>
        <v>#REF!</v>
      </c>
    </row>
    <row r="573" spans="1:15" s="78" customFormat="1">
      <c r="A573" s="151"/>
      <c r="B573" s="223"/>
      <c r="C573" s="126" t="e">
        <f>'Programe Budget 2073-74'!#REF!</f>
        <v>#REF!</v>
      </c>
      <c r="D573" s="126" t="e">
        <f>'Programe Budget 2073-74'!#REF!</f>
        <v>#REF!</v>
      </c>
      <c r="E573" s="111" t="e">
        <f>'Programe Budget 2073-74'!#REF!</f>
        <v>#REF!</v>
      </c>
      <c r="F573" s="111" t="e">
        <f>'Programe Budget 2073-74'!#REF!</f>
        <v>#REF!</v>
      </c>
      <c r="G573" s="111" t="e">
        <f t="shared" ref="G573:G604" si="59">E573-F573</f>
        <v>#REF!</v>
      </c>
      <c r="H573" s="111">
        <v>0</v>
      </c>
      <c r="I573" s="111">
        <v>140</v>
      </c>
      <c r="J573" s="111">
        <f t="shared" ref="J573:J599" si="60">I573+H573</f>
        <v>140</v>
      </c>
      <c r="K573" s="111" t="e">
        <f t="shared" si="54"/>
        <v>#REF!</v>
      </c>
      <c r="L573" s="171"/>
      <c r="M573" s="114"/>
      <c r="N573" s="111" t="e">
        <f>'Programe Budget 2073-74'!#REF!</f>
        <v>#REF!</v>
      </c>
      <c r="O573" s="217" t="e">
        <f>J573-#REF!</f>
        <v>#REF!</v>
      </c>
    </row>
    <row r="574" spans="1:15" s="78" customFormat="1">
      <c r="A574" s="151"/>
      <c r="B574" s="151"/>
      <c r="C574" s="126" t="e">
        <f>'Programe Budget 2073-74'!#REF!</f>
        <v>#REF!</v>
      </c>
      <c r="D574" s="126" t="e">
        <f>'Programe Budget 2073-74'!#REF!</f>
        <v>#REF!</v>
      </c>
      <c r="E574" s="111" t="e">
        <f>'Programe Budget 2073-74'!#REF!</f>
        <v>#REF!</v>
      </c>
      <c r="F574" s="111" t="e">
        <f>'Programe Budget 2073-74'!#REF!</f>
        <v>#REF!</v>
      </c>
      <c r="G574" s="111" t="e">
        <f t="shared" si="59"/>
        <v>#REF!</v>
      </c>
      <c r="H574" s="111">
        <v>0</v>
      </c>
      <c r="I574" s="111">
        <v>0</v>
      </c>
      <c r="J574" s="111">
        <f t="shared" si="60"/>
        <v>0</v>
      </c>
      <c r="K574" s="111" t="e">
        <f t="shared" si="54"/>
        <v>#REF!</v>
      </c>
      <c r="L574" s="171"/>
      <c r="M574" s="114"/>
      <c r="N574" s="111" t="e">
        <f>'Programe Budget 2073-74'!#REF!</f>
        <v>#REF!</v>
      </c>
      <c r="O574" s="217" t="e">
        <f>J574-#REF!</f>
        <v>#REF!</v>
      </c>
    </row>
    <row r="575" spans="1:15" s="78" customFormat="1">
      <c r="A575" s="151"/>
      <c r="B575" s="151"/>
      <c r="C575" s="126" t="e">
        <f>'Programe Budget 2073-74'!#REF!</f>
        <v>#REF!</v>
      </c>
      <c r="D575" s="126" t="e">
        <f>'Programe Budget 2073-74'!#REF!</f>
        <v>#REF!</v>
      </c>
      <c r="E575" s="111" t="e">
        <f>'Programe Budget 2073-74'!#REF!</f>
        <v>#REF!</v>
      </c>
      <c r="F575" s="111" t="e">
        <f>'Programe Budget 2073-74'!#REF!</f>
        <v>#REF!</v>
      </c>
      <c r="G575" s="111" t="e">
        <f t="shared" si="59"/>
        <v>#REF!</v>
      </c>
      <c r="H575" s="111">
        <v>0</v>
      </c>
      <c r="I575" s="111">
        <v>0</v>
      </c>
      <c r="J575" s="111">
        <f t="shared" si="60"/>
        <v>0</v>
      </c>
      <c r="K575" s="111" t="e">
        <f t="shared" si="54"/>
        <v>#REF!</v>
      </c>
      <c r="L575" s="171"/>
      <c r="M575" s="114"/>
      <c r="N575" s="111" t="e">
        <f>'Programe Budget 2073-74'!#REF!</f>
        <v>#REF!</v>
      </c>
      <c r="O575" s="217" t="e">
        <f>J575-#REF!</f>
        <v>#REF!</v>
      </c>
    </row>
    <row r="576" spans="1:15" s="78" customFormat="1">
      <c r="A576" s="151"/>
      <c r="B576" s="151"/>
      <c r="C576" s="126" t="e">
        <f>'Programe Budget 2073-74'!#REF!</f>
        <v>#REF!</v>
      </c>
      <c r="D576" s="126" t="e">
        <f>'Programe Budget 2073-74'!#REF!</f>
        <v>#REF!</v>
      </c>
      <c r="E576" s="111" t="e">
        <f>'Programe Budget 2073-74'!#REF!</f>
        <v>#REF!</v>
      </c>
      <c r="F576" s="111" t="e">
        <f>'Programe Budget 2073-74'!#REF!</f>
        <v>#REF!</v>
      </c>
      <c r="G576" s="111" t="e">
        <f t="shared" si="59"/>
        <v>#REF!</v>
      </c>
      <c r="H576" s="111">
        <v>0</v>
      </c>
      <c r="I576" s="111">
        <v>423.5</v>
      </c>
      <c r="J576" s="111">
        <f t="shared" si="60"/>
        <v>423.5</v>
      </c>
      <c r="K576" s="111" t="e">
        <f t="shared" si="54"/>
        <v>#REF!</v>
      </c>
      <c r="L576" s="171"/>
      <c r="M576" s="114"/>
      <c r="N576" s="111" t="e">
        <f>'Programe Budget 2073-74'!#REF!</f>
        <v>#REF!</v>
      </c>
      <c r="O576" s="217" t="e">
        <f>J576-#REF!</f>
        <v>#REF!</v>
      </c>
    </row>
    <row r="577" spans="1:15" s="78" customFormat="1">
      <c r="A577" s="151"/>
      <c r="B577" s="151"/>
      <c r="C577" s="126" t="e">
        <f>'Programe Budget 2073-74'!#REF!</f>
        <v>#REF!</v>
      </c>
      <c r="D577" s="126" t="e">
        <f>'Programe Budget 2073-74'!#REF!</f>
        <v>#REF!</v>
      </c>
      <c r="E577" s="111" t="e">
        <f>'Programe Budget 2073-74'!#REF!</f>
        <v>#REF!</v>
      </c>
      <c r="F577" s="111" t="e">
        <f>'Programe Budget 2073-74'!#REF!</f>
        <v>#REF!</v>
      </c>
      <c r="G577" s="111" t="e">
        <f t="shared" si="59"/>
        <v>#REF!</v>
      </c>
      <c r="H577" s="111">
        <v>0</v>
      </c>
      <c r="I577" s="111">
        <v>436</v>
      </c>
      <c r="J577" s="111">
        <f t="shared" si="60"/>
        <v>436</v>
      </c>
      <c r="K577" s="111" t="e">
        <f t="shared" si="54"/>
        <v>#REF!</v>
      </c>
      <c r="L577" s="171"/>
      <c r="M577" s="114"/>
      <c r="N577" s="111" t="e">
        <f>'Programe Budget 2073-74'!#REF!</f>
        <v>#REF!</v>
      </c>
      <c r="O577" s="217" t="e">
        <f>J577-#REF!</f>
        <v>#REF!</v>
      </c>
    </row>
    <row r="578" spans="1:15" s="78" customFormat="1">
      <c r="A578" s="151"/>
      <c r="B578" s="151"/>
      <c r="C578" s="126" t="e">
        <f>'Programe Budget 2073-74'!#REF!</f>
        <v>#REF!</v>
      </c>
      <c r="D578" s="126" t="e">
        <f>'Programe Budget 2073-74'!#REF!</f>
        <v>#REF!</v>
      </c>
      <c r="E578" s="111" t="e">
        <f>'Programe Budget 2073-74'!#REF!</f>
        <v>#REF!</v>
      </c>
      <c r="F578" s="111" t="e">
        <f>'Programe Budget 2073-74'!#REF!</f>
        <v>#REF!</v>
      </c>
      <c r="G578" s="111" t="e">
        <f t="shared" si="59"/>
        <v>#REF!</v>
      </c>
      <c r="H578" s="111">
        <v>0</v>
      </c>
      <c r="I578" s="111">
        <v>328</v>
      </c>
      <c r="J578" s="111">
        <f t="shared" si="60"/>
        <v>328</v>
      </c>
      <c r="K578" s="111" t="e">
        <f t="shared" si="54"/>
        <v>#REF!</v>
      </c>
      <c r="L578" s="171"/>
      <c r="M578" s="114"/>
      <c r="N578" s="111" t="e">
        <f>'Programe Budget 2073-74'!#REF!</f>
        <v>#REF!</v>
      </c>
      <c r="O578" s="217" t="e">
        <f>J578-#REF!</f>
        <v>#REF!</v>
      </c>
    </row>
    <row r="579" spans="1:15" s="78" customFormat="1">
      <c r="A579" s="151"/>
      <c r="B579" s="151"/>
      <c r="C579" s="126" t="e">
        <f>'Programe Budget 2073-74'!#REF!</f>
        <v>#REF!</v>
      </c>
      <c r="D579" s="126" t="e">
        <f>'Programe Budget 2073-74'!#REF!</f>
        <v>#REF!</v>
      </c>
      <c r="E579" s="111" t="e">
        <f>'Programe Budget 2073-74'!#REF!</f>
        <v>#REF!</v>
      </c>
      <c r="F579" s="111" t="e">
        <f>'Programe Budget 2073-74'!#REF!</f>
        <v>#REF!</v>
      </c>
      <c r="G579" s="111" t="e">
        <f t="shared" si="59"/>
        <v>#REF!</v>
      </c>
      <c r="H579" s="111">
        <v>0</v>
      </c>
      <c r="I579" s="111">
        <v>548</v>
      </c>
      <c r="J579" s="111">
        <f t="shared" si="60"/>
        <v>548</v>
      </c>
      <c r="K579" s="111" t="e">
        <f t="shared" si="54"/>
        <v>#REF!</v>
      </c>
      <c r="L579" s="171"/>
      <c r="M579" s="114"/>
      <c r="N579" s="111" t="e">
        <f>'Programe Budget 2073-74'!#REF!</f>
        <v>#REF!</v>
      </c>
      <c r="O579" s="217" t="e">
        <f>J579-#REF!</f>
        <v>#REF!</v>
      </c>
    </row>
    <row r="580" spans="1:15">
      <c r="A580" s="151"/>
      <c r="B580" s="151"/>
      <c r="C580" s="126" t="e">
        <f>'Programe Budget 2073-74'!#REF!</f>
        <v>#REF!</v>
      </c>
      <c r="D580" s="126" t="e">
        <f>'Programe Budget 2073-74'!#REF!</f>
        <v>#REF!</v>
      </c>
      <c r="E580" s="111" t="e">
        <f>'Programe Budget 2073-74'!#REF!</f>
        <v>#REF!</v>
      </c>
      <c r="F580" s="111" t="e">
        <f>'Programe Budget 2073-74'!#REF!</f>
        <v>#REF!</v>
      </c>
      <c r="G580" s="111" t="e">
        <f t="shared" si="59"/>
        <v>#REF!</v>
      </c>
      <c r="H580" s="111">
        <v>0</v>
      </c>
      <c r="I580" s="111">
        <v>494</v>
      </c>
      <c r="J580" s="111">
        <f t="shared" si="60"/>
        <v>494</v>
      </c>
      <c r="K580" s="111" t="e">
        <f t="shared" si="54"/>
        <v>#REF!</v>
      </c>
      <c r="L580" s="171"/>
      <c r="M580" s="114"/>
      <c r="N580" s="111" t="e">
        <f>'Programe Budget 2073-74'!#REF!</f>
        <v>#REF!</v>
      </c>
      <c r="O580" s="217" t="e">
        <f>J580-#REF!</f>
        <v>#REF!</v>
      </c>
    </row>
    <row r="581" spans="1:15">
      <c r="A581" s="151"/>
      <c r="B581" s="151"/>
      <c r="C581" s="126" t="e">
        <f>'Programe Budget 2073-74'!#REF!</f>
        <v>#REF!</v>
      </c>
      <c r="D581" s="126" t="e">
        <f>'Programe Budget 2073-74'!#REF!</f>
        <v>#REF!</v>
      </c>
      <c r="E581" s="111" t="e">
        <f>'Programe Budget 2073-74'!#REF!</f>
        <v>#REF!</v>
      </c>
      <c r="F581" s="111" t="e">
        <f>'Programe Budget 2073-74'!#REF!</f>
        <v>#REF!</v>
      </c>
      <c r="G581" s="111" t="e">
        <f t="shared" si="59"/>
        <v>#REF!</v>
      </c>
      <c r="H581" s="111">
        <v>0</v>
      </c>
      <c r="I581" s="111">
        <v>400</v>
      </c>
      <c r="J581" s="111">
        <f t="shared" si="60"/>
        <v>400</v>
      </c>
      <c r="K581" s="111" t="e">
        <f t="shared" si="54"/>
        <v>#REF!</v>
      </c>
      <c r="L581" s="171"/>
      <c r="M581" s="114"/>
      <c r="N581" s="111" t="e">
        <f>'Programe Budget 2073-74'!#REF!</f>
        <v>#REF!</v>
      </c>
      <c r="O581" s="217" t="e">
        <f>J581-#REF!</f>
        <v>#REF!</v>
      </c>
    </row>
    <row r="582" spans="1:15">
      <c r="A582" s="151"/>
      <c r="B582" s="151"/>
      <c r="C582" s="126">
        <f>'Programe Budget 2073-74'!C645</f>
        <v>0</v>
      </c>
      <c r="D582" s="117" t="str">
        <f>'Programe Budget 2073-74'!D645</f>
        <v>नेपाल व्यापार एकिकृत रणनिति (चिया तथा कफि)</v>
      </c>
      <c r="E582" s="111">
        <f>'Programe Budget 2073-74'!E645</f>
        <v>0</v>
      </c>
      <c r="F582" s="111">
        <f>'Programe Budget 2073-74'!F645</f>
        <v>0</v>
      </c>
      <c r="G582" s="111">
        <f t="shared" si="59"/>
        <v>0</v>
      </c>
      <c r="H582" s="111"/>
      <c r="I582" s="111"/>
      <c r="J582" s="111">
        <f t="shared" si="60"/>
        <v>0</v>
      </c>
      <c r="K582" s="111"/>
      <c r="L582" s="171"/>
      <c r="M582" s="114"/>
      <c r="N582" s="111" t="str">
        <f>'Programe Budget 2073-74'!Q645</f>
        <v>ना</v>
      </c>
      <c r="O582" s="217" t="e">
        <f>J582-#REF!</f>
        <v>#REF!</v>
      </c>
    </row>
    <row r="583" spans="1:15">
      <c r="A583" s="151"/>
      <c r="B583" s="151"/>
      <c r="C583" s="126">
        <f>'Programe Budget 2073-74'!C646</f>
        <v>1</v>
      </c>
      <c r="D583" s="126" t="str">
        <f>'Programe Budget 2073-74'!D646</f>
        <v>कफी तथा चिया विकास शाखा, किर्तिपुर</v>
      </c>
      <c r="E583" s="111">
        <f>'Programe Budget 2073-74'!E646</f>
        <v>734</v>
      </c>
      <c r="F583" s="111">
        <f>'Programe Budget 2073-74'!F646</f>
        <v>0</v>
      </c>
      <c r="G583" s="111">
        <f t="shared" si="59"/>
        <v>734</v>
      </c>
      <c r="H583" s="111"/>
      <c r="I583" s="111"/>
      <c r="J583" s="111">
        <f t="shared" si="60"/>
        <v>0</v>
      </c>
      <c r="K583" s="111">
        <f t="shared" si="54"/>
        <v>0</v>
      </c>
      <c r="L583" s="171"/>
      <c r="M583" s="114"/>
      <c r="N583" s="111" t="str">
        <f>'Programe Budget 2073-74'!Q646</f>
        <v>नि</v>
      </c>
      <c r="O583" s="217" t="e">
        <f>J583-#REF!</f>
        <v>#REF!</v>
      </c>
    </row>
    <row r="584" spans="1:15">
      <c r="A584" s="151"/>
      <c r="B584" s="151"/>
      <c r="C584" s="126">
        <f>'Programe Budget 2073-74'!C647</f>
        <v>0</v>
      </c>
      <c r="D584" s="117" t="str">
        <f>'Programe Budget 2073-74'!D647</f>
        <v>नेपाल व्यापार एकिकृत रणनिति (अदुवा)</v>
      </c>
      <c r="E584" s="111">
        <f>'Programe Budget 2073-74'!E647</f>
        <v>0</v>
      </c>
      <c r="F584" s="111">
        <f>'Programe Budget 2073-74'!F647</f>
        <v>0</v>
      </c>
      <c r="G584" s="111">
        <f t="shared" si="59"/>
        <v>0</v>
      </c>
      <c r="H584" s="111"/>
      <c r="I584" s="111"/>
      <c r="J584" s="111">
        <f t="shared" si="60"/>
        <v>0</v>
      </c>
      <c r="K584" s="111"/>
      <c r="L584" s="171"/>
      <c r="M584" s="114"/>
      <c r="N584" s="111" t="str">
        <f>'Programe Budget 2073-74'!Q647</f>
        <v>ना</v>
      </c>
      <c r="O584" s="217" t="e">
        <f>J584-#REF!</f>
        <v>#REF!</v>
      </c>
    </row>
    <row r="585" spans="1:15">
      <c r="A585" s="151"/>
      <c r="B585" s="151"/>
      <c r="C585" s="126">
        <f>'Programe Budget 2073-74'!C648</f>
        <v>2</v>
      </c>
      <c r="D585" s="126" t="str">
        <f>'Programe Budget 2073-74'!D648</f>
        <v>राष्ट्रिय मसला वाली विकास कार्यक्रम, खुमलटार</v>
      </c>
      <c r="E585" s="111">
        <f>'Programe Budget 2073-74'!E648</f>
        <v>2661</v>
      </c>
      <c r="F585" s="111">
        <f>'Programe Budget 2073-74'!F648</f>
        <v>0</v>
      </c>
      <c r="G585" s="111">
        <f t="shared" si="59"/>
        <v>2661</v>
      </c>
      <c r="H585" s="111">
        <v>0</v>
      </c>
      <c r="I585" s="111">
        <v>1012</v>
      </c>
      <c r="J585" s="111">
        <f t="shared" si="60"/>
        <v>1012</v>
      </c>
      <c r="K585" s="111">
        <f t="shared" si="54"/>
        <v>38.030815482901161</v>
      </c>
      <c r="L585" s="171"/>
      <c r="M585" s="114"/>
      <c r="N585" s="111" t="str">
        <f>'Programe Budget 2073-74'!Q648</f>
        <v>नि</v>
      </c>
      <c r="O585" s="217" t="e">
        <f>J585-#REF!</f>
        <v>#REF!</v>
      </c>
    </row>
    <row r="586" spans="1:15">
      <c r="A586" s="151"/>
      <c r="B586" s="151"/>
      <c r="C586" s="126">
        <f>'Programe Budget 2073-74'!C649</f>
        <v>3</v>
      </c>
      <c r="D586" s="126" t="str">
        <f>'Programe Budget 2073-74'!D649</f>
        <v>जिल्ला कृषि विकास कार्यालय, पाँचथर</v>
      </c>
      <c r="E586" s="111">
        <f>'Programe Budget 2073-74'!E649</f>
        <v>0</v>
      </c>
      <c r="F586" s="111">
        <f>'Programe Budget 2073-74'!F649</f>
        <v>0</v>
      </c>
      <c r="G586" s="111">
        <f t="shared" si="59"/>
        <v>0</v>
      </c>
      <c r="H586" s="111">
        <v>0</v>
      </c>
      <c r="I586" s="111">
        <v>360</v>
      </c>
      <c r="J586" s="111">
        <f t="shared" si="60"/>
        <v>360</v>
      </c>
      <c r="K586" s="111" t="e">
        <f t="shared" ref="K586:K649" si="61">J586/E586*100</f>
        <v>#DIV/0!</v>
      </c>
      <c r="L586" s="171"/>
      <c r="M586" s="114"/>
      <c r="N586" s="111" t="str">
        <f>'Programe Budget 2073-74'!Q649</f>
        <v>वि</v>
      </c>
      <c r="O586" s="217" t="e">
        <f>J586-#REF!</f>
        <v>#REF!</v>
      </c>
    </row>
    <row r="587" spans="1:15">
      <c r="A587" s="151"/>
      <c r="B587" s="151"/>
      <c r="C587" s="126">
        <f>'Programe Budget 2073-74'!C650</f>
        <v>4</v>
      </c>
      <c r="D587" s="126" t="str">
        <f>'Programe Budget 2073-74'!D650</f>
        <v>जिल्ला कृषि विकास कार्यालय, ईलाम</v>
      </c>
      <c r="E587" s="111">
        <f>'Programe Budget 2073-74'!E650</f>
        <v>0</v>
      </c>
      <c r="F587" s="111">
        <f>'Programe Budget 2073-74'!F650</f>
        <v>0</v>
      </c>
      <c r="G587" s="111">
        <f t="shared" si="59"/>
        <v>0</v>
      </c>
      <c r="H587" s="111">
        <v>0</v>
      </c>
      <c r="I587" s="111">
        <v>360</v>
      </c>
      <c r="J587" s="111">
        <f t="shared" si="60"/>
        <v>360</v>
      </c>
      <c r="K587" s="111" t="e">
        <f t="shared" si="61"/>
        <v>#DIV/0!</v>
      </c>
      <c r="L587" s="171"/>
      <c r="M587" s="114"/>
      <c r="N587" s="111" t="str">
        <f>'Programe Budget 2073-74'!Q650</f>
        <v>वि</v>
      </c>
      <c r="O587" s="217" t="e">
        <f>J587-#REF!</f>
        <v>#REF!</v>
      </c>
    </row>
    <row r="588" spans="1:15">
      <c r="A588" s="151"/>
      <c r="B588" s="151"/>
      <c r="C588" s="126">
        <f>'Programe Budget 2073-74'!C651</f>
        <v>5</v>
      </c>
      <c r="D588" s="126" t="str">
        <f>'Programe Budget 2073-74'!D651</f>
        <v>जिल्ला कृषि विकास कार्यालय, झापा</v>
      </c>
      <c r="E588" s="111">
        <f>'Programe Budget 2073-74'!E651</f>
        <v>0</v>
      </c>
      <c r="F588" s="111">
        <f>'Programe Budget 2073-74'!F651</f>
        <v>0</v>
      </c>
      <c r="G588" s="111">
        <f t="shared" si="59"/>
        <v>0</v>
      </c>
      <c r="H588" s="111">
        <v>0</v>
      </c>
      <c r="I588" s="111">
        <v>360</v>
      </c>
      <c r="J588" s="111">
        <f t="shared" si="60"/>
        <v>360</v>
      </c>
      <c r="K588" s="111" t="e">
        <f t="shared" si="61"/>
        <v>#DIV/0!</v>
      </c>
      <c r="L588" s="171"/>
      <c r="M588" s="114"/>
      <c r="N588" s="111" t="str">
        <f>'Programe Budget 2073-74'!Q651</f>
        <v>वि</v>
      </c>
      <c r="O588" s="217" t="e">
        <f>J588-#REF!</f>
        <v>#REF!</v>
      </c>
    </row>
    <row r="589" spans="1:15">
      <c r="A589" s="151"/>
      <c r="B589" s="151"/>
      <c r="C589" s="126">
        <f>'Programe Budget 2073-74'!C652</f>
        <v>6</v>
      </c>
      <c r="D589" s="126" t="str">
        <f>'Programe Budget 2073-74'!D652</f>
        <v>जिल्ला कृषि विकास कार्यालय, मकवानपुर</v>
      </c>
      <c r="E589" s="111">
        <f>'Programe Budget 2073-74'!E652</f>
        <v>0</v>
      </c>
      <c r="F589" s="111">
        <f>'Programe Budget 2073-74'!F652</f>
        <v>0</v>
      </c>
      <c r="G589" s="111">
        <f t="shared" si="59"/>
        <v>0</v>
      </c>
      <c r="H589" s="111">
        <v>0</v>
      </c>
      <c r="I589" s="111">
        <v>360</v>
      </c>
      <c r="J589" s="111">
        <f t="shared" si="60"/>
        <v>360</v>
      </c>
      <c r="K589" s="111" t="e">
        <f t="shared" si="61"/>
        <v>#DIV/0!</v>
      </c>
      <c r="L589" s="171"/>
      <c r="M589" s="114"/>
      <c r="N589" s="111" t="str">
        <f>'Programe Budget 2073-74'!Q652</f>
        <v>का</v>
      </c>
      <c r="O589" s="217" t="e">
        <f>J589-#REF!</f>
        <v>#REF!</v>
      </c>
    </row>
    <row r="590" spans="1:15">
      <c r="A590" s="151"/>
      <c r="B590" s="151"/>
      <c r="C590" s="126">
        <f>'Programe Budget 2073-74'!C653</f>
        <v>7</v>
      </c>
      <c r="D590" s="126" t="str">
        <f>'Programe Budget 2073-74'!D653</f>
        <v>जिल्ला कृषि विकास कार्यालय, नवलपरासी</v>
      </c>
      <c r="E590" s="111">
        <f>'Programe Budget 2073-74'!E653</f>
        <v>0</v>
      </c>
      <c r="F590" s="111">
        <f>'Programe Budget 2073-74'!F653</f>
        <v>0</v>
      </c>
      <c r="G590" s="111">
        <f t="shared" si="59"/>
        <v>0</v>
      </c>
      <c r="H590" s="111">
        <v>0</v>
      </c>
      <c r="I590" s="111">
        <v>360</v>
      </c>
      <c r="J590" s="111">
        <f t="shared" si="60"/>
        <v>360</v>
      </c>
      <c r="K590" s="111" t="e">
        <f t="shared" si="61"/>
        <v>#DIV/0!</v>
      </c>
      <c r="L590" s="171"/>
      <c r="M590" s="114"/>
      <c r="N590" s="111" t="str">
        <f>'Programe Budget 2073-74'!Q653</f>
        <v>प</v>
      </c>
      <c r="O590" s="217" t="e">
        <f>J590-#REF!</f>
        <v>#REF!</v>
      </c>
    </row>
    <row r="591" spans="1:15">
      <c r="A591" s="151"/>
      <c r="B591" s="151"/>
      <c r="C591" s="126">
        <f>'Programe Budget 2073-74'!C654</f>
        <v>8</v>
      </c>
      <c r="D591" s="126" t="str">
        <f>'Programe Budget 2073-74'!D654</f>
        <v>जिल्ला कृषि विकास कार्यालय, तनहुँ</v>
      </c>
      <c r="E591" s="111">
        <f>'Programe Budget 2073-74'!E654</f>
        <v>0</v>
      </c>
      <c r="F591" s="111">
        <f>'Programe Budget 2073-74'!F654</f>
        <v>0</v>
      </c>
      <c r="G591" s="111">
        <f t="shared" si="59"/>
        <v>0</v>
      </c>
      <c r="H591" s="111">
        <v>0</v>
      </c>
      <c r="I591" s="111">
        <v>460</v>
      </c>
      <c r="J591" s="111">
        <f t="shared" si="60"/>
        <v>460</v>
      </c>
      <c r="K591" s="111" t="e">
        <f t="shared" si="61"/>
        <v>#DIV/0!</v>
      </c>
      <c r="L591" s="171"/>
      <c r="M591" s="114"/>
      <c r="N591" s="111" t="str">
        <f>'Programe Budget 2073-74'!Q654</f>
        <v>प</v>
      </c>
      <c r="O591" s="217" t="e">
        <f>J591-#REF!</f>
        <v>#REF!</v>
      </c>
    </row>
    <row r="592" spans="1:15">
      <c r="A592" s="151"/>
      <c r="B592" s="151"/>
      <c r="C592" s="126">
        <f>'Programe Budget 2073-74'!C655</f>
        <v>9</v>
      </c>
      <c r="D592" s="126" t="str">
        <f>'Programe Budget 2073-74'!D655</f>
        <v>जिल्ला कृषि विकास कार्यालय पाल्पा</v>
      </c>
      <c r="E592" s="111">
        <f>'Programe Budget 2073-74'!E655</f>
        <v>0</v>
      </c>
      <c r="F592" s="111">
        <f>'Programe Budget 2073-74'!F655</f>
        <v>0</v>
      </c>
      <c r="G592" s="111">
        <f t="shared" si="59"/>
        <v>0</v>
      </c>
      <c r="H592" s="111">
        <v>0</v>
      </c>
      <c r="I592" s="111">
        <v>360</v>
      </c>
      <c r="J592" s="111">
        <f t="shared" si="60"/>
        <v>360</v>
      </c>
      <c r="K592" s="111" t="e">
        <f t="shared" si="61"/>
        <v>#DIV/0!</v>
      </c>
      <c r="L592" s="171"/>
      <c r="M592" s="114"/>
      <c r="N592" s="111" t="str">
        <f>'Programe Budget 2073-74'!Q655</f>
        <v>प</v>
      </c>
      <c r="O592" s="217" t="e">
        <f>J592-#REF!</f>
        <v>#REF!</v>
      </c>
    </row>
    <row r="593" spans="1:15">
      <c r="A593" s="151"/>
      <c r="B593" s="151"/>
      <c r="C593" s="126">
        <f>'Programe Budget 2073-74'!C656</f>
        <v>10</v>
      </c>
      <c r="D593" s="126" t="str">
        <f>'Programe Budget 2073-74'!D656</f>
        <v>जिल्ला कृषि विकास कार्यालय म्याग्दी</v>
      </c>
      <c r="E593" s="111">
        <f>'Programe Budget 2073-74'!E656</f>
        <v>0</v>
      </c>
      <c r="F593" s="111">
        <f>'Programe Budget 2073-74'!F656</f>
        <v>0</v>
      </c>
      <c r="G593" s="111">
        <f t="shared" si="59"/>
        <v>0</v>
      </c>
      <c r="H593" s="111">
        <v>0</v>
      </c>
      <c r="I593" s="111">
        <v>350</v>
      </c>
      <c r="J593" s="111">
        <f t="shared" si="60"/>
        <v>350</v>
      </c>
      <c r="K593" s="111" t="e">
        <f t="shared" si="61"/>
        <v>#DIV/0!</v>
      </c>
      <c r="L593" s="171"/>
      <c r="M593" s="114"/>
      <c r="N593" s="111" t="str">
        <f>'Programe Budget 2073-74'!Q656</f>
        <v>प</v>
      </c>
      <c r="O593" s="217" t="e">
        <f>J593-#REF!</f>
        <v>#REF!</v>
      </c>
    </row>
    <row r="594" spans="1:15">
      <c r="A594" s="151"/>
      <c r="B594" s="151"/>
      <c r="C594" s="126">
        <f>'Programe Budget 2073-74'!C657</f>
        <v>11</v>
      </c>
      <c r="D594" s="126" t="str">
        <f>'Programe Budget 2073-74'!D657</f>
        <v>जिल्ला कृषि विकास कार्यालय अर्घाखाँची</v>
      </c>
      <c r="E594" s="111">
        <f>'Programe Budget 2073-74'!E657</f>
        <v>0</v>
      </c>
      <c r="F594" s="111">
        <f>'Programe Budget 2073-74'!F657</f>
        <v>0</v>
      </c>
      <c r="G594" s="111">
        <f t="shared" si="59"/>
        <v>0</v>
      </c>
      <c r="H594" s="111">
        <v>0</v>
      </c>
      <c r="I594" s="111">
        <v>200</v>
      </c>
      <c r="J594" s="111">
        <f t="shared" si="60"/>
        <v>200</v>
      </c>
      <c r="K594" s="111" t="e">
        <f t="shared" si="61"/>
        <v>#DIV/0!</v>
      </c>
      <c r="L594" s="171"/>
      <c r="M594" s="114"/>
      <c r="N594" s="111" t="str">
        <f>'Programe Budget 2073-74'!Q657</f>
        <v>प</v>
      </c>
      <c r="O594" s="217" t="e">
        <f>J594-#REF!</f>
        <v>#REF!</v>
      </c>
    </row>
    <row r="595" spans="1:15">
      <c r="A595" s="151"/>
      <c r="B595" s="151"/>
      <c r="C595" s="126">
        <f>'Programe Budget 2073-74'!C658</f>
        <v>12</v>
      </c>
      <c r="D595" s="126" t="str">
        <f>'Programe Budget 2073-74'!D658</f>
        <v>जिल्ला कृषि विकास कार्यालय, सुर्खेत</v>
      </c>
      <c r="E595" s="111">
        <f>'Programe Budget 2073-74'!E658</f>
        <v>0</v>
      </c>
      <c r="F595" s="111">
        <f>'Programe Budget 2073-74'!F658</f>
        <v>0</v>
      </c>
      <c r="G595" s="111">
        <f t="shared" si="59"/>
        <v>0</v>
      </c>
      <c r="H595" s="111">
        <v>0</v>
      </c>
      <c r="I595" s="111">
        <v>440</v>
      </c>
      <c r="J595" s="111">
        <f t="shared" si="60"/>
        <v>440</v>
      </c>
      <c r="K595" s="111" t="e">
        <f t="shared" si="61"/>
        <v>#DIV/0!</v>
      </c>
      <c r="L595" s="171"/>
      <c r="M595" s="114"/>
      <c r="N595" s="111" t="str">
        <f>'Programe Budget 2073-74'!Q658</f>
        <v>सु</v>
      </c>
      <c r="O595" s="217" t="e">
        <f>J595-#REF!</f>
        <v>#REF!</v>
      </c>
    </row>
    <row r="596" spans="1:15">
      <c r="A596" s="151"/>
      <c r="B596" s="151"/>
      <c r="C596" s="126">
        <f>'Programe Budget 2073-74'!C659</f>
        <v>13</v>
      </c>
      <c r="D596" s="126" t="str">
        <f>'Programe Budget 2073-74'!D659</f>
        <v>जिल्ला कृषि विकास कार्यालय, सल्यान</v>
      </c>
      <c r="E596" s="111">
        <f>'Programe Budget 2073-74'!E659</f>
        <v>0</v>
      </c>
      <c r="F596" s="111">
        <f>'Programe Budget 2073-74'!F659</f>
        <v>0</v>
      </c>
      <c r="G596" s="111">
        <f t="shared" si="59"/>
        <v>0</v>
      </c>
      <c r="H596" s="111">
        <v>0</v>
      </c>
      <c r="I596" s="111">
        <v>200</v>
      </c>
      <c r="J596" s="111">
        <f t="shared" si="60"/>
        <v>200</v>
      </c>
      <c r="K596" s="111" t="e">
        <f t="shared" si="61"/>
        <v>#DIV/0!</v>
      </c>
      <c r="L596" s="171"/>
      <c r="M596" s="114"/>
      <c r="N596" s="111" t="str">
        <f>'Programe Budget 2073-74'!Q659</f>
        <v>सु</v>
      </c>
      <c r="O596" s="217" t="e">
        <f>J596-#REF!</f>
        <v>#REF!</v>
      </c>
    </row>
    <row r="597" spans="1:15">
      <c r="A597" s="151"/>
      <c r="B597" s="151"/>
      <c r="C597" s="126">
        <f>'Programe Budget 2073-74'!C660</f>
        <v>14</v>
      </c>
      <c r="D597" s="126" t="str">
        <f>'Programe Budget 2073-74'!D660</f>
        <v>जिल्ला कृषि विकास कार्यालय, दैलेख</v>
      </c>
      <c r="E597" s="111">
        <f>'Programe Budget 2073-74'!E660</f>
        <v>0</v>
      </c>
      <c r="F597" s="111">
        <f>'Programe Budget 2073-74'!F660</f>
        <v>0</v>
      </c>
      <c r="G597" s="111">
        <f t="shared" si="59"/>
        <v>0</v>
      </c>
      <c r="H597" s="111">
        <v>0</v>
      </c>
      <c r="I597" s="111">
        <v>150</v>
      </c>
      <c r="J597" s="111">
        <f t="shared" si="60"/>
        <v>150</v>
      </c>
      <c r="K597" s="111" t="e">
        <f t="shared" si="61"/>
        <v>#DIV/0!</v>
      </c>
      <c r="L597" s="171"/>
      <c r="M597" s="114"/>
      <c r="N597" s="111" t="str">
        <f>'Programe Budget 2073-74'!Q660</f>
        <v>सु</v>
      </c>
      <c r="O597" s="217" t="e">
        <f>J597-#REF!</f>
        <v>#REF!</v>
      </c>
    </row>
    <row r="598" spans="1:15">
      <c r="A598" s="151"/>
      <c r="B598" s="151"/>
      <c r="C598" s="126">
        <f>'Programe Budget 2073-74'!C661</f>
        <v>15</v>
      </c>
      <c r="D598" s="126" t="str">
        <f>'Programe Budget 2073-74'!D661</f>
        <v>जिल्ला कृषि विकास कार्यालय, कैलाली</v>
      </c>
      <c r="E598" s="111">
        <f>'Programe Budget 2073-74'!E661</f>
        <v>0</v>
      </c>
      <c r="F598" s="111">
        <f>'Programe Budget 2073-74'!F661</f>
        <v>0</v>
      </c>
      <c r="G598" s="111">
        <f t="shared" si="59"/>
        <v>0</v>
      </c>
      <c r="H598" s="111">
        <v>0</v>
      </c>
      <c r="I598" s="111">
        <v>302</v>
      </c>
      <c r="J598" s="111">
        <f t="shared" si="60"/>
        <v>302</v>
      </c>
      <c r="K598" s="111" t="e">
        <f t="shared" si="61"/>
        <v>#DIV/0!</v>
      </c>
      <c r="L598" s="171"/>
      <c r="M598" s="114"/>
      <c r="N598" s="111" t="str">
        <f>'Programe Budget 2073-74'!Q661</f>
        <v>दि</v>
      </c>
      <c r="O598" s="217" t="e">
        <f>J598-#REF!</f>
        <v>#REF!</v>
      </c>
    </row>
    <row r="599" spans="1:15">
      <c r="A599" s="151"/>
      <c r="B599" s="151"/>
      <c r="C599" s="126">
        <f>'Programe Budget 2073-74'!C662</f>
        <v>16</v>
      </c>
      <c r="D599" s="126" t="str">
        <f>'Programe Budget 2073-74'!D662</f>
        <v>जिल्ला कृषि विकास कार्यालय, डोटी</v>
      </c>
      <c r="E599" s="111">
        <f>'Programe Budget 2073-74'!E662</f>
        <v>0</v>
      </c>
      <c r="F599" s="111">
        <f>'Programe Budget 2073-74'!F662</f>
        <v>0</v>
      </c>
      <c r="G599" s="111">
        <f t="shared" si="59"/>
        <v>0</v>
      </c>
      <c r="H599" s="111">
        <v>0</v>
      </c>
      <c r="I599" s="111">
        <v>200</v>
      </c>
      <c r="J599" s="111">
        <f t="shared" si="60"/>
        <v>200</v>
      </c>
      <c r="K599" s="111" t="e">
        <f t="shared" si="61"/>
        <v>#DIV/0!</v>
      </c>
      <c r="L599" s="171"/>
      <c r="M599" s="114"/>
      <c r="N599" s="111" t="str">
        <f>'Programe Budget 2073-74'!Q662</f>
        <v>दि</v>
      </c>
      <c r="O599" s="217" t="e">
        <f>J599-#REF!</f>
        <v>#REF!</v>
      </c>
    </row>
    <row r="600" spans="1:15">
      <c r="A600" s="151"/>
      <c r="B600" s="151"/>
      <c r="C600" s="117">
        <f>'Programe Budget 2073-74'!C663</f>
        <v>0</v>
      </c>
      <c r="D600" s="117" t="str">
        <f>'Programe Budget 2073-74'!D663</f>
        <v>नेपाल व्यापार एकिकृत रणनिति (अलैंची)</v>
      </c>
      <c r="E600" s="111">
        <f>'Programe Budget 2073-74'!E663</f>
        <v>0</v>
      </c>
      <c r="F600" s="111">
        <f>'Programe Budget 2073-74'!F663</f>
        <v>0</v>
      </c>
      <c r="G600" s="111">
        <f t="shared" si="59"/>
        <v>0</v>
      </c>
      <c r="H600" s="111"/>
      <c r="I600" s="111"/>
      <c r="J600" s="111"/>
      <c r="K600" s="111"/>
      <c r="L600" s="171"/>
      <c r="M600" s="114"/>
      <c r="N600" s="111" t="str">
        <f>'Programe Budget 2073-74'!Q663</f>
        <v>ना</v>
      </c>
      <c r="O600" s="217" t="e">
        <f>J600-#REF!</f>
        <v>#REF!</v>
      </c>
    </row>
    <row r="601" spans="1:15">
      <c r="A601" s="151"/>
      <c r="B601" s="151"/>
      <c r="C601" s="126">
        <f>'Programe Budget 2073-74'!C664</f>
        <v>17</v>
      </c>
      <c r="D601" s="126" t="str">
        <f>'Programe Budget 2073-74'!D664</f>
        <v>अलैंची विकास केन्द्र, फिक्कल, ईलाम</v>
      </c>
      <c r="E601" s="111">
        <f>'Programe Budget 2073-74'!E664</f>
        <v>3101</v>
      </c>
      <c r="F601" s="111">
        <f>'Programe Budget 2073-74'!F664</f>
        <v>0</v>
      </c>
      <c r="G601" s="111">
        <f t="shared" si="59"/>
        <v>3101</v>
      </c>
      <c r="H601" s="111">
        <v>0</v>
      </c>
      <c r="I601" s="111">
        <v>2978</v>
      </c>
      <c r="J601" s="111">
        <f>I601+H601</f>
        <v>2978</v>
      </c>
      <c r="K601" s="111">
        <f t="shared" si="61"/>
        <v>96.033537568526285</v>
      </c>
      <c r="L601" s="171"/>
      <c r="M601" s="114"/>
      <c r="N601" s="111" t="str">
        <f>'Programe Budget 2073-74'!Q664</f>
        <v>नि</v>
      </c>
      <c r="O601" s="217" t="e">
        <f>J601-#REF!</f>
        <v>#REF!</v>
      </c>
    </row>
    <row r="602" spans="1:15">
      <c r="A602" s="151"/>
      <c r="B602" s="151"/>
      <c r="C602" s="117">
        <f>'Programe Budget 2073-74'!C665</f>
        <v>0</v>
      </c>
      <c r="D602" s="117" t="str">
        <f>'Programe Budget 2073-74'!D665</f>
        <v>नेपाल व्यापार एकिकृत रणनिति (मौरी)</v>
      </c>
      <c r="E602" s="111">
        <f>'Programe Budget 2073-74'!E665</f>
        <v>0</v>
      </c>
      <c r="F602" s="111">
        <f>'Programe Budget 2073-74'!F665</f>
        <v>0</v>
      </c>
      <c r="G602" s="111">
        <f t="shared" si="59"/>
        <v>0</v>
      </c>
      <c r="H602" s="111"/>
      <c r="I602" s="111"/>
      <c r="J602" s="111">
        <f>I602+H602</f>
        <v>0</v>
      </c>
      <c r="K602" s="111"/>
      <c r="L602" s="171"/>
      <c r="M602" s="114"/>
      <c r="N602" s="111" t="str">
        <f>'Programe Budget 2073-74'!Q665</f>
        <v>ना</v>
      </c>
      <c r="O602" s="217" t="e">
        <f>J602-#REF!</f>
        <v>#REF!</v>
      </c>
    </row>
    <row r="603" spans="1:15">
      <c r="A603" s="151"/>
      <c r="B603" s="151"/>
      <c r="C603" s="126">
        <f>'Programe Budget 2073-74'!C666</f>
        <v>18</v>
      </c>
      <c r="D603" s="126" t="str">
        <f>'Programe Budget 2073-74'!D666</f>
        <v>व्यवसायिक किट विकास निर्देशनालय, हरिहरभवन</v>
      </c>
      <c r="E603" s="111">
        <f>'Programe Budget 2073-74'!E666</f>
        <v>4174</v>
      </c>
      <c r="F603" s="111">
        <f>'Programe Budget 2073-74'!F666</f>
        <v>0</v>
      </c>
      <c r="G603" s="111">
        <f t="shared" si="59"/>
        <v>4174</v>
      </c>
      <c r="H603" s="111">
        <v>0</v>
      </c>
      <c r="I603" s="111">
        <v>2944</v>
      </c>
      <c r="J603" s="111">
        <f>I603+H603</f>
        <v>2944</v>
      </c>
      <c r="K603" s="111">
        <f t="shared" si="61"/>
        <v>70.531863919501674</v>
      </c>
      <c r="L603" s="171"/>
      <c r="M603" s="114"/>
      <c r="N603" s="111" t="str">
        <f>'Programe Budget 2073-74'!Q666</f>
        <v>नि</v>
      </c>
      <c r="O603" s="217" t="e">
        <f>J603-#REF!</f>
        <v>#REF!</v>
      </c>
    </row>
    <row r="604" spans="1:15">
      <c r="A604" s="151"/>
      <c r="B604" s="151"/>
      <c r="C604" s="126" t="e">
        <f>'Programe Budget 2073-74'!#REF!</f>
        <v>#REF!</v>
      </c>
      <c r="D604" s="126" t="e">
        <f>'Programe Budget 2073-74'!#REF!</f>
        <v>#REF!</v>
      </c>
      <c r="E604" s="111" t="e">
        <f>'Programe Budget 2073-74'!#REF!</f>
        <v>#REF!</v>
      </c>
      <c r="F604" s="111" t="e">
        <f>'Programe Budget 2073-74'!#REF!</f>
        <v>#REF!</v>
      </c>
      <c r="G604" s="111" t="e">
        <f t="shared" si="59"/>
        <v>#REF!</v>
      </c>
      <c r="H604" s="111">
        <v>0</v>
      </c>
      <c r="I604" s="111">
        <v>3046</v>
      </c>
      <c r="J604" s="111">
        <f>I604+H604</f>
        <v>3046</v>
      </c>
      <c r="K604" s="111" t="e">
        <f t="shared" si="61"/>
        <v>#REF!</v>
      </c>
      <c r="L604" s="171"/>
      <c r="M604" s="114"/>
      <c r="N604" s="111" t="e">
        <f>'Programe Budget 2073-74'!#REF!</f>
        <v>#REF!</v>
      </c>
      <c r="O604" s="217" t="e">
        <f>J604-#REF!</f>
        <v>#REF!</v>
      </c>
    </row>
    <row r="605" spans="1:15">
      <c r="A605" s="151"/>
      <c r="B605" s="151"/>
      <c r="C605" s="117">
        <f>'Programe Budget 2073-74'!C667</f>
        <v>18</v>
      </c>
      <c r="D605" s="122" t="str">
        <f>'Programe Budget 2073-74'!D667</f>
        <v>एन.टी.आई.एस.कार्यक्रमको जम्मा</v>
      </c>
      <c r="E605" s="169" t="e">
        <f t="shared" ref="E605:J605" si="62">SUM(E572:E604)</f>
        <v>#REF!</v>
      </c>
      <c r="F605" s="169" t="e">
        <f t="shared" si="62"/>
        <v>#REF!</v>
      </c>
      <c r="G605" s="169" t="e">
        <f t="shared" si="62"/>
        <v>#REF!</v>
      </c>
      <c r="H605" s="169">
        <f t="shared" si="62"/>
        <v>0</v>
      </c>
      <c r="I605" s="169">
        <f t="shared" si="62"/>
        <v>17211.5</v>
      </c>
      <c r="J605" s="169">
        <f t="shared" si="62"/>
        <v>17211.5</v>
      </c>
      <c r="K605" s="111" t="e">
        <f t="shared" si="61"/>
        <v>#REF!</v>
      </c>
      <c r="L605" s="171"/>
      <c r="M605" s="114"/>
      <c r="N605" s="111">
        <f>'Programe Budget 2073-74'!Q667</f>
        <v>0</v>
      </c>
      <c r="O605" s="217" t="e">
        <f>J605-#REF!</f>
        <v>#REF!</v>
      </c>
    </row>
    <row r="606" spans="1:15">
      <c r="A606" s="117">
        <f>'Programe Budget 2073-74'!A668</f>
        <v>15</v>
      </c>
      <c r="B606" s="117" t="str">
        <f>'Programe Budget 2073-74'!B668</f>
        <v>32912-3/4</v>
      </c>
      <c r="C606" s="117">
        <f>'Programe Budget 2073-74'!C668</f>
        <v>15</v>
      </c>
      <c r="D606" s="117" t="str">
        <f>'Programe Budget 2073-74'!D668</f>
        <v xml:space="preserve">राष्ट्रपति चुरे तर्राई मधेस संरक्षण विकास समिती </v>
      </c>
      <c r="E606" s="109"/>
      <c r="F606" s="109"/>
      <c r="G606" s="109"/>
      <c r="H606" s="111"/>
      <c r="I606" s="111"/>
      <c r="J606" s="111"/>
      <c r="K606" s="111"/>
      <c r="L606" s="171"/>
      <c r="M606" s="114"/>
      <c r="N606" s="111" t="str">
        <f>'Programe Budget 2073-74'!Q668</f>
        <v>ना</v>
      </c>
      <c r="O606" s="217" t="e">
        <f>J606-#REF!</f>
        <v>#REF!</v>
      </c>
    </row>
    <row r="607" spans="1:15">
      <c r="A607" s="151"/>
      <c r="B607" s="151"/>
      <c r="C607" s="117">
        <f>'Programe Budget 2073-74'!C675</f>
        <v>7</v>
      </c>
      <c r="D607" s="126" t="str">
        <f>'Programe Budget 2073-74'!D675</f>
        <v>जिल्ला कृषि विकास कार्यालय, डडेलधुरा</v>
      </c>
      <c r="E607" s="111">
        <f>'Programe Budget 2073-74'!E675</f>
        <v>1310</v>
      </c>
      <c r="F607" s="111">
        <f>'Programe Budget 2073-74'!F675</f>
        <v>110</v>
      </c>
      <c r="G607" s="111">
        <f>'Programe Budget 2073-74'!G675</f>
        <v>1200</v>
      </c>
      <c r="H607" s="111">
        <v>0</v>
      </c>
      <c r="I607" s="111">
        <v>300</v>
      </c>
      <c r="J607" s="111">
        <f t="shared" ref="J607:J632" si="63">I607+H607</f>
        <v>300</v>
      </c>
      <c r="K607" s="111">
        <f t="shared" si="61"/>
        <v>22.900763358778626</v>
      </c>
      <c r="L607" s="171"/>
      <c r="M607" s="114"/>
      <c r="N607" s="111" t="str">
        <f>'Programe Budget 2073-74'!Q675</f>
        <v>दि</v>
      </c>
      <c r="O607" s="217" t="e">
        <f>J607-#REF!</f>
        <v>#REF!</v>
      </c>
    </row>
    <row r="608" spans="1:15">
      <c r="A608" s="151"/>
      <c r="B608" s="151"/>
      <c r="C608" s="117">
        <f>'Programe Budget 2073-74'!C676</f>
        <v>8</v>
      </c>
      <c r="D608" s="126" t="str">
        <f>'Programe Budget 2073-74'!D676</f>
        <v>जिल्ला कृषि विकास कार्यालय, कैलाली</v>
      </c>
      <c r="E608" s="111">
        <f>'Programe Budget 2073-74'!E676</f>
        <v>321</v>
      </c>
      <c r="F608" s="111">
        <f>'Programe Budget 2073-74'!F676</f>
        <v>210</v>
      </c>
      <c r="G608" s="111">
        <f>'Programe Budget 2073-74'!G676</f>
        <v>111</v>
      </c>
      <c r="H608" s="111">
        <v>6302</v>
      </c>
      <c r="I608" s="111">
        <v>50</v>
      </c>
      <c r="J608" s="111">
        <f t="shared" si="63"/>
        <v>6352</v>
      </c>
      <c r="K608" s="111">
        <f t="shared" si="61"/>
        <v>1978.816199376947</v>
      </c>
      <c r="L608" s="171"/>
      <c r="M608" s="114"/>
      <c r="N608" s="111" t="str">
        <f>'Programe Budget 2073-74'!Q676</f>
        <v>दि</v>
      </c>
      <c r="O608" s="217" t="e">
        <f>J608-#REF!</f>
        <v>#REF!</v>
      </c>
    </row>
    <row r="609" spans="1:15">
      <c r="A609" s="151"/>
      <c r="B609" s="151"/>
      <c r="C609" s="117">
        <f>'Programe Budget 2073-74'!C677</f>
        <v>9</v>
      </c>
      <c r="D609" s="126" t="str">
        <f>'Programe Budget 2073-74'!D677</f>
        <v>जिल्ला कृषि विकास कार्यालय, सर्ुर्खेत</v>
      </c>
      <c r="E609" s="111">
        <f>'Programe Budget 2073-74'!E677</f>
        <v>1380</v>
      </c>
      <c r="F609" s="111">
        <f>'Programe Budget 2073-74'!F677</f>
        <v>210</v>
      </c>
      <c r="G609" s="111">
        <f>'Programe Budget 2073-74'!G677</f>
        <v>1170</v>
      </c>
      <c r="H609" s="111">
        <v>800</v>
      </c>
      <c r="I609" s="111">
        <v>290</v>
      </c>
      <c r="J609" s="111">
        <f t="shared" si="63"/>
        <v>1090</v>
      </c>
      <c r="K609" s="111">
        <f t="shared" si="61"/>
        <v>78.985507246376812</v>
      </c>
      <c r="L609" s="171"/>
      <c r="M609" s="114"/>
      <c r="N609" s="111" t="str">
        <f>'Programe Budget 2073-74'!Q677</f>
        <v>सु</v>
      </c>
      <c r="O609" s="217" t="e">
        <f>J609-#REF!</f>
        <v>#REF!</v>
      </c>
    </row>
    <row r="610" spans="1:15">
      <c r="A610" s="151"/>
      <c r="B610" s="151"/>
      <c r="C610" s="117">
        <f>'Programe Budget 2073-74'!C678</f>
        <v>10</v>
      </c>
      <c r="D610" s="126" t="str">
        <f>'Programe Budget 2073-74'!D678</f>
        <v>जिल्ला कृषि विकास कार्यालय, दाङ</v>
      </c>
      <c r="E610" s="111">
        <f>'Programe Budget 2073-74'!E678</f>
        <v>3250</v>
      </c>
      <c r="F610" s="111">
        <f>'Programe Budget 2073-74'!F678</f>
        <v>310</v>
      </c>
      <c r="G610" s="111">
        <f>'Programe Budget 2073-74'!G678</f>
        <v>2940</v>
      </c>
      <c r="H610" s="111">
        <v>1608</v>
      </c>
      <c r="I610" s="111">
        <v>50</v>
      </c>
      <c r="J610" s="111">
        <f t="shared" si="63"/>
        <v>1658</v>
      </c>
      <c r="K610" s="111">
        <f t="shared" si="61"/>
        <v>51.015384615384619</v>
      </c>
      <c r="L610" s="171"/>
      <c r="M610" s="114"/>
      <c r="N610" s="111" t="str">
        <f>'Programe Budget 2073-74'!Q678</f>
        <v>सु</v>
      </c>
      <c r="O610" s="217" t="e">
        <f>J610-#REF!</f>
        <v>#REF!</v>
      </c>
    </row>
    <row r="611" spans="1:15">
      <c r="A611" s="151"/>
      <c r="B611" s="151"/>
      <c r="C611" s="117">
        <f>'Programe Budget 2073-74'!C679</f>
        <v>11</v>
      </c>
      <c r="D611" s="126" t="str">
        <f>'Programe Budget 2073-74'!D679</f>
        <v>जिल्ला कृषि विकास कार्यालय, अर्घर्ााँची</v>
      </c>
      <c r="E611" s="111">
        <f>'Programe Budget 2073-74'!E679</f>
        <v>2060</v>
      </c>
      <c r="F611" s="111">
        <f>'Programe Budget 2073-74'!F679</f>
        <v>210</v>
      </c>
      <c r="G611" s="111">
        <f>'Programe Budget 2073-74'!G679</f>
        <v>1850</v>
      </c>
      <c r="H611" s="111">
        <v>1000</v>
      </c>
      <c r="I611" s="111">
        <v>250</v>
      </c>
      <c r="J611" s="111">
        <f t="shared" si="63"/>
        <v>1250</v>
      </c>
      <c r="K611" s="111">
        <f t="shared" si="61"/>
        <v>60.679611650485434</v>
      </c>
      <c r="L611" s="171"/>
      <c r="M611" s="114"/>
      <c r="N611" s="111" t="str">
        <f>'Programe Budget 2073-74'!Q679</f>
        <v>प</v>
      </c>
      <c r="O611" s="217" t="e">
        <f>J611-#REF!</f>
        <v>#REF!</v>
      </c>
    </row>
    <row r="612" spans="1:15">
      <c r="A612" s="151"/>
      <c r="B612" s="151"/>
      <c r="C612" s="117">
        <f>'Programe Budget 2073-74'!C680</f>
        <v>12</v>
      </c>
      <c r="D612" s="126" t="str">
        <f>'Programe Budget 2073-74'!D680</f>
        <v>जिल्ला कृषि विकास कार्यालय, कपिलवस्तु</v>
      </c>
      <c r="E612" s="111">
        <f>'Programe Budget 2073-74'!E680</f>
        <v>2390</v>
      </c>
      <c r="F612" s="111">
        <f>'Programe Budget 2073-74'!F680</f>
        <v>310</v>
      </c>
      <c r="G612" s="111">
        <f>'Programe Budget 2073-74'!G680</f>
        <v>2080</v>
      </c>
      <c r="H612" s="111"/>
      <c r="I612" s="111"/>
      <c r="J612" s="111">
        <f t="shared" si="63"/>
        <v>0</v>
      </c>
      <c r="K612" s="111">
        <f t="shared" si="61"/>
        <v>0</v>
      </c>
      <c r="L612" s="171"/>
      <c r="M612" s="114"/>
      <c r="N612" s="111" t="str">
        <f>'Programe Budget 2073-74'!Q680</f>
        <v>प</v>
      </c>
      <c r="O612" s="217" t="e">
        <f>J612-#REF!</f>
        <v>#REF!</v>
      </c>
    </row>
    <row r="613" spans="1:15">
      <c r="A613" s="151"/>
      <c r="B613" s="151"/>
      <c r="C613" s="117">
        <f>'Programe Budget 2073-74'!C681</f>
        <v>13</v>
      </c>
      <c r="D613" s="126" t="str">
        <f>'Programe Budget 2073-74'!D681</f>
        <v>जिल्ला कृषि विकास कार्यालय, नवलपरासी</v>
      </c>
      <c r="E613" s="111">
        <f>'Programe Budget 2073-74'!E681</f>
        <v>1675</v>
      </c>
      <c r="F613" s="111">
        <f>'Programe Budget 2073-74'!F681</f>
        <v>110.00000000000001</v>
      </c>
      <c r="G613" s="111">
        <f>'Programe Budget 2073-74'!G681</f>
        <v>1565</v>
      </c>
      <c r="H613" s="111"/>
      <c r="I613" s="111"/>
      <c r="J613" s="111">
        <f t="shared" si="63"/>
        <v>0</v>
      </c>
      <c r="K613" s="111">
        <f t="shared" si="61"/>
        <v>0</v>
      </c>
      <c r="L613" s="171"/>
      <c r="M613" s="114"/>
      <c r="N613" s="111" t="str">
        <f>'Programe Budget 2073-74'!Q681</f>
        <v>प</v>
      </c>
      <c r="O613" s="217" t="e">
        <f>J613-#REF!</f>
        <v>#REF!</v>
      </c>
    </row>
    <row r="614" spans="1:15">
      <c r="A614" s="151"/>
      <c r="B614" s="151"/>
      <c r="C614" s="117">
        <f>'Programe Budget 2073-74'!C682</f>
        <v>14</v>
      </c>
      <c r="D614" s="126" t="str">
        <f>'Programe Budget 2073-74'!D682</f>
        <v>जिल्ला कृषि विकास कार्यालय मकवानपुर</v>
      </c>
      <c r="E614" s="111">
        <f>'Programe Budget 2073-74'!E682</f>
        <v>5620</v>
      </c>
      <c r="F614" s="111">
        <f>'Programe Budget 2073-74'!F682</f>
        <v>320</v>
      </c>
      <c r="G614" s="111">
        <f>'Programe Budget 2073-74'!G682</f>
        <v>5300</v>
      </c>
      <c r="H614" s="111">
        <v>2875</v>
      </c>
      <c r="I614" s="111">
        <v>190</v>
      </c>
      <c r="J614" s="111">
        <f t="shared" si="63"/>
        <v>3065</v>
      </c>
      <c r="K614" s="111">
        <f t="shared" si="61"/>
        <v>54.537366548042712</v>
      </c>
      <c r="L614" s="171"/>
      <c r="M614" s="114"/>
      <c r="N614" s="111" t="str">
        <f>'Programe Budget 2073-74'!Q682</f>
        <v>का</v>
      </c>
      <c r="O614" s="217" t="e">
        <f>J614-#REF!</f>
        <v>#REF!</v>
      </c>
    </row>
    <row r="615" spans="1:15">
      <c r="A615" s="151"/>
      <c r="B615" s="151"/>
      <c r="C615" s="117" t="e">
        <f>'Programe Budget 2073-74'!#REF!</f>
        <v>#REF!</v>
      </c>
      <c r="D615" s="126" t="e">
        <f>'Programe Budget 2073-74'!#REF!</f>
        <v>#REF!</v>
      </c>
      <c r="E615" s="111" t="e">
        <f>'Programe Budget 2073-74'!#REF!</f>
        <v>#REF!</v>
      </c>
      <c r="F615" s="111" t="e">
        <f>'Programe Budget 2073-74'!#REF!</f>
        <v>#REF!</v>
      </c>
      <c r="G615" s="111" t="e">
        <f>'Programe Budget 2073-74'!#REF!</f>
        <v>#REF!</v>
      </c>
      <c r="H615" s="111">
        <v>3608</v>
      </c>
      <c r="I615" s="111">
        <v>268</v>
      </c>
      <c r="J615" s="111">
        <f t="shared" si="63"/>
        <v>3876</v>
      </c>
      <c r="K615" s="111" t="e">
        <f t="shared" si="61"/>
        <v>#REF!</v>
      </c>
      <c r="L615" s="171"/>
      <c r="M615" s="114"/>
      <c r="N615" s="111" t="e">
        <f>'Programe Budget 2073-74'!#REF!</f>
        <v>#REF!</v>
      </c>
      <c r="O615" s="217" t="e">
        <f>J615-#REF!</f>
        <v>#REF!</v>
      </c>
    </row>
    <row r="616" spans="1:15" s="197" customFormat="1">
      <c r="A616" s="283"/>
      <c r="B616" s="283"/>
      <c r="C616" s="117">
        <f>'Programe Budget 2073-74'!C683</f>
        <v>15</v>
      </c>
      <c r="D616" s="126" t="str">
        <f>'Programe Budget 2073-74'!D683</f>
        <v>जिल्ला कृषि विकास कार्यालय बारा</v>
      </c>
      <c r="E616" s="111">
        <f>'Programe Budget 2073-74'!E683</f>
        <v>5355</v>
      </c>
      <c r="F616" s="111">
        <f>'Programe Budget 2073-74'!F683</f>
        <v>520</v>
      </c>
      <c r="G616" s="111">
        <f>'Programe Budget 2073-74'!G683</f>
        <v>4835</v>
      </c>
      <c r="H616" s="111">
        <v>3784</v>
      </c>
      <c r="I616" s="111">
        <v>148</v>
      </c>
      <c r="J616" s="111">
        <f t="shared" si="63"/>
        <v>3932</v>
      </c>
      <c r="K616" s="111">
        <f t="shared" si="61"/>
        <v>73.426704014939304</v>
      </c>
      <c r="L616" s="195"/>
      <c r="M616" s="206"/>
      <c r="N616" s="111" t="str">
        <f>'Programe Budget 2073-74'!Q683</f>
        <v>का</v>
      </c>
      <c r="O616" s="217" t="e">
        <f>J616-#REF!</f>
        <v>#REF!</v>
      </c>
    </row>
    <row r="617" spans="1:15">
      <c r="A617" s="151"/>
      <c r="B617" s="151"/>
      <c r="C617" s="117" t="e">
        <f>'Programe Budget 2073-74'!#REF!</f>
        <v>#REF!</v>
      </c>
      <c r="D617" s="126" t="e">
        <f>'Programe Budget 2073-74'!#REF!</f>
        <v>#REF!</v>
      </c>
      <c r="E617" s="111" t="e">
        <f>'Programe Budget 2073-74'!#REF!</f>
        <v>#REF!</v>
      </c>
      <c r="F617" s="111" t="e">
        <f>'Programe Budget 2073-74'!#REF!</f>
        <v>#REF!</v>
      </c>
      <c r="G617" s="111" t="e">
        <f>'Programe Budget 2073-74'!#REF!</f>
        <v>#REF!</v>
      </c>
      <c r="H617" s="111">
        <v>3807.6</v>
      </c>
      <c r="I617" s="111">
        <v>106.7</v>
      </c>
      <c r="J617" s="111">
        <f>I617+H617</f>
        <v>3914.2999999999997</v>
      </c>
      <c r="K617" s="111" t="e">
        <f t="shared" si="61"/>
        <v>#REF!</v>
      </c>
      <c r="L617" s="171"/>
      <c r="M617" s="114"/>
      <c r="N617" s="111" t="e">
        <f>'Programe Budget 2073-74'!#REF!</f>
        <v>#REF!</v>
      </c>
      <c r="O617" s="217" t="e">
        <f>J617-#REF!</f>
        <v>#REF!</v>
      </c>
    </row>
    <row r="618" spans="1:15">
      <c r="A618" s="151"/>
      <c r="B618" s="151"/>
      <c r="C618" s="117">
        <f>'Programe Budget 2073-74'!C684</f>
        <v>16</v>
      </c>
      <c r="D618" s="126" t="str">
        <f>'Programe Budget 2073-74'!D684</f>
        <v>जिल्ला कृषि विकास कार्यालय रौतहट</v>
      </c>
      <c r="E618" s="111">
        <f>'Programe Budget 2073-74'!E684</f>
        <v>5700</v>
      </c>
      <c r="F618" s="111">
        <f>'Programe Budget 2073-74'!F684</f>
        <v>220</v>
      </c>
      <c r="G618" s="111">
        <f>'Programe Budget 2073-74'!G684</f>
        <v>5480</v>
      </c>
      <c r="H618" s="111">
        <v>1200</v>
      </c>
      <c r="I618" s="111">
        <v>50</v>
      </c>
      <c r="J618" s="111">
        <f t="shared" si="63"/>
        <v>1250</v>
      </c>
      <c r="K618" s="111">
        <f t="shared" si="61"/>
        <v>21.929824561403507</v>
      </c>
      <c r="L618" s="171"/>
      <c r="M618" s="114"/>
      <c r="N618" s="111" t="str">
        <f>'Programe Budget 2073-74'!Q684</f>
        <v>का</v>
      </c>
      <c r="O618" s="217" t="e">
        <f>J618-#REF!</f>
        <v>#REF!</v>
      </c>
    </row>
    <row r="619" spans="1:15" s="197" customFormat="1">
      <c r="A619" s="283"/>
      <c r="B619" s="283"/>
      <c r="C619" s="117" t="e">
        <f>'Programe Budget 2073-74'!#REF!</f>
        <v>#REF!</v>
      </c>
      <c r="D619" s="126" t="e">
        <f>'Programe Budget 2073-74'!#REF!</f>
        <v>#REF!</v>
      </c>
      <c r="E619" s="111" t="e">
        <f>'Programe Budget 2073-74'!#REF!</f>
        <v>#REF!</v>
      </c>
      <c r="F619" s="111" t="e">
        <f>'Programe Budget 2073-74'!#REF!</f>
        <v>#REF!</v>
      </c>
      <c r="G619" s="111" t="e">
        <f>'Programe Budget 2073-74'!#REF!</f>
        <v>#REF!</v>
      </c>
      <c r="H619" s="111"/>
      <c r="I619" s="111"/>
      <c r="J619" s="111">
        <f>I619+H619</f>
        <v>0</v>
      </c>
      <c r="K619" s="111" t="e">
        <f t="shared" si="61"/>
        <v>#REF!</v>
      </c>
      <c r="L619" s="194"/>
      <c r="M619" s="206"/>
      <c r="N619" s="111" t="e">
        <f>'Programe Budget 2073-74'!#REF!</f>
        <v>#REF!</v>
      </c>
      <c r="O619" s="217" t="e">
        <f>J619-#REF!</f>
        <v>#REF!</v>
      </c>
    </row>
    <row r="620" spans="1:15" s="197" customFormat="1">
      <c r="A620" s="283"/>
      <c r="B620" s="283"/>
      <c r="C620" s="117">
        <f>'Programe Budget 2073-74'!C685</f>
        <v>17</v>
      </c>
      <c r="D620" s="126" t="str">
        <f>'Programe Budget 2073-74'!D685</f>
        <v>जिल्ला कृषि विकास कार्यालय, र्सलाही</v>
      </c>
      <c r="E620" s="111">
        <f>'Programe Budget 2073-74'!E685</f>
        <v>3850</v>
      </c>
      <c r="F620" s="111">
        <f>'Programe Budget 2073-74'!F685</f>
        <v>210</v>
      </c>
      <c r="G620" s="111">
        <f>'Programe Budget 2073-74'!G685</f>
        <v>3640</v>
      </c>
      <c r="H620" s="111">
        <v>1200</v>
      </c>
      <c r="I620" s="111">
        <v>150</v>
      </c>
      <c r="J620" s="111">
        <f t="shared" si="63"/>
        <v>1350</v>
      </c>
      <c r="K620" s="111">
        <f t="shared" si="61"/>
        <v>35.064935064935064</v>
      </c>
      <c r="L620" s="194"/>
      <c r="M620" s="206"/>
      <c r="N620" s="111" t="str">
        <f>'Programe Budget 2073-74'!Q685</f>
        <v>का</v>
      </c>
      <c r="O620" s="217" t="e">
        <f>J620-#REF!</f>
        <v>#REF!</v>
      </c>
    </row>
    <row r="621" spans="1:15" s="197" customFormat="1">
      <c r="A621" s="283"/>
      <c r="B621" s="283"/>
      <c r="C621" s="117">
        <f>'Programe Budget 2073-74'!C686</f>
        <v>18</v>
      </c>
      <c r="D621" s="126" t="str">
        <f>'Programe Budget 2073-74'!D686</f>
        <v>जिल्ला कृषि विकास कार्यालय, सिन्धुली</v>
      </c>
      <c r="E621" s="111">
        <f>'Programe Budget 2073-74'!E686</f>
        <v>3860</v>
      </c>
      <c r="F621" s="111">
        <f>'Programe Budget 2073-74'!F686</f>
        <v>210</v>
      </c>
      <c r="G621" s="111">
        <f>'Programe Budget 2073-74'!G686</f>
        <v>3650</v>
      </c>
      <c r="H621" s="111">
        <v>4501</v>
      </c>
      <c r="I621" s="111">
        <v>50</v>
      </c>
      <c r="J621" s="111">
        <f t="shared" si="63"/>
        <v>4551</v>
      </c>
      <c r="K621" s="111">
        <f t="shared" si="61"/>
        <v>117.90155440414507</v>
      </c>
      <c r="L621" s="194"/>
      <c r="M621" s="206"/>
      <c r="N621" s="111" t="str">
        <f>'Programe Budget 2073-74'!Q686</f>
        <v>का</v>
      </c>
      <c r="O621" s="217" t="e">
        <f>J621-#REF!</f>
        <v>#REF!</v>
      </c>
    </row>
    <row r="622" spans="1:15" s="197" customFormat="1">
      <c r="A622" s="283"/>
      <c r="B622" s="283"/>
      <c r="C622" s="117">
        <f>'Programe Budget 2073-74'!C687</f>
        <v>19</v>
      </c>
      <c r="D622" s="126" t="str">
        <f>'Programe Budget 2073-74'!D687</f>
        <v>जिल्ला कृषि विकास कार्यालय, महोत्तरी</v>
      </c>
      <c r="E622" s="111">
        <f>'Programe Budget 2073-74'!E687</f>
        <v>5640</v>
      </c>
      <c r="F622" s="111">
        <f>'Programe Budget 2073-74'!F687</f>
        <v>520</v>
      </c>
      <c r="G622" s="111">
        <f>'Programe Budget 2073-74'!G687</f>
        <v>5120</v>
      </c>
      <c r="H622" s="111">
        <v>1175</v>
      </c>
      <c r="I622" s="111">
        <v>169.7</v>
      </c>
      <c r="J622" s="111">
        <f t="shared" si="63"/>
        <v>1344.7</v>
      </c>
      <c r="K622" s="111">
        <f t="shared" si="61"/>
        <v>23.842198581560282</v>
      </c>
      <c r="L622" s="194"/>
      <c r="M622" s="206"/>
      <c r="N622" s="111" t="str">
        <f>'Programe Budget 2073-74'!Q687</f>
        <v>का</v>
      </c>
      <c r="O622" s="217" t="e">
        <f>J622-#REF!</f>
        <v>#REF!</v>
      </c>
    </row>
    <row r="623" spans="1:15" s="197" customFormat="1">
      <c r="A623" s="283"/>
      <c r="B623" s="283"/>
      <c r="C623" s="117" t="e">
        <f>'Programe Budget 2073-74'!#REF!</f>
        <v>#REF!</v>
      </c>
      <c r="D623" s="126" t="e">
        <f>'Programe Budget 2073-74'!#REF!</f>
        <v>#REF!</v>
      </c>
      <c r="E623" s="111" t="e">
        <f>'Programe Budget 2073-74'!#REF!</f>
        <v>#REF!</v>
      </c>
      <c r="F623" s="111" t="e">
        <f>'Programe Budget 2073-74'!#REF!</f>
        <v>#REF!</v>
      </c>
      <c r="G623" s="111" t="e">
        <f>'Programe Budget 2073-74'!#REF!</f>
        <v>#REF!</v>
      </c>
      <c r="H623" s="111">
        <v>4294.6000000000004</v>
      </c>
      <c r="I623" s="111">
        <v>90</v>
      </c>
      <c r="J623" s="111">
        <f t="shared" si="63"/>
        <v>4384.6000000000004</v>
      </c>
      <c r="K623" s="111" t="e">
        <f t="shared" si="61"/>
        <v>#REF!</v>
      </c>
      <c r="L623" s="194"/>
      <c r="M623" s="206"/>
      <c r="N623" s="111" t="e">
        <f>'Programe Budget 2073-74'!#REF!</f>
        <v>#REF!</v>
      </c>
      <c r="O623" s="217" t="e">
        <f>J623-#REF!</f>
        <v>#REF!</v>
      </c>
    </row>
    <row r="624" spans="1:15" s="197" customFormat="1">
      <c r="A624" s="283"/>
      <c r="B624" s="283"/>
      <c r="C624" s="117">
        <f>'Programe Budget 2073-74'!C688</f>
        <v>20</v>
      </c>
      <c r="D624" s="126" t="str">
        <f>'Programe Budget 2073-74'!D688</f>
        <v>जिल्ला कृषि विकास कार्यालय, धनुषा</v>
      </c>
      <c r="E624" s="111">
        <f>'Programe Budget 2073-74'!E688</f>
        <v>5190</v>
      </c>
      <c r="F624" s="111">
        <f>'Programe Budget 2073-74'!F688</f>
        <v>630</v>
      </c>
      <c r="G624" s="111">
        <f>'Programe Budget 2073-74'!G688</f>
        <v>4560</v>
      </c>
      <c r="H624" s="111">
        <v>3727.9</v>
      </c>
      <c r="I624" s="111">
        <v>229.8</v>
      </c>
      <c r="J624" s="111">
        <f t="shared" si="63"/>
        <v>3957.7000000000003</v>
      </c>
      <c r="K624" s="111">
        <f t="shared" si="61"/>
        <v>76.25626204238921</v>
      </c>
      <c r="L624" s="194"/>
      <c r="M624" s="206"/>
      <c r="N624" s="111" t="str">
        <f>'Programe Budget 2073-74'!Q688</f>
        <v>का</v>
      </c>
      <c r="O624" s="217" t="e">
        <f>J624-#REF!</f>
        <v>#REF!</v>
      </c>
    </row>
    <row r="625" spans="1:15" s="197" customFormat="1">
      <c r="A625" s="283"/>
      <c r="B625" s="283"/>
      <c r="C625" s="117" t="e">
        <f>'Programe Budget 2073-74'!#REF!</f>
        <v>#REF!</v>
      </c>
      <c r="D625" s="126" t="e">
        <f>'Programe Budget 2073-74'!#REF!</f>
        <v>#REF!</v>
      </c>
      <c r="E625" s="111" t="e">
        <f>'Programe Budget 2073-74'!#REF!</f>
        <v>#REF!</v>
      </c>
      <c r="F625" s="111" t="e">
        <f>'Programe Budget 2073-74'!#REF!</f>
        <v>#REF!</v>
      </c>
      <c r="G625" s="111" t="e">
        <f>'Programe Budget 2073-74'!#REF!</f>
        <v>#REF!</v>
      </c>
      <c r="H625" s="111">
        <v>1400</v>
      </c>
      <c r="I625" s="111">
        <v>50</v>
      </c>
      <c r="J625" s="111">
        <f t="shared" si="63"/>
        <v>1450</v>
      </c>
      <c r="K625" s="111" t="e">
        <f t="shared" si="61"/>
        <v>#REF!</v>
      </c>
      <c r="L625" s="194"/>
      <c r="M625" s="206"/>
      <c r="N625" s="111" t="e">
        <f>'Programe Budget 2073-74'!#REF!</f>
        <v>#REF!</v>
      </c>
      <c r="O625" s="217" t="e">
        <f>J625-#REF!</f>
        <v>#REF!</v>
      </c>
    </row>
    <row r="626" spans="1:15" s="197" customFormat="1">
      <c r="A626" s="283"/>
      <c r="B626" s="283"/>
      <c r="C626" s="117" t="e">
        <f>'Programe Budget 2073-74'!#REF!</f>
        <v>#REF!</v>
      </c>
      <c r="D626" s="126" t="e">
        <f>'Programe Budget 2073-74'!#REF!</f>
        <v>#REF!</v>
      </c>
      <c r="E626" s="111" t="e">
        <f>'Programe Budget 2073-74'!#REF!</f>
        <v>#REF!</v>
      </c>
      <c r="F626" s="111" t="e">
        <f>'Programe Budget 2073-74'!#REF!</f>
        <v>#REF!</v>
      </c>
      <c r="G626" s="111" t="e">
        <f>'Programe Budget 2073-74'!#REF!</f>
        <v>#REF!</v>
      </c>
      <c r="H626" s="111">
        <v>1597</v>
      </c>
      <c r="I626" s="111">
        <v>70</v>
      </c>
      <c r="J626" s="111">
        <f t="shared" si="63"/>
        <v>1667</v>
      </c>
      <c r="K626" s="111" t="e">
        <f t="shared" si="61"/>
        <v>#REF!</v>
      </c>
      <c r="L626" s="194"/>
      <c r="M626" s="206"/>
      <c r="N626" s="111" t="e">
        <f>'Programe Budget 2073-74'!#REF!</f>
        <v>#REF!</v>
      </c>
      <c r="O626" s="217" t="e">
        <f>J626-#REF!</f>
        <v>#REF!</v>
      </c>
    </row>
    <row r="627" spans="1:15" s="197" customFormat="1">
      <c r="A627" s="283"/>
      <c r="B627" s="283"/>
      <c r="C627" s="117">
        <f>'Programe Budget 2073-74'!C689</f>
        <v>21</v>
      </c>
      <c r="D627" s="126" t="str">
        <f>'Programe Budget 2073-74'!D689</f>
        <v>जिल्ला कृषि विकास कार्यालया, उदयपुर</v>
      </c>
      <c r="E627" s="111">
        <f>'Programe Budget 2073-74'!E689</f>
        <v>3062</v>
      </c>
      <c r="F627" s="111">
        <f>'Programe Budget 2073-74'!F689</f>
        <v>110.00000000000001</v>
      </c>
      <c r="G627" s="111">
        <f>'Programe Budget 2073-74'!G689</f>
        <v>2952</v>
      </c>
      <c r="H627" s="111">
        <v>1386.8</v>
      </c>
      <c r="I627" s="111">
        <v>62.7</v>
      </c>
      <c r="J627" s="111">
        <f t="shared" si="63"/>
        <v>1449.5</v>
      </c>
      <c r="K627" s="111">
        <f t="shared" si="61"/>
        <v>47.338340953625078</v>
      </c>
      <c r="L627" s="194"/>
      <c r="M627" s="206"/>
      <c r="N627" s="111" t="str">
        <f>'Programe Budget 2073-74'!Q689</f>
        <v>वि</v>
      </c>
      <c r="O627" s="217" t="e">
        <f>J627-#REF!</f>
        <v>#REF!</v>
      </c>
    </row>
    <row r="628" spans="1:15" s="197" customFormat="1">
      <c r="A628" s="283"/>
      <c r="B628" s="283"/>
      <c r="C628" s="117">
        <f>'Programe Budget 2073-74'!C690</f>
        <v>22</v>
      </c>
      <c r="D628" s="126" t="str">
        <f>'Programe Budget 2073-74'!D690</f>
        <v>जिल्ला कृषि विकास कार्यालया, सिराहा</v>
      </c>
      <c r="E628" s="111">
        <f>'Programe Budget 2073-74'!E690</f>
        <v>5388</v>
      </c>
      <c r="F628" s="111">
        <f>'Programe Budget 2073-74'!F690</f>
        <v>420</v>
      </c>
      <c r="G628" s="111">
        <f>'Programe Budget 2073-74'!G690</f>
        <v>4968</v>
      </c>
      <c r="H628" s="111">
        <v>3758</v>
      </c>
      <c r="I628" s="111">
        <v>70</v>
      </c>
      <c r="J628" s="111">
        <f t="shared" si="63"/>
        <v>3828</v>
      </c>
      <c r="K628" s="111">
        <f t="shared" si="61"/>
        <v>71.046770601336306</v>
      </c>
      <c r="L628" s="194"/>
      <c r="M628" s="206"/>
      <c r="N628" s="111" t="str">
        <f>'Programe Budget 2073-74'!Q690</f>
        <v>वि</v>
      </c>
      <c r="O628" s="217" t="e">
        <f>J628-#REF!</f>
        <v>#REF!</v>
      </c>
    </row>
    <row r="629" spans="1:15" s="197" customFormat="1">
      <c r="A629" s="283"/>
      <c r="B629" s="283"/>
      <c r="C629" s="117" t="e">
        <f>'Programe Budget 2073-74'!#REF!</f>
        <v>#REF!</v>
      </c>
      <c r="D629" s="126" t="e">
        <f>'Programe Budget 2073-74'!#REF!</f>
        <v>#REF!</v>
      </c>
      <c r="E629" s="111" t="e">
        <f>'Programe Budget 2073-74'!#REF!</f>
        <v>#REF!</v>
      </c>
      <c r="F629" s="111" t="e">
        <f>'Programe Budget 2073-74'!#REF!</f>
        <v>#REF!</v>
      </c>
      <c r="G629" s="111" t="e">
        <f>'Programe Budget 2073-74'!#REF!</f>
        <v>#REF!</v>
      </c>
      <c r="H629" s="111">
        <v>1750</v>
      </c>
      <c r="I629" s="111">
        <v>70</v>
      </c>
      <c r="J629" s="111">
        <f t="shared" si="63"/>
        <v>1820</v>
      </c>
      <c r="K629" s="111" t="e">
        <f t="shared" si="61"/>
        <v>#REF!</v>
      </c>
      <c r="L629" s="194"/>
      <c r="M629" s="206"/>
      <c r="N629" s="111" t="e">
        <f>'Programe Budget 2073-74'!#REF!</f>
        <v>#REF!</v>
      </c>
      <c r="O629" s="217" t="e">
        <f>J629-#REF!</f>
        <v>#REF!</v>
      </c>
    </row>
    <row r="630" spans="1:15" s="197" customFormat="1">
      <c r="A630" s="283"/>
      <c r="B630" s="283"/>
      <c r="C630" s="117">
        <f>'Programe Budget 2073-74'!C691</f>
        <v>23</v>
      </c>
      <c r="D630" s="126" t="str">
        <f>'Programe Budget 2073-74'!D691</f>
        <v>जिल्ला कृषि विकास कार्यालया, सप्तरी</v>
      </c>
      <c r="E630" s="111">
        <f>'Programe Budget 2073-74'!E691</f>
        <v>8281</v>
      </c>
      <c r="F630" s="111">
        <f>'Programe Budget 2073-74'!F691</f>
        <v>420</v>
      </c>
      <c r="G630" s="111">
        <f>'Programe Budget 2073-74'!G691</f>
        <v>7861</v>
      </c>
      <c r="H630" s="111">
        <v>1325</v>
      </c>
      <c r="I630" s="222">
        <v>164</v>
      </c>
      <c r="J630" s="111">
        <f t="shared" si="63"/>
        <v>1489</v>
      </c>
      <c r="K630" s="111">
        <f t="shared" si="61"/>
        <v>17.980920178722375</v>
      </c>
      <c r="L630" s="194"/>
      <c r="M630" s="206"/>
      <c r="N630" s="111" t="str">
        <f>'Programe Budget 2073-74'!Q691</f>
        <v>वि</v>
      </c>
      <c r="O630" s="217" t="e">
        <f>J630-#REF!</f>
        <v>#REF!</v>
      </c>
    </row>
    <row r="631" spans="1:15" s="197" customFormat="1">
      <c r="A631" s="283"/>
      <c r="B631" s="283"/>
      <c r="C631" s="117" t="e">
        <f>'Programe Budget 2073-74'!#REF!</f>
        <v>#REF!</v>
      </c>
      <c r="D631" s="126" t="e">
        <f>'Programe Budget 2073-74'!#REF!</f>
        <v>#REF!</v>
      </c>
      <c r="E631" s="111" t="e">
        <f>'Programe Budget 2073-74'!#REF!</f>
        <v>#REF!</v>
      </c>
      <c r="F631" s="111" t="e">
        <f>'Programe Budget 2073-74'!#REF!</f>
        <v>#REF!</v>
      </c>
      <c r="G631" s="111" t="e">
        <f>'Programe Budget 2073-74'!#REF!</f>
        <v>#REF!</v>
      </c>
      <c r="H631" s="111">
        <v>2610</v>
      </c>
      <c r="I631" s="111">
        <v>169.6</v>
      </c>
      <c r="J631" s="111">
        <f t="shared" si="63"/>
        <v>2779.6</v>
      </c>
      <c r="K631" s="111" t="e">
        <f t="shared" si="61"/>
        <v>#REF!</v>
      </c>
      <c r="L631" s="194"/>
      <c r="M631" s="206"/>
      <c r="N631" s="111" t="e">
        <f>'Programe Budget 2073-74'!#REF!</f>
        <v>#REF!</v>
      </c>
      <c r="O631" s="217" t="e">
        <f>J631-#REF!</f>
        <v>#REF!</v>
      </c>
    </row>
    <row r="632" spans="1:15" s="197" customFormat="1">
      <c r="A632" s="283"/>
      <c r="B632" s="283"/>
      <c r="C632" s="117" t="e">
        <f>'Programe Budget 2073-74'!#REF!</f>
        <v>#REF!</v>
      </c>
      <c r="D632" s="126" t="e">
        <f>'Programe Budget 2073-74'!#REF!</f>
        <v>#REF!</v>
      </c>
      <c r="E632" s="111" t="e">
        <f>'Programe Budget 2073-74'!#REF!</f>
        <v>#REF!</v>
      </c>
      <c r="F632" s="111" t="e">
        <f>'Programe Budget 2073-74'!#REF!</f>
        <v>#REF!</v>
      </c>
      <c r="G632" s="111" t="e">
        <f>'Programe Budget 2073-74'!#REF!</f>
        <v>#REF!</v>
      </c>
      <c r="H632" s="111">
        <v>1415</v>
      </c>
      <c r="I632" s="111">
        <v>235</v>
      </c>
      <c r="J632" s="111">
        <f t="shared" si="63"/>
        <v>1650</v>
      </c>
      <c r="K632" s="111" t="e">
        <f t="shared" si="61"/>
        <v>#REF!</v>
      </c>
      <c r="L632" s="194"/>
      <c r="M632" s="206"/>
      <c r="N632" s="111" t="e">
        <f>'Programe Budget 2073-74'!#REF!</f>
        <v>#REF!</v>
      </c>
      <c r="O632" s="217" t="e">
        <f>J632-#REF!</f>
        <v>#REF!</v>
      </c>
    </row>
    <row r="633" spans="1:15">
      <c r="A633" s="151"/>
      <c r="B633" s="151"/>
      <c r="C633" s="117">
        <f>'Programe Budget 2073-74'!C692</f>
        <v>23</v>
      </c>
      <c r="D633" s="122" t="str">
        <f>'Programe Budget 2073-74'!D692</f>
        <v>कार्यक्रमको जम्मा</v>
      </c>
      <c r="E633" s="169" t="e">
        <f t="shared" ref="E633:J633" si="64">SUM(E607:E632)</f>
        <v>#REF!</v>
      </c>
      <c r="F633" s="169" t="e">
        <f t="shared" si="64"/>
        <v>#REF!</v>
      </c>
      <c r="G633" s="169" t="e">
        <f t="shared" si="64"/>
        <v>#REF!</v>
      </c>
      <c r="H633" s="169">
        <f t="shared" si="64"/>
        <v>55124.9</v>
      </c>
      <c r="I633" s="169">
        <f t="shared" si="64"/>
        <v>3283.5</v>
      </c>
      <c r="J633" s="169">
        <f t="shared" si="64"/>
        <v>58408.399999999994</v>
      </c>
      <c r="K633" s="111" t="e">
        <f t="shared" si="61"/>
        <v>#REF!</v>
      </c>
      <c r="L633" s="171"/>
      <c r="M633" s="114"/>
      <c r="N633" s="111"/>
      <c r="O633" s="217" t="e">
        <f>J633-#REF!</f>
        <v>#REF!</v>
      </c>
    </row>
    <row r="634" spans="1:15">
      <c r="A634" s="122">
        <f>'Programe Budget 2073-74'!A693</f>
        <v>16</v>
      </c>
      <c r="B634" s="122" t="str">
        <f>'Programe Budget 2073-74'!B693</f>
        <v>312805-3/4</v>
      </c>
      <c r="C634" s="109">
        <f>'Programe Budget 2073-74'!C693</f>
        <v>17</v>
      </c>
      <c r="D634" s="117" t="str">
        <f>'Programe Budget 2073-74'!D693</f>
        <v>घर बंगैचा कार्यक्रम</v>
      </c>
      <c r="E634" s="109"/>
      <c r="F634" s="109"/>
      <c r="G634" s="109"/>
      <c r="H634" s="111"/>
      <c r="I634" s="111"/>
      <c r="J634" s="111"/>
      <c r="K634" s="111"/>
      <c r="L634" s="171"/>
      <c r="M634" s="114"/>
      <c r="N634" s="111" t="str">
        <f>'Programe Budget 2073-74'!Q693</f>
        <v>ना</v>
      </c>
      <c r="O634" s="217" t="e">
        <f>J634-#REF!</f>
        <v>#REF!</v>
      </c>
    </row>
    <row r="635" spans="1:15">
      <c r="A635" s="151"/>
      <c r="B635" s="151"/>
      <c r="C635" s="158">
        <f>'Programe Budget 2073-74'!C694</f>
        <v>1</v>
      </c>
      <c r="D635" s="126" t="str">
        <f>'Programe Budget 2073-74'!D694</f>
        <v>तरकारी विकास निर्देशनालय, खुमलटार</v>
      </c>
      <c r="E635" s="111">
        <f>'Programe Budget 2073-74'!E694</f>
        <v>1292</v>
      </c>
      <c r="F635" s="111">
        <f>'Programe Budget 2073-74'!F694</f>
        <v>0</v>
      </c>
      <c r="G635" s="111">
        <f>'Programe Budget 2073-74'!G694</f>
        <v>1292</v>
      </c>
      <c r="H635" s="111">
        <v>0</v>
      </c>
      <c r="I635" s="111">
        <v>736</v>
      </c>
      <c r="J635" s="111">
        <f t="shared" ref="J635:J654" si="65">I635+H635</f>
        <v>736</v>
      </c>
      <c r="K635" s="111">
        <f t="shared" si="61"/>
        <v>56.965944272445824</v>
      </c>
      <c r="L635" s="171"/>
      <c r="M635" s="114"/>
      <c r="N635" s="111" t="str">
        <f>'Programe Budget 2073-74'!Q694</f>
        <v>का</v>
      </c>
      <c r="O635" s="217" t="e">
        <f>J635-#REF!</f>
        <v>#REF!</v>
      </c>
    </row>
    <row r="636" spans="1:15">
      <c r="A636" s="151"/>
      <c r="B636" s="151"/>
      <c r="C636" s="158">
        <f>'Programe Budget 2073-74'!C695</f>
        <v>2</v>
      </c>
      <c r="D636" s="126" t="str">
        <f>'Programe Budget 2073-74'!D695</f>
        <v>जि.कृ.वि.का. अछाम</v>
      </c>
      <c r="E636" s="111">
        <f>'Programe Budget 2073-74'!E695</f>
        <v>1231.2</v>
      </c>
      <c r="F636" s="111">
        <f>'Programe Budget 2073-74'!F695</f>
        <v>0</v>
      </c>
      <c r="G636" s="111">
        <f>'Programe Budget 2073-74'!G695</f>
        <v>1231.2</v>
      </c>
      <c r="H636" s="111">
        <v>0</v>
      </c>
      <c r="I636" s="111">
        <v>788</v>
      </c>
      <c r="J636" s="111">
        <f t="shared" si="65"/>
        <v>788</v>
      </c>
      <c r="K636" s="111">
        <f t="shared" si="61"/>
        <v>64.002599090318384</v>
      </c>
      <c r="L636" s="171"/>
      <c r="M636" s="114"/>
      <c r="N636" s="111" t="str">
        <f>'Programe Budget 2073-74'!Q695</f>
        <v>वि</v>
      </c>
      <c r="O636" s="217" t="e">
        <f>J636-#REF!</f>
        <v>#REF!</v>
      </c>
    </row>
    <row r="637" spans="1:15">
      <c r="A637" s="151"/>
      <c r="B637" s="151"/>
      <c r="C637" s="158">
        <f>'Programe Budget 2073-74'!C696</f>
        <v>3</v>
      </c>
      <c r="D637" s="126" t="str">
        <f>'Programe Budget 2073-74'!D696</f>
        <v>जि.कृ.वि.का. बैतडी</v>
      </c>
      <c r="E637" s="111">
        <f>'Programe Budget 2073-74'!E696</f>
        <v>1231.2</v>
      </c>
      <c r="F637" s="111">
        <f>'Programe Budget 2073-74'!F696</f>
        <v>0</v>
      </c>
      <c r="G637" s="111">
        <f>'Programe Budget 2073-74'!G696</f>
        <v>1231.2</v>
      </c>
      <c r="H637" s="111">
        <v>0</v>
      </c>
      <c r="I637" s="111">
        <v>788</v>
      </c>
      <c r="J637" s="111">
        <f t="shared" si="65"/>
        <v>788</v>
      </c>
      <c r="K637" s="111">
        <f t="shared" si="61"/>
        <v>64.002599090318384</v>
      </c>
      <c r="L637" s="171"/>
      <c r="M637" s="114"/>
      <c r="N637" s="111" t="str">
        <f>'Programe Budget 2073-74'!Q696</f>
        <v>वि</v>
      </c>
      <c r="O637" s="217" t="e">
        <f>J637-#REF!</f>
        <v>#REF!</v>
      </c>
    </row>
    <row r="638" spans="1:15">
      <c r="A638" s="151"/>
      <c r="B638" s="151"/>
      <c r="C638" s="158">
        <f>'Programe Budget 2073-74'!C697</f>
        <v>4</v>
      </c>
      <c r="D638" s="126" t="str">
        <f>'Programe Budget 2073-74'!D697</f>
        <v>जि.कृ.वि.का. डडेलधुरा</v>
      </c>
      <c r="E638" s="111">
        <f>'Programe Budget 2073-74'!E697</f>
        <v>1231.2</v>
      </c>
      <c r="F638" s="111">
        <f>'Programe Budget 2073-74'!F697</f>
        <v>0</v>
      </c>
      <c r="G638" s="111">
        <f>'Programe Budget 2073-74'!G697</f>
        <v>1231.2</v>
      </c>
      <c r="H638" s="111">
        <v>0</v>
      </c>
      <c r="I638" s="111">
        <v>776</v>
      </c>
      <c r="J638" s="111">
        <f t="shared" si="65"/>
        <v>776</v>
      </c>
      <c r="K638" s="111">
        <f t="shared" si="61"/>
        <v>63.027940220922673</v>
      </c>
      <c r="L638" s="171"/>
      <c r="M638" s="114"/>
      <c r="N638" s="111" t="str">
        <f>'Programe Budget 2073-74'!Q697</f>
        <v>का</v>
      </c>
      <c r="O638" s="217" t="e">
        <f>J638-#REF!</f>
        <v>#REF!</v>
      </c>
    </row>
    <row r="639" spans="1:15">
      <c r="A639" s="151"/>
      <c r="B639" s="151"/>
      <c r="C639" s="158">
        <f>'Programe Budget 2073-74'!C698</f>
        <v>5</v>
      </c>
      <c r="D639" s="126" t="str">
        <f>'Programe Budget 2073-74'!D698</f>
        <v>जि.कृ.वि.का. डोटी</v>
      </c>
      <c r="E639" s="111">
        <f>'Programe Budget 2073-74'!E698</f>
        <v>1231.2</v>
      </c>
      <c r="F639" s="111">
        <f>'Programe Budget 2073-74'!F698</f>
        <v>0</v>
      </c>
      <c r="G639" s="111">
        <f>'Programe Budget 2073-74'!G698</f>
        <v>1231.2</v>
      </c>
      <c r="H639" s="111">
        <v>0</v>
      </c>
      <c r="I639" s="111">
        <v>776</v>
      </c>
      <c r="J639" s="111">
        <f t="shared" si="65"/>
        <v>776</v>
      </c>
      <c r="K639" s="111">
        <f t="shared" si="61"/>
        <v>63.027940220922673</v>
      </c>
      <c r="L639" s="171"/>
      <c r="M639" s="114"/>
      <c r="N639" s="111" t="str">
        <f>'Programe Budget 2073-74'!Q698</f>
        <v>का</v>
      </c>
      <c r="O639" s="217" t="e">
        <f>J639-#REF!</f>
        <v>#REF!</v>
      </c>
    </row>
    <row r="640" spans="1:15">
      <c r="A640" s="151"/>
      <c r="B640" s="151"/>
      <c r="C640" s="158">
        <f>'Programe Budget 2073-74'!C699</f>
        <v>6</v>
      </c>
      <c r="D640" s="126" t="str">
        <f>'Programe Budget 2073-74'!D699</f>
        <v>जि.कृ.वि.का. कैलाली</v>
      </c>
      <c r="E640" s="111">
        <f>'Programe Budget 2073-74'!E699</f>
        <v>1231.2</v>
      </c>
      <c r="F640" s="111">
        <f>'Programe Budget 2073-74'!F699</f>
        <v>0</v>
      </c>
      <c r="G640" s="111">
        <f>'Programe Budget 2073-74'!G699</f>
        <v>1231.2</v>
      </c>
      <c r="H640" s="111">
        <v>0</v>
      </c>
      <c r="I640" s="111">
        <v>775</v>
      </c>
      <c r="J640" s="111">
        <f t="shared" si="65"/>
        <v>775</v>
      </c>
      <c r="K640" s="111">
        <f t="shared" si="61"/>
        <v>62.946718648473031</v>
      </c>
      <c r="L640" s="171"/>
      <c r="M640" s="114"/>
      <c r="N640" s="111" t="str">
        <f>'Programe Budget 2073-74'!Q699</f>
        <v>का</v>
      </c>
      <c r="O640" s="217" t="e">
        <f>J640-#REF!</f>
        <v>#REF!</v>
      </c>
    </row>
    <row r="641" spans="1:15">
      <c r="A641" s="151"/>
      <c r="B641" s="151"/>
      <c r="C641" s="158">
        <f>'Programe Budget 2073-74'!C700</f>
        <v>7</v>
      </c>
      <c r="D641" s="126" t="str">
        <f>'Programe Budget 2073-74'!D700</f>
        <v>जि.कृ.वि.का. दैलेख</v>
      </c>
      <c r="E641" s="111">
        <f>'Programe Budget 2073-74'!E700</f>
        <v>1231.2</v>
      </c>
      <c r="F641" s="111">
        <f>'Programe Budget 2073-74'!F700</f>
        <v>0</v>
      </c>
      <c r="G641" s="111">
        <f>'Programe Budget 2073-74'!G700</f>
        <v>1231.2</v>
      </c>
      <c r="H641" s="111">
        <v>0</v>
      </c>
      <c r="I641" s="111">
        <v>787.8</v>
      </c>
      <c r="J641" s="111">
        <f t="shared" si="65"/>
        <v>787.8</v>
      </c>
      <c r="K641" s="111">
        <f t="shared" si="61"/>
        <v>63.98635477582846</v>
      </c>
      <c r="L641" s="171"/>
      <c r="M641" s="114"/>
      <c r="N641" s="111" t="str">
        <f>'Programe Budget 2073-74'!Q700</f>
        <v>वि</v>
      </c>
      <c r="O641" s="217" t="e">
        <f>J641-#REF!</f>
        <v>#REF!</v>
      </c>
    </row>
    <row r="642" spans="1:15">
      <c r="A642" s="151"/>
      <c r="B642" s="151"/>
      <c r="C642" s="158">
        <f>'Programe Budget 2073-74'!C701</f>
        <v>8</v>
      </c>
      <c r="D642" s="126" t="str">
        <f>'Programe Budget 2073-74'!D701</f>
        <v>जि.कृ.वि.का. जाजरकोट</v>
      </c>
      <c r="E642" s="111">
        <f>'Programe Budget 2073-74'!E701</f>
        <v>1231.2</v>
      </c>
      <c r="F642" s="111">
        <f>'Programe Budget 2073-74'!F701</f>
        <v>0</v>
      </c>
      <c r="G642" s="111">
        <f>'Programe Budget 2073-74'!G701</f>
        <v>1231.2</v>
      </c>
      <c r="H642" s="111">
        <v>0</v>
      </c>
      <c r="I642" s="111">
        <v>642</v>
      </c>
      <c r="J642" s="111">
        <f t="shared" si="65"/>
        <v>642</v>
      </c>
      <c r="K642" s="111">
        <f t="shared" si="61"/>
        <v>52.144249512670562</v>
      </c>
      <c r="L642" s="171"/>
      <c r="M642" s="114"/>
      <c r="N642" s="111" t="str">
        <f>'Programe Budget 2073-74'!Q701</f>
        <v>सु</v>
      </c>
      <c r="O642" s="217" t="e">
        <f>J642-#REF!</f>
        <v>#REF!</v>
      </c>
    </row>
    <row r="643" spans="1:15">
      <c r="A643" s="151"/>
      <c r="B643" s="151"/>
      <c r="C643" s="158">
        <f>'Programe Budget 2073-74'!C702</f>
        <v>9</v>
      </c>
      <c r="D643" s="126" t="str">
        <f>'Programe Budget 2073-74'!D702</f>
        <v>जि.कृ.वि.का. कालिकोट</v>
      </c>
      <c r="E643" s="111">
        <f>'Programe Budget 2073-74'!E702</f>
        <v>1231.2</v>
      </c>
      <c r="F643" s="111">
        <f>'Programe Budget 2073-74'!F702</f>
        <v>0</v>
      </c>
      <c r="G643" s="111">
        <f>'Programe Budget 2073-74'!G702</f>
        <v>1231.2</v>
      </c>
      <c r="H643" s="111">
        <v>0</v>
      </c>
      <c r="I643" s="111">
        <v>787</v>
      </c>
      <c r="J643" s="111">
        <f t="shared" si="65"/>
        <v>787</v>
      </c>
      <c r="K643" s="111">
        <f t="shared" si="61"/>
        <v>63.921377517868741</v>
      </c>
      <c r="L643" s="171"/>
      <c r="M643" s="114"/>
      <c r="N643" s="111" t="str">
        <f>'Programe Budget 2073-74'!Q702</f>
        <v>सु</v>
      </c>
      <c r="O643" s="217" t="e">
        <f>J643-#REF!</f>
        <v>#REF!</v>
      </c>
    </row>
    <row r="644" spans="1:15">
      <c r="A644" s="151"/>
      <c r="B644" s="151"/>
      <c r="C644" s="158">
        <f>'Programe Budget 2073-74'!C703</f>
        <v>10</v>
      </c>
      <c r="D644" s="126" t="str">
        <f>'Programe Budget 2073-74'!D703</f>
        <v>जि.कृ.वि.का. जुम्ला</v>
      </c>
      <c r="E644" s="111">
        <f>'Programe Budget 2073-74'!E703</f>
        <v>1231.2</v>
      </c>
      <c r="F644" s="111">
        <f>'Programe Budget 2073-74'!F703</f>
        <v>0</v>
      </c>
      <c r="G644" s="111">
        <f>'Programe Budget 2073-74'!G703</f>
        <v>1231.2</v>
      </c>
      <c r="H644" s="111">
        <v>0</v>
      </c>
      <c r="I644" s="111">
        <v>579</v>
      </c>
      <c r="J644" s="111">
        <f t="shared" si="65"/>
        <v>579</v>
      </c>
      <c r="K644" s="111">
        <f t="shared" si="61"/>
        <v>47.027290448343081</v>
      </c>
      <c r="L644" s="171"/>
      <c r="M644" s="114"/>
      <c r="N644" s="111" t="str">
        <f>'Programe Budget 2073-74'!Q703</f>
        <v>सु</v>
      </c>
      <c r="O644" s="217" t="e">
        <f>J644-#REF!</f>
        <v>#REF!</v>
      </c>
    </row>
    <row r="645" spans="1:15">
      <c r="A645" s="151"/>
      <c r="B645" s="151"/>
      <c r="C645" s="158">
        <f>'Programe Budget 2073-74'!C704</f>
        <v>11</v>
      </c>
      <c r="D645" s="126" t="str">
        <f>'Programe Budget 2073-74'!D704</f>
        <v>जि.कृ.वि.का. बर्दिया</v>
      </c>
      <c r="E645" s="111">
        <f>'Programe Budget 2073-74'!E704</f>
        <v>1231.2</v>
      </c>
      <c r="F645" s="111">
        <f>'Programe Budget 2073-74'!F704</f>
        <v>0</v>
      </c>
      <c r="G645" s="111">
        <f>'Programe Budget 2073-74'!G704</f>
        <v>1231.2</v>
      </c>
      <c r="H645" s="111">
        <v>0</v>
      </c>
      <c r="I645" s="111">
        <v>623</v>
      </c>
      <c r="J645" s="111">
        <f t="shared" si="65"/>
        <v>623</v>
      </c>
      <c r="K645" s="111">
        <f t="shared" si="61"/>
        <v>50.601039636127354</v>
      </c>
      <c r="L645" s="171"/>
      <c r="M645" s="114"/>
      <c r="N645" s="111" t="str">
        <f>'Programe Budget 2073-74'!Q704</f>
        <v>सु</v>
      </c>
      <c r="O645" s="217" t="e">
        <f>J645-#REF!</f>
        <v>#REF!</v>
      </c>
    </row>
    <row r="646" spans="1:15">
      <c r="A646" s="151"/>
      <c r="B646" s="151"/>
      <c r="C646" s="158">
        <f>'Programe Budget 2073-74'!C705</f>
        <v>12</v>
      </c>
      <c r="D646" s="126" t="str">
        <f>'Programe Budget 2073-74'!D705</f>
        <v>जि.कृ.वि.का. दाङ्ग</v>
      </c>
      <c r="E646" s="111">
        <f>'Programe Budget 2073-74'!E705</f>
        <v>1231.2</v>
      </c>
      <c r="F646" s="111">
        <f>'Programe Budget 2073-74'!F705</f>
        <v>0</v>
      </c>
      <c r="G646" s="111">
        <f>'Programe Budget 2073-74'!G705</f>
        <v>1231.2</v>
      </c>
      <c r="H646" s="111">
        <v>0</v>
      </c>
      <c r="I646" s="111">
        <v>737</v>
      </c>
      <c r="J646" s="111">
        <f t="shared" si="65"/>
        <v>737</v>
      </c>
      <c r="K646" s="111">
        <f t="shared" si="61"/>
        <v>59.860298895386613</v>
      </c>
      <c r="L646" s="171"/>
      <c r="M646" s="114"/>
      <c r="N646" s="111" t="str">
        <f>'Programe Budget 2073-74'!Q705</f>
        <v>सु</v>
      </c>
      <c r="O646" s="217" t="e">
        <f>J646-#REF!</f>
        <v>#REF!</v>
      </c>
    </row>
    <row r="647" spans="1:15">
      <c r="A647" s="151"/>
      <c r="B647" s="151"/>
      <c r="C647" s="158">
        <f>'Programe Budget 2073-74'!C706</f>
        <v>13</v>
      </c>
      <c r="D647" s="126" t="str">
        <f>'Programe Budget 2073-74'!D706</f>
        <v>जि.कृ.वि.का. सल्यान</v>
      </c>
      <c r="E647" s="111">
        <f>'Programe Budget 2073-74'!E706</f>
        <v>1231.2</v>
      </c>
      <c r="F647" s="111">
        <f>'Programe Budget 2073-74'!F706</f>
        <v>0</v>
      </c>
      <c r="G647" s="111">
        <f>'Programe Budget 2073-74'!G706</f>
        <v>1231.2</v>
      </c>
      <c r="H647" s="111">
        <v>0</v>
      </c>
      <c r="I647" s="111">
        <v>657</v>
      </c>
      <c r="J647" s="111">
        <f t="shared" si="65"/>
        <v>657</v>
      </c>
      <c r="K647" s="111">
        <f t="shared" si="61"/>
        <v>53.362573099415201</v>
      </c>
      <c r="L647" s="171"/>
      <c r="M647" s="114"/>
      <c r="N647" s="111" t="str">
        <f>'Programe Budget 2073-74'!Q706</f>
        <v>सु</v>
      </c>
      <c r="O647" s="217" t="e">
        <f>J647-#REF!</f>
        <v>#REF!</v>
      </c>
    </row>
    <row r="648" spans="1:15">
      <c r="A648" s="151"/>
      <c r="B648" s="151"/>
      <c r="C648" s="158">
        <f>'Programe Budget 2073-74'!C707</f>
        <v>14</v>
      </c>
      <c r="D648" s="126" t="str">
        <f>'Programe Budget 2073-74'!D707</f>
        <v>जि.कृ.वि.का. रोल्पा</v>
      </c>
      <c r="E648" s="111">
        <f>'Programe Budget 2073-74'!E707</f>
        <v>1231.2</v>
      </c>
      <c r="F648" s="111">
        <f>'Programe Budget 2073-74'!F707</f>
        <v>0</v>
      </c>
      <c r="G648" s="111">
        <f>'Programe Budget 2073-74'!G707</f>
        <v>1231.2</v>
      </c>
      <c r="H648" s="111">
        <v>0</v>
      </c>
      <c r="I648" s="111">
        <v>767</v>
      </c>
      <c r="J648" s="111">
        <f t="shared" si="65"/>
        <v>767</v>
      </c>
      <c r="K648" s="111">
        <f t="shared" si="61"/>
        <v>62.29694606887589</v>
      </c>
      <c r="L648" s="171"/>
      <c r="M648" s="114"/>
      <c r="N648" s="111" t="str">
        <f>'Programe Budget 2073-74'!Q707</f>
        <v>सु</v>
      </c>
      <c r="O648" s="217" t="e">
        <f>J648-#REF!</f>
        <v>#REF!</v>
      </c>
    </row>
    <row r="649" spans="1:15">
      <c r="A649" s="151"/>
      <c r="B649" s="151"/>
      <c r="C649" s="158">
        <f>'Programe Budget 2073-74'!C708</f>
        <v>15</v>
      </c>
      <c r="D649" s="126" t="str">
        <f>'Programe Budget 2073-74'!D708</f>
        <v>जि.कृ.वि.का.महोतरी</v>
      </c>
      <c r="E649" s="111">
        <f>'Programe Budget 2073-74'!E708</f>
        <v>1231.2</v>
      </c>
      <c r="F649" s="111">
        <f>'Programe Budget 2073-74'!F708</f>
        <v>0</v>
      </c>
      <c r="G649" s="111">
        <f>'Programe Budget 2073-74'!G708</f>
        <v>1231.2</v>
      </c>
      <c r="H649" s="111">
        <v>0</v>
      </c>
      <c r="I649" s="111">
        <v>788</v>
      </c>
      <c r="J649" s="111">
        <f t="shared" si="65"/>
        <v>788</v>
      </c>
      <c r="K649" s="111">
        <f t="shared" si="61"/>
        <v>64.002599090318384</v>
      </c>
      <c r="L649" s="171"/>
      <c r="M649" s="114"/>
      <c r="N649" s="111" t="str">
        <f>'Programe Budget 2073-74'!Q708</f>
        <v>सु</v>
      </c>
      <c r="O649" s="217" t="e">
        <f>J649-#REF!</f>
        <v>#REF!</v>
      </c>
    </row>
    <row r="650" spans="1:15">
      <c r="A650" s="151"/>
      <c r="B650" s="151"/>
      <c r="C650" s="158">
        <f>'Programe Budget 2073-74'!C709</f>
        <v>16</v>
      </c>
      <c r="D650" s="126" t="str">
        <f>'Programe Budget 2073-74'!D709</f>
        <v>जि.कृ.वि.का.धनुषा</v>
      </c>
      <c r="E650" s="111">
        <f>'Programe Budget 2073-74'!E709</f>
        <v>1231.2</v>
      </c>
      <c r="F650" s="111">
        <f>'Programe Budget 2073-74'!F709</f>
        <v>0</v>
      </c>
      <c r="G650" s="111">
        <f>'Programe Budget 2073-74'!G709</f>
        <v>1231.2</v>
      </c>
      <c r="H650" s="111">
        <v>0</v>
      </c>
      <c r="I650" s="111">
        <v>380</v>
      </c>
      <c r="J650" s="111">
        <f t="shared" si="65"/>
        <v>380</v>
      </c>
      <c r="K650" s="111">
        <f t="shared" ref="K650:K655" si="66">J650/E650*100</f>
        <v>30.864197530864196</v>
      </c>
      <c r="L650" s="171"/>
      <c r="M650" s="114"/>
      <c r="N650" s="111" t="str">
        <f>'Programe Budget 2073-74'!Q709</f>
        <v>दि</v>
      </c>
      <c r="O650" s="217" t="e">
        <f>J650-#REF!</f>
        <v>#REF!</v>
      </c>
    </row>
    <row r="651" spans="1:15">
      <c r="A651" s="151"/>
      <c r="B651" s="151"/>
      <c r="C651" s="158">
        <f>'Programe Budget 2073-74'!C710</f>
        <v>17</v>
      </c>
      <c r="D651" s="126" t="str">
        <f>'Programe Budget 2073-74'!D710</f>
        <v>जि.कृ.वि.का.सिराहा</v>
      </c>
      <c r="E651" s="111">
        <f>'Programe Budget 2073-74'!E710</f>
        <v>1231.2</v>
      </c>
      <c r="F651" s="111">
        <f>'Programe Budget 2073-74'!F710</f>
        <v>0</v>
      </c>
      <c r="G651" s="111">
        <f>'Programe Budget 2073-74'!G710</f>
        <v>1231.2</v>
      </c>
      <c r="H651" s="111">
        <v>0</v>
      </c>
      <c r="I651" s="111">
        <v>660</v>
      </c>
      <c r="J651" s="111">
        <f t="shared" si="65"/>
        <v>660</v>
      </c>
      <c r="K651" s="111">
        <f t="shared" si="66"/>
        <v>53.606237816764136</v>
      </c>
      <c r="L651" s="171"/>
      <c r="M651" s="114"/>
      <c r="N651" s="111" t="str">
        <f>'Programe Budget 2073-74'!Q710</f>
        <v>दि</v>
      </c>
      <c r="O651" s="217" t="e">
        <f>J651-#REF!</f>
        <v>#REF!</v>
      </c>
    </row>
    <row r="652" spans="1:15">
      <c r="A652" s="151"/>
      <c r="B652" s="151"/>
      <c r="C652" s="158">
        <f>'Programe Budget 2073-74'!C711</f>
        <v>18</v>
      </c>
      <c r="D652" s="126" t="str">
        <f>'Programe Budget 2073-74'!D711</f>
        <v>जि.कृ.वि.का.सिन्धुली</v>
      </c>
      <c r="E652" s="111">
        <f>'Programe Budget 2073-74'!E711</f>
        <v>1231.2</v>
      </c>
      <c r="F652" s="111">
        <f>'Programe Budget 2073-74'!F711</f>
        <v>0</v>
      </c>
      <c r="G652" s="111">
        <f>'Programe Budget 2073-74'!G711</f>
        <v>1231.2</v>
      </c>
      <c r="H652" s="111">
        <v>0</v>
      </c>
      <c r="I652" s="111">
        <v>788</v>
      </c>
      <c r="J652" s="111">
        <f t="shared" si="65"/>
        <v>788</v>
      </c>
      <c r="K652" s="111">
        <f t="shared" si="66"/>
        <v>64.002599090318384</v>
      </c>
      <c r="L652" s="171"/>
      <c r="M652" s="114"/>
      <c r="N652" s="111" t="str">
        <f>'Programe Budget 2073-74'!Q711</f>
        <v>दि</v>
      </c>
      <c r="O652" s="217" t="e">
        <f>J652-#REF!</f>
        <v>#REF!</v>
      </c>
    </row>
    <row r="653" spans="1:15">
      <c r="A653" s="151"/>
      <c r="B653" s="151"/>
      <c r="C653" s="158">
        <f>'Programe Budget 2073-74'!C712</f>
        <v>19</v>
      </c>
      <c r="D653" s="126" t="str">
        <f>'Programe Budget 2073-74'!D712</f>
        <v>जि.कृ.वि.का.ओखलढुङ्गा</v>
      </c>
      <c r="E653" s="111">
        <f>'Programe Budget 2073-74'!E712</f>
        <v>1231.2</v>
      </c>
      <c r="F653" s="111">
        <f>'Programe Budget 2073-74'!F712</f>
        <v>0</v>
      </c>
      <c r="G653" s="111">
        <f>'Programe Budget 2073-74'!G712</f>
        <v>1231.2</v>
      </c>
      <c r="H653" s="111">
        <v>0</v>
      </c>
      <c r="I653" s="111">
        <v>757.3</v>
      </c>
      <c r="J653" s="111">
        <f t="shared" si="65"/>
        <v>757.3</v>
      </c>
      <c r="K653" s="111">
        <f t="shared" si="66"/>
        <v>61.509096816114351</v>
      </c>
      <c r="L653" s="171"/>
      <c r="M653" s="114"/>
      <c r="N653" s="111" t="str">
        <f>'Programe Budget 2073-74'!Q712</f>
        <v>दि</v>
      </c>
      <c r="O653" s="217" t="e">
        <f>J653-#REF!</f>
        <v>#REF!</v>
      </c>
    </row>
    <row r="654" spans="1:15">
      <c r="A654" s="151"/>
      <c r="B654" s="151"/>
      <c r="C654" s="158">
        <f>'Programe Budget 2073-74'!C714</f>
        <v>21</v>
      </c>
      <c r="D654" s="126" t="str">
        <f>'Programe Budget 2073-74'!D714</f>
        <v>जि.कृ.वि.का.खोटाङ्ग</v>
      </c>
      <c r="E654" s="111">
        <f>'Programe Budget 2073-74'!E714</f>
        <v>1231.2</v>
      </c>
      <c r="F654" s="111">
        <f>'Programe Budget 2073-74'!F714</f>
        <v>0</v>
      </c>
      <c r="G654" s="111">
        <f>'Programe Budget 2073-74'!G714</f>
        <v>1231.2</v>
      </c>
      <c r="H654" s="111">
        <v>0</v>
      </c>
      <c r="I654" s="111">
        <v>777.9</v>
      </c>
      <c r="J654" s="111">
        <f t="shared" si="65"/>
        <v>777.9</v>
      </c>
      <c r="K654" s="111">
        <f t="shared" si="66"/>
        <v>63.182261208576996</v>
      </c>
      <c r="L654" s="171"/>
      <c r="M654" s="114"/>
      <c r="N654" s="111" t="str">
        <f>'Programe Budget 2073-74'!Q714</f>
        <v>दि</v>
      </c>
      <c r="O654" s="217" t="e">
        <f>J654-#REF!</f>
        <v>#REF!</v>
      </c>
    </row>
    <row r="655" spans="1:15" s="69" customFormat="1">
      <c r="A655" s="151"/>
      <c r="B655" s="151"/>
      <c r="C655" s="109">
        <f>'Programe Budget 2073-74'!C715</f>
        <v>21</v>
      </c>
      <c r="D655" s="117" t="str">
        <f>'Programe Budget 2073-74'!D715</f>
        <v>घर बंगैचा कार्यक्रमको जम्मा</v>
      </c>
      <c r="E655" s="169">
        <f t="shared" ref="E655:J655" si="67">SUM(E635:E654)</f>
        <v>24684.800000000007</v>
      </c>
      <c r="F655" s="169">
        <f t="shared" si="67"/>
        <v>0</v>
      </c>
      <c r="G655" s="169">
        <f t="shared" si="67"/>
        <v>24684.800000000007</v>
      </c>
      <c r="H655" s="169">
        <f t="shared" si="67"/>
        <v>0</v>
      </c>
      <c r="I655" s="169">
        <f t="shared" si="67"/>
        <v>14369.999999999998</v>
      </c>
      <c r="J655" s="169">
        <f t="shared" si="67"/>
        <v>14369.999999999998</v>
      </c>
      <c r="K655" s="111">
        <f t="shared" si="66"/>
        <v>58.21396162820843</v>
      </c>
      <c r="L655" s="170"/>
      <c r="M655" s="128"/>
      <c r="N655" s="111">
        <f>'Programe Budget 2073-74'!Q715</f>
        <v>0</v>
      </c>
      <c r="O655" s="217" t="e">
        <f>J655-#REF!</f>
        <v>#REF!</v>
      </c>
    </row>
    <row r="656" spans="1:15" s="69" customFormat="1">
      <c r="A656" s="109">
        <f>'Programe Budget 2073-74'!A716</f>
        <v>17</v>
      </c>
      <c r="B656" s="109" t="str">
        <f>'Programe Budget 2073-74'!B716</f>
        <v>602801-3/4</v>
      </c>
      <c r="C656" s="109">
        <f>'Programe Budget 2073-74'!C716</f>
        <v>0</v>
      </c>
      <c r="D656" s="273" t="str">
        <f>'Programe Budget 2073-74'!D716</f>
        <v>राष्ट्रिय पुननिर्माण कोष भुकम्प प्रभावित जिल्लाका लागि राहत कार्यक्रम) -कृषि विभाग) -३१)</v>
      </c>
      <c r="E656" s="109">
        <f>'Programe Budget 2073-74'!E716</f>
        <v>0</v>
      </c>
      <c r="F656" s="109">
        <f>'Programe Budget 2073-74'!F716</f>
        <v>0</v>
      </c>
      <c r="G656" s="109">
        <f>'Programe Budget 2073-74'!G716</f>
        <v>0</v>
      </c>
      <c r="H656" s="109">
        <f>'Programe Budget 2073-74'!H716</f>
        <v>0</v>
      </c>
      <c r="I656" s="109">
        <f>'Programe Budget 2073-74'!I716</f>
        <v>0</v>
      </c>
      <c r="J656" s="169"/>
      <c r="K656" s="111"/>
      <c r="L656" s="170"/>
      <c r="M656" s="128"/>
      <c r="N656" s="111" t="str">
        <f>'Programe Budget 2073-74'!Q716</f>
        <v>ना</v>
      </c>
      <c r="O656" s="217"/>
    </row>
    <row r="657" spans="1:15" s="69" customFormat="1">
      <c r="A657" s="151"/>
      <c r="B657" s="151"/>
      <c r="C657" s="289">
        <f>'Programe Budget 2073-74'!C717</f>
        <v>1</v>
      </c>
      <c r="D657" s="289" t="str">
        <f>'Programe Budget 2073-74'!D717</f>
        <v>जिल्ला कृषि विकास कार्यालय, संखुवासभा</v>
      </c>
      <c r="E657" s="111">
        <f>'Programe Budget 2073-74'!E717</f>
        <v>3720</v>
      </c>
      <c r="F657" s="111">
        <f>'Programe Budget 2073-74'!F717</f>
        <v>0</v>
      </c>
      <c r="G657" s="111">
        <f>'Programe Budget 2073-74'!G717</f>
        <v>3720</v>
      </c>
      <c r="H657" s="111">
        <v>0</v>
      </c>
      <c r="I657" s="111">
        <v>600</v>
      </c>
      <c r="J657" s="111">
        <f t="shared" ref="J657:J687" si="68">I657+H657</f>
        <v>600</v>
      </c>
      <c r="K657" s="111">
        <f t="shared" ref="K657:K688" si="69">J657/E657*100</f>
        <v>16.129032258064516</v>
      </c>
      <c r="L657" s="170"/>
      <c r="M657" s="128"/>
      <c r="N657" s="111" t="str">
        <f>'Programe Budget 2073-74'!Q717</f>
        <v>वि</v>
      </c>
      <c r="O657" s="217"/>
    </row>
    <row r="658" spans="1:15" s="69" customFormat="1">
      <c r="A658" s="151"/>
      <c r="B658" s="151"/>
      <c r="C658" s="289">
        <f>'Programe Budget 2073-74'!C718</f>
        <v>2</v>
      </c>
      <c r="D658" s="289" t="str">
        <f>'Programe Budget 2073-74'!D718</f>
        <v>जिल्ला कृषि विकास कार्यालय, धनकुटा</v>
      </c>
      <c r="E658" s="111">
        <f>'Programe Budget 2073-74'!E718</f>
        <v>3850</v>
      </c>
      <c r="F658" s="111">
        <f>'Programe Budget 2073-74'!F718</f>
        <v>0</v>
      </c>
      <c r="G658" s="111">
        <f>'Programe Budget 2073-74'!G718</f>
        <v>3850</v>
      </c>
      <c r="H658" s="111">
        <v>0</v>
      </c>
      <c r="I658" s="111">
        <v>300</v>
      </c>
      <c r="J658" s="111">
        <f t="shared" si="68"/>
        <v>300</v>
      </c>
      <c r="K658" s="111">
        <f t="shared" si="69"/>
        <v>7.7922077922077921</v>
      </c>
      <c r="L658" s="170"/>
      <c r="M658" s="128"/>
      <c r="N658" s="111" t="str">
        <f>'Programe Budget 2073-74'!Q718</f>
        <v>वि</v>
      </c>
      <c r="O658" s="217"/>
    </row>
    <row r="659" spans="1:15" s="69" customFormat="1">
      <c r="A659" s="151"/>
      <c r="B659" s="151"/>
      <c r="C659" s="289">
        <f>'Programe Budget 2073-74'!C719</f>
        <v>3</v>
      </c>
      <c r="D659" s="289" t="str">
        <f>'Programe Budget 2073-74'!D719</f>
        <v>जिल्ला कृषि विकास कार्यालय, भोजपुर</v>
      </c>
      <c r="E659" s="111">
        <f>'Programe Budget 2073-74'!E719</f>
        <v>3240</v>
      </c>
      <c r="F659" s="111">
        <f>'Programe Budget 2073-74'!F719</f>
        <v>0</v>
      </c>
      <c r="G659" s="111">
        <f>'Programe Budget 2073-74'!G719</f>
        <v>3240</v>
      </c>
      <c r="H659" s="111">
        <v>0</v>
      </c>
      <c r="I659" s="111">
        <v>300</v>
      </c>
      <c r="J659" s="111">
        <f t="shared" si="68"/>
        <v>300</v>
      </c>
      <c r="K659" s="111">
        <f t="shared" si="69"/>
        <v>9.2592592592592595</v>
      </c>
      <c r="L659" s="170"/>
      <c r="M659" s="128"/>
      <c r="N659" s="111" t="str">
        <f>'Programe Budget 2073-74'!Q719</f>
        <v>वि</v>
      </c>
      <c r="O659" s="217"/>
    </row>
    <row r="660" spans="1:15" s="69" customFormat="1">
      <c r="A660" s="151"/>
      <c r="B660" s="151"/>
      <c r="C660" s="289">
        <f>'Programe Budget 2073-74'!C720</f>
        <v>4</v>
      </c>
      <c r="D660" s="289" t="str">
        <f>'Programe Budget 2073-74'!D720</f>
        <v>जिल्ला कृषि विकास कार्यालय, सोलुखुम्बु</v>
      </c>
      <c r="E660" s="111">
        <f>'Programe Budget 2073-74'!E720</f>
        <v>14946</v>
      </c>
      <c r="F660" s="111">
        <f>'Programe Budget 2073-74'!F720</f>
        <v>0</v>
      </c>
      <c r="G660" s="111">
        <f>'Programe Budget 2073-74'!G720</f>
        <v>14946</v>
      </c>
      <c r="H660" s="111">
        <v>0</v>
      </c>
      <c r="I660" s="111">
        <v>1500</v>
      </c>
      <c r="J660" s="111">
        <f t="shared" si="68"/>
        <v>1500</v>
      </c>
      <c r="K660" s="111">
        <f t="shared" si="69"/>
        <v>10.036130068245685</v>
      </c>
      <c r="L660" s="170"/>
      <c r="M660" s="128"/>
      <c r="N660" s="111" t="str">
        <f>'Programe Budget 2073-74'!Q720</f>
        <v>वि</v>
      </c>
      <c r="O660" s="217"/>
    </row>
    <row r="661" spans="1:15" s="69" customFormat="1">
      <c r="A661" s="151"/>
      <c r="B661" s="151"/>
      <c r="C661" s="289">
        <f>'Programe Budget 2073-74'!C721</f>
        <v>5</v>
      </c>
      <c r="D661" s="289" t="str">
        <f>'Programe Budget 2073-74'!D721</f>
        <v>जिल्ला कृषि विकास कार्यालय, ओखलढुङ्गा</v>
      </c>
      <c r="E661" s="111">
        <f>'Programe Budget 2073-74'!E721</f>
        <v>21000</v>
      </c>
      <c r="F661" s="111">
        <f>'Programe Budget 2073-74'!F721</f>
        <v>0</v>
      </c>
      <c r="G661" s="111">
        <f>'Programe Budget 2073-74'!G721</f>
        <v>21000</v>
      </c>
      <c r="H661" s="111">
        <v>0</v>
      </c>
      <c r="I661" s="111">
        <v>1800</v>
      </c>
      <c r="J661" s="111">
        <f t="shared" si="68"/>
        <v>1800</v>
      </c>
      <c r="K661" s="111">
        <f t="shared" si="69"/>
        <v>8.5714285714285712</v>
      </c>
      <c r="L661" s="170"/>
      <c r="M661" s="128"/>
      <c r="N661" s="111" t="str">
        <f>'Programe Budget 2073-74'!Q721</f>
        <v>वि</v>
      </c>
      <c r="O661" s="217"/>
    </row>
    <row r="662" spans="1:15" s="69" customFormat="1">
      <c r="A662" s="151"/>
      <c r="B662" s="151"/>
      <c r="C662" s="289">
        <f>'Programe Budget 2073-74'!C722</f>
        <v>6</v>
      </c>
      <c r="D662" s="289" t="str">
        <f>'Programe Budget 2073-74'!D722</f>
        <v>जिल्ला कृषि विकास कार्यालय, खोटाङ्ग</v>
      </c>
      <c r="E662" s="111">
        <f>'Programe Budget 2073-74'!E722</f>
        <v>14946</v>
      </c>
      <c r="F662" s="111">
        <f>'Programe Budget 2073-74'!F722</f>
        <v>0</v>
      </c>
      <c r="G662" s="111">
        <f>'Programe Budget 2073-74'!G722</f>
        <v>14946</v>
      </c>
      <c r="H662" s="111">
        <v>0</v>
      </c>
      <c r="I662" s="111">
        <v>1500</v>
      </c>
      <c r="J662" s="111">
        <f t="shared" si="68"/>
        <v>1500</v>
      </c>
      <c r="K662" s="111">
        <f t="shared" si="69"/>
        <v>10.036130068245685</v>
      </c>
      <c r="L662" s="170"/>
      <c r="M662" s="128"/>
      <c r="N662" s="111" t="str">
        <f>'Programe Budget 2073-74'!Q722</f>
        <v>वि</v>
      </c>
      <c r="O662" s="217"/>
    </row>
    <row r="663" spans="1:15" s="69" customFormat="1">
      <c r="A663" s="151"/>
      <c r="B663" s="151"/>
      <c r="C663" s="289">
        <f>'Programe Budget 2073-74'!C723</f>
        <v>7</v>
      </c>
      <c r="D663" s="289" t="str">
        <f>'Programe Budget 2073-74'!D723</f>
        <v>जिल्ला कृषि विकास कार्यालय, दोलखा</v>
      </c>
      <c r="E663" s="111">
        <f>'Programe Budget 2073-74'!E723</f>
        <v>27915</v>
      </c>
      <c r="F663" s="111">
        <f>'Programe Budget 2073-74'!F723</f>
        <v>0</v>
      </c>
      <c r="G663" s="111">
        <f>'Programe Budget 2073-74'!G723</f>
        <v>27915</v>
      </c>
      <c r="H663" s="111">
        <v>0</v>
      </c>
      <c r="I663" s="111">
        <v>2400</v>
      </c>
      <c r="J663" s="111">
        <f t="shared" si="68"/>
        <v>2400</v>
      </c>
      <c r="K663" s="111">
        <f t="shared" si="69"/>
        <v>8.5975282106394406</v>
      </c>
      <c r="L663" s="170"/>
      <c r="M663" s="128"/>
      <c r="N663" s="111" t="str">
        <f>'Programe Budget 2073-74'!Q723</f>
        <v>का</v>
      </c>
      <c r="O663" s="217"/>
    </row>
    <row r="664" spans="1:15" s="69" customFormat="1">
      <c r="A664" s="151"/>
      <c r="B664" s="151"/>
      <c r="C664" s="289">
        <f>'Programe Budget 2073-74'!C724</f>
        <v>8</v>
      </c>
      <c r="D664" s="289" t="str">
        <f>'Programe Budget 2073-74'!D724</f>
        <v>जिल्ला कृषि विकास कार्यालय, रामेछाप</v>
      </c>
      <c r="E664" s="111">
        <f>'Programe Budget 2073-74'!E724</f>
        <v>28110</v>
      </c>
      <c r="F664" s="111">
        <f>'Programe Budget 2073-74'!F724</f>
        <v>0</v>
      </c>
      <c r="G664" s="111">
        <f>'Programe Budget 2073-74'!G724</f>
        <v>28110</v>
      </c>
      <c r="H664" s="111">
        <v>0</v>
      </c>
      <c r="I664" s="111">
        <v>2400</v>
      </c>
      <c r="J664" s="111">
        <f t="shared" si="68"/>
        <v>2400</v>
      </c>
      <c r="K664" s="111">
        <f t="shared" si="69"/>
        <v>8.5378868729989321</v>
      </c>
      <c r="L664" s="170"/>
      <c r="M664" s="128"/>
      <c r="N664" s="111" t="str">
        <f>'Programe Budget 2073-74'!Q724</f>
        <v>का</v>
      </c>
      <c r="O664" s="217"/>
    </row>
    <row r="665" spans="1:15" s="69" customFormat="1">
      <c r="A665" s="151"/>
      <c r="B665" s="151"/>
      <c r="C665" s="289">
        <f>'Programe Budget 2073-74'!C725</f>
        <v>9</v>
      </c>
      <c r="D665" s="289" t="str">
        <f>'Programe Budget 2073-74'!D725</f>
        <v>जिल्ला कृषि विकास कार्यालय, सिन्धुली</v>
      </c>
      <c r="E665" s="111">
        <f>'Programe Budget 2073-74'!E725</f>
        <v>21080</v>
      </c>
      <c r="F665" s="111">
        <f>'Programe Budget 2073-74'!F725</f>
        <v>0</v>
      </c>
      <c r="G665" s="111">
        <f>'Programe Budget 2073-74'!G725</f>
        <v>21080</v>
      </c>
      <c r="H665" s="111">
        <v>0</v>
      </c>
      <c r="I665" s="111">
        <v>1800</v>
      </c>
      <c r="J665" s="111">
        <f t="shared" si="68"/>
        <v>1800</v>
      </c>
      <c r="K665" s="111">
        <f t="shared" si="69"/>
        <v>8.5388994307400381</v>
      </c>
      <c r="L665" s="170"/>
      <c r="M665" s="128"/>
      <c r="N665" s="111" t="str">
        <f>'Programe Budget 2073-74'!Q725</f>
        <v>का</v>
      </c>
      <c r="O665" s="217"/>
    </row>
    <row r="666" spans="1:15" s="69" customFormat="1">
      <c r="A666" s="151"/>
      <c r="B666" s="151"/>
      <c r="C666" s="289">
        <f>'Programe Budget 2073-74'!C726</f>
        <v>10</v>
      </c>
      <c r="D666" s="289" t="str">
        <f>'Programe Budget 2073-74'!D726</f>
        <v>जिल्ला कृषि विकास कार्यालय, मकवानपुर</v>
      </c>
      <c r="E666" s="111">
        <f>'Programe Budget 2073-74'!E726</f>
        <v>21950</v>
      </c>
      <c r="F666" s="111">
        <f>'Programe Budget 2073-74'!F726</f>
        <v>0</v>
      </c>
      <c r="G666" s="111">
        <f>'Programe Budget 2073-74'!G726</f>
        <v>21950</v>
      </c>
      <c r="H666" s="111">
        <v>0</v>
      </c>
      <c r="I666" s="111">
        <v>1800</v>
      </c>
      <c r="J666" s="111">
        <f t="shared" si="68"/>
        <v>1800</v>
      </c>
      <c r="K666" s="111">
        <f t="shared" si="69"/>
        <v>8.2004555808656043</v>
      </c>
      <c r="L666" s="170"/>
      <c r="M666" s="128"/>
      <c r="N666" s="111" t="str">
        <f>'Programe Budget 2073-74'!Q726</f>
        <v>का</v>
      </c>
      <c r="O666" s="217"/>
    </row>
    <row r="667" spans="1:15" s="69" customFormat="1">
      <c r="A667" s="151"/>
      <c r="B667" s="151"/>
      <c r="C667" s="289">
        <f>'Programe Budget 2073-74'!C727</f>
        <v>11</v>
      </c>
      <c r="D667" s="289" t="str">
        <f>'Programe Budget 2073-74'!D727</f>
        <v>जिल्ला कृषि विकास कार्यालय, चितवन</v>
      </c>
      <c r="E667" s="111">
        <f>'Programe Budget 2073-74'!E727</f>
        <v>14946</v>
      </c>
      <c r="F667" s="111">
        <f>'Programe Budget 2073-74'!F727</f>
        <v>0</v>
      </c>
      <c r="G667" s="111">
        <f>'Programe Budget 2073-74'!G727</f>
        <v>14946</v>
      </c>
      <c r="H667" s="111">
        <v>0</v>
      </c>
      <c r="I667" s="111">
        <v>1283</v>
      </c>
      <c r="J667" s="111">
        <f t="shared" si="68"/>
        <v>1283</v>
      </c>
      <c r="K667" s="111">
        <f t="shared" si="69"/>
        <v>8.5842365850394753</v>
      </c>
      <c r="L667" s="170"/>
      <c r="M667" s="128"/>
      <c r="N667" s="111" t="str">
        <f>'Programe Budget 2073-74'!Q727</f>
        <v>का</v>
      </c>
      <c r="O667" s="217"/>
    </row>
    <row r="668" spans="1:15" s="69" customFormat="1">
      <c r="A668" s="151"/>
      <c r="B668" s="151"/>
      <c r="C668" s="289">
        <f>'Programe Budget 2073-74'!C728</f>
        <v>12</v>
      </c>
      <c r="D668" s="289" t="str">
        <f>'Programe Budget 2073-74'!D728</f>
        <v>जिल्ला कृषि विकास कार्यालय, रसुवा</v>
      </c>
      <c r="E668" s="111">
        <f>'Programe Budget 2073-74'!E728</f>
        <v>27915</v>
      </c>
      <c r="F668" s="111">
        <f>'Programe Budget 2073-74'!F728</f>
        <v>0</v>
      </c>
      <c r="G668" s="111">
        <f>'Programe Budget 2073-74'!G728</f>
        <v>27915</v>
      </c>
      <c r="H668" s="111">
        <v>0</v>
      </c>
      <c r="I668" s="111">
        <v>0</v>
      </c>
      <c r="J668" s="111">
        <f t="shared" si="68"/>
        <v>0</v>
      </c>
      <c r="K668" s="111">
        <f t="shared" si="69"/>
        <v>0</v>
      </c>
      <c r="L668" s="170"/>
      <c r="M668" s="128"/>
      <c r="N668" s="111" t="str">
        <f>'Programe Budget 2073-74'!Q728</f>
        <v>का</v>
      </c>
      <c r="O668" s="217"/>
    </row>
    <row r="669" spans="1:15" s="69" customFormat="1">
      <c r="A669" s="151"/>
      <c r="B669" s="151"/>
      <c r="C669" s="289">
        <f>'Programe Budget 2073-74'!C729</f>
        <v>13</v>
      </c>
      <c r="D669" s="289" t="str">
        <f>'Programe Budget 2073-74'!D729</f>
        <v>जिल्ला कृषि विकास कार्यालय, धादिङ्ग</v>
      </c>
      <c r="E669" s="111">
        <f>'Programe Budget 2073-74'!E729</f>
        <v>28040</v>
      </c>
      <c r="F669" s="111">
        <f>'Programe Budget 2073-74'!F729</f>
        <v>0</v>
      </c>
      <c r="G669" s="111">
        <f>'Programe Budget 2073-74'!G729</f>
        <v>28040</v>
      </c>
      <c r="H669" s="111">
        <v>0</v>
      </c>
      <c r="I669" s="111">
        <v>2700</v>
      </c>
      <c r="J669" s="111">
        <f t="shared" si="68"/>
        <v>2700</v>
      </c>
      <c r="K669" s="111">
        <f t="shared" si="69"/>
        <v>9.6291012838801713</v>
      </c>
      <c r="L669" s="170"/>
      <c r="M669" s="128"/>
      <c r="N669" s="111" t="str">
        <f>'Programe Budget 2073-74'!Q729</f>
        <v>का</v>
      </c>
      <c r="O669" s="217"/>
    </row>
    <row r="670" spans="1:15" s="69" customFormat="1">
      <c r="A670" s="151"/>
      <c r="B670" s="151"/>
      <c r="C670" s="289">
        <f>'Programe Budget 2073-74'!C730</f>
        <v>14</v>
      </c>
      <c r="D670" s="289" t="str">
        <f>'Programe Budget 2073-74'!D730</f>
        <v>जिल्ला कृषि विकास कार्यालय, नुवाकोट</v>
      </c>
      <c r="E670" s="111">
        <f>'Programe Budget 2073-74'!E730</f>
        <v>29555</v>
      </c>
      <c r="F670" s="111">
        <f>'Programe Budget 2073-74'!F730</f>
        <v>0</v>
      </c>
      <c r="G670" s="111">
        <f>'Programe Budget 2073-74'!G730</f>
        <v>29555</v>
      </c>
      <c r="H670" s="111">
        <v>0</v>
      </c>
      <c r="I670" s="111">
        <v>2737</v>
      </c>
      <c r="J670" s="111">
        <f t="shared" si="68"/>
        <v>2737</v>
      </c>
      <c r="K670" s="111">
        <f t="shared" si="69"/>
        <v>9.2607003891050592</v>
      </c>
      <c r="L670" s="170"/>
      <c r="M670" s="128"/>
      <c r="N670" s="111" t="str">
        <f>'Programe Budget 2073-74'!Q730</f>
        <v>का</v>
      </c>
      <c r="O670" s="217"/>
    </row>
    <row r="671" spans="1:15" s="69" customFormat="1">
      <c r="A671" s="151"/>
      <c r="B671" s="151"/>
      <c r="C671" s="289">
        <f>'Programe Budget 2073-74'!C731</f>
        <v>15</v>
      </c>
      <c r="D671" s="289" t="str">
        <f>'Programe Budget 2073-74'!D731</f>
        <v>जिल्ला कृषि विकास कार्यालय, सिन्धुपाल्चोक</v>
      </c>
      <c r="E671" s="111">
        <f>'Programe Budget 2073-74'!E731</f>
        <v>28700</v>
      </c>
      <c r="F671" s="111">
        <f>'Programe Budget 2073-74'!F731</f>
        <v>0</v>
      </c>
      <c r="G671" s="111">
        <f>'Programe Budget 2073-74'!G731</f>
        <v>28700</v>
      </c>
      <c r="H671" s="111">
        <v>0</v>
      </c>
      <c r="I671" s="111">
        <v>2450</v>
      </c>
      <c r="J671" s="111">
        <f t="shared" si="68"/>
        <v>2450</v>
      </c>
      <c r="K671" s="111">
        <f t="shared" si="69"/>
        <v>8.536585365853659</v>
      </c>
      <c r="L671" s="170"/>
      <c r="M671" s="128"/>
      <c r="N671" s="111" t="str">
        <f>'Programe Budget 2073-74'!Q731</f>
        <v>का</v>
      </c>
      <c r="O671" s="217"/>
    </row>
    <row r="672" spans="1:15" s="69" customFormat="1">
      <c r="A672" s="151"/>
      <c r="B672" s="151"/>
      <c r="C672" s="289">
        <f>'Programe Budget 2073-74'!C732</f>
        <v>16</v>
      </c>
      <c r="D672" s="289" t="str">
        <f>'Programe Budget 2073-74'!D732</f>
        <v>जिल्ला कृषि विकास कार्यालय, काभ्रेपलाञ्चोक</v>
      </c>
      <c r="E672" s="111">
        <f>'Programe Budget 2073-74'!E732</f>
        <v>20950</v>
      </c>
      <c r="F672" s="111">
        <f>'Programe Budget 2073-74'!F732</f>
        <v>0</v>
      </c>
      <c r="G672" s="111">
        <f>'Programe Budget 2073-74'!G732</f>
        <v>20950</v>
      </c>
      <c r="H672" s="111">
        <v>0</v>
      </c>
      <c r="I672" s="111">
        <v>2060</v>
      </c>
      <c r="J672" s="111">
        <f t="shared" si="68"/>
        <v>2060</v>
      </c>
      <c r="K672" s="111">
        <f t="shared" si="69"/>
        <v>9.8329355608591875</v>
      </c>
      <c r="L672" s="170"/>
      <c r="M672" s="128"/>
      <c r="N672" s="111" t="str">
        <f>'Programe Budget 2073-74'!Q732</f>
        <v>का</v>
      </c>
      <c r="O672" s="217"/>
    </row>
    <row r="673" spans="1:15" s="69" customFormat="1">
      <c r="A673" s="151"/>
      <c r="B673" s="151"/>
      <c r="C673" s="289">
        <f>'Programe Budget 2073-74'!C733</f>
        <v>17</v>
      </c>
      <c r="D673" s="289" t="str">
        <f>'Programe Budget 2073-74'!D733</f>
        <v>जिल्ला कृषि विकास कार्यालय, काठमाण्डौं</v>
      </c>
      <c r="E673" s="111">
        <f>'Programe Budget 2073-74'!E733</f>
        <v>20950</v>
      </c>
      <c r="F673" s="111">
        <f>'Programe Budget 2073-74'!F733</f>
        <v>0</v>
      </c>
      <c r="G673" s="111">
        <f>'Programe Budget 2073-74'!G733</f>
        <v>20950</v>
      </c>
      <c r="H673" s="111">
        <v>0</v>
      </c>
      <c r="I673" s="111">
        <v>1800</v>
      </c>
      <c r="J673" s="111">
        <f t="shared" si="68"/>
        <v>1800</v>
      </c>
      <c r="K673" s="111">
        <f t="shared" si="69"/>
        <v>8.5918854415274453</v>
      </c>
      <c r="L673" s="170"/>
      <c r="M673" s="128"/>
      <c r="N673" s="111" t="str">
        <f>'Programe Budget 2073-74'!Q733</f>
        <v>का</v>
      </c>
      <c r="O673" s="217"/>
    </row>
    <row r="674" spans="1:15" s="69" customFormat="1">
      <c r="A674" s="151"/>
      <c r="B674" s="151"/>
      <c r="C674" s="289">
        <f>'Programe Budget 2073-74'!C734</f>
        <v>18</v>
      </c>
      <c r="D674" s="289" t="str">
        <f>'Programe Budget 2073-74'!D734</f>
        <v>जिल्ला कृषि विकास कार्यालय, ललितपुर</v>
      </c>
      <c r="E674" s="111">
        <f>'Programe Budget 2073-74'!E734</f>
        <v>22100</v>
      </c>
      <c r="F674" s="111">
        <f>'Programe Budget 2073-74'!F734</f>
        <v>0</v>
      </c>
      <c r="G674" s="111">
        <f>'Programe Budget 2073-74'!G734</f>
        <v>22100</v>
      </c>
      <c r="H674" s="111">
        <v>0</v>
      </c>
      <c r="I674" s="111">
        <v>2100</v>
      </c>
      <c r="J674" s="111">
        <f t="shared" si="68"/>
        <v>2100</v>
      </c>
      <c r="K674" s="111">
        <f t="shared" si="69"/>
        <v>9.502262443438914</v>
      </c>
      <c r="L674" s="170"/>
      <c r="M674" s="128"/>
      <c r="N674" s="111" t="str">
        <f>'Programe Budget 2073-74'!Q734</f>
        <v>का</v>
      </c>
      <c r="O674" s="217"/>
    </row>
    <row r="675" spans="1:15" s="69" customFormat="1">
      <c r="A675" s="151"/>
      <c r="B675" s="151"/>
      <c r="C675" s="289">
        <f>'Programe Budget 2073-74'!C735</f>
        <v>19</v>
      </c>
      <c r="D675" s="289" t="str">
        <f>'Programe Budget 2073-74'!D735</f>
        <v>जिल्ला कृषि विकास कार्यालय, भक्तपुर</v>
      </c>
      <c r="E675" s="111">
        <f>'Programe Budget 2073-74'!E735</f>
        <v>20950</v>
      </c>
      <c r="F675" s="111">
        <f>'Programe Budget 2073-74'!F735</f>
        <v>0</v>
      </c>
      <c r="G675" s="111">
        <f>'Programe Budget 2073-74'!G735</f>
        <v>20950</v>
      </c>
      <c r="H675" s="111">
        <v>0</v>
      </c>
      <c r="I675" s="111">
        <v>1800</v>
      </c>
      <c r="J675" s="111">
        <f t="shared" si="68"/>
        <v>1800</v>
      </c>
      <c r="K675" s="111">
        <f t="shared" si="69"/>
        <v>8.5918854415274453</v>
      </c>
      <c r="L675" s="170"/>
      <c r="M675" s="128"/>
      <c r="N675" s="111" t="str">
        <f>'Programe Budget 2073-74'!Q735</f>
        <v>का</v>
      </c>
      <c r="O675" s="217"/>
    </row>
    <row r="676" spans="1:15" s="69" customFormat="1">
      <c r="A676" s="151"/>
      <c r="B676" s="151"/>
      <c r="C676" s="289">
        <f>'Programe Budget 2073-74'!C736</f>
        <v>20</v>
      </c>
      <c r="D676" s="289" t="str">
        <f>'Programe Budget 2073-74'!D736</f>
        <v>जिल्ला कृषि विकास कार्यालय, कास्की</v>
      </c>
      <c r="E676" s="111">
        <f>'Programe Budget 2073-74'!E736</f>
        <v>9935</v>
      </c>
      <c r="F676" s="111">
        <f>'Programe Budget 2073-74'!F736</f>
        <v>0</v>
      </c>
      <c r="G676" s="111">
        <f>'Programe Budget 2073-74'!G736</f>
        <v>9935</v>
      </c>
      <c r="H676" s="111">
        <v>0</v>
      </c>
      <c r="I676" s="111">
        <v>900</v>
      </c>
      <c r="J676" s="111">
        <f t="shared" si="68"/>
        <v>900</v>
      </c>
      <c r="K676" s="111">
        <f t="shared" si="69"/>
        <v>9.0588827377956722</v>
      </c>
      <c r="L676" s="170"/>
      <c r="M676" s="128"/>
      <c r="N676" s="111" t="str">
        <f>'Programe Budget 2073-74'!Q736</f>
        <v>प</v>
      </c>
      <c r="O676" s="217"/>
    </row>
    <row r="677" spans="1:15" s="69" customFormat="1">
      <c r="A677" s="151"/>
      <c r="B677" s="151"/>
      <c r="C677" s="289">
        <f>'Programe Budget 2073-74'!C737</f>
        <v>21</v>
      </c>
      <c r="D677" s="289" t="str">
        <f>'Programe Budget 2073-74'!D737</f>
        <v>जिल्ला कृषि विकास कार्यालय, लमजुङ्ग</v>
      </c>
      <c r="E677" s="111">
        <f>'Programe Budget 2073-74'!E737</f>
        <v>14946</v>
      </c>
      <c r="F677" s="111">
        <f>'Programe Budget 2073-74'!F737</f>
        <v>0</v>
      </c>
      <c r="G677" s="111">
        <f>'Programe Budget 2073-74'!G737</f>
        <v>14946</v>
      </c>
      <c r="H677" s="111">
        <v>0</v>
      </c>
      <c r="I677" s="111">
        <v>1199.5</v>
      </c>
      <c r="J677" s="111">
        <f t="shared" si="68"/>
        <v>1199.5</v>
      </c>
      <c r="K677" s="111">
        <f t="shared" si="69"/>
        <v>8.0255586779071333</v>
      </c>
      <c r="L677" s="170"/>
      <c r="M677" s="128"/>
      <c r="N677" s="111" t="str">
        <f>'Programe Budget 2073-74'!Q737</f>
        <v>प</v>
      </c>
      <c r="O677" s="217"/>
    </row>
    <row r="678" spans="1:15" s="69" customFormat="1">
      <c r="A678" s="151"/>
      <c r="B678" s="151"/>
      <c r="C678" s="289">
        <f>'Programe Budget 2073-74'!C738</f>
        <v>22</v>
      </c>
      <c r="D678" s="289" t="str">
        <f>'Programe Budget 2073-74'!D738</f>
        <v>जिल्ला कृषि विकास कार्यालय, गोरखा</v>
      </c>
      <c r="E678" s="111">
        <f>'Programe Budget 2073-74'!E738</f>
        <v>28540</v>
      </c>
      <c r="F678" s="111">
        <f>'Programe Budget 2073-74'!F738</f>
        <v>0</v>
      </c>
      <c r="G678" s="111">
        <f>'Programe Budget 2073-74'!G738</f>
        <v>28540</v>
      </c>
      <c r="H678" s="111">
        <v>0</v>
      </c>
      <c r="I678" s="111">
        <v>2650</v>
      </c>
      <c r="J678" s="111">
        <f t="shared" si="68"/>
        <v>2650</v>
      </c>
      <c r="K678" s="111">
        <f t="shared" si="69"/>
        <v>9.2852137351086181</v>
      </c>
      <c r="L678" s="170"/>
      <c r="M678" s="128"/>
      <c r="N678" s="111" t="str">
        <f>'Programe Budget 2073-74'!Q738</f>
        <v>प</v>
      </c>
      <c r="O678" s="217"/>
    </row>
    <row r="679" spans="1:15" s="69" customFormat="1">
      <c r="A679" s="151"/>
      <c r="B679" s="151"/>
      <c r="C679" s="289">
        <f>'Programe Budget 2073-74'!C739</f>
        <v>23</v>
      </c>
      <c r="D679" s="289" t="str">
        <f>'Programe Budget 2073-74'!D739</f>
        <v>जिल्ला कृषि विकास कार्यालय, तनहुँ</v>
      </c>
      <c r="E679" s="111">
        <f>'Programe Budget 2073-74'!E739</f>
        <v>18246</v>
      </c>
      <c r="F679" s="111">
        <f>'Programe Budget 2073-74'!F739</f>
        <v>0</v>
      </c>
      <c r="G679" s="111">
        <f>'Programe Budget 2073-74'!G739</f>
        <v>18246</v>
      </c>
      <c r="H679" s="111">
        <v>0</v>
      </c>
      <c r="I679" s="111">
        <v>1200</v>
      </c>
      <c r="J679" s="111">
        <f t="shared" si="68"/>
        <v>1200</v>
      </c>
      <c r="K679" s="111">
        <f t="shared" si="69"/>
        <v>6.5767839526471557</v>
      </c>
      <c r="L679" s="170"/>
      <c r="M679" s="128"/>
      <c r="N679" s="111" t="str">
        <f>'Programe Budget 2073-74'!Q739</f>
        <v>प</v>
      </c>
      <c r="O679" s="217"/>
    </row>
    <row r="680" spans="1:15" s="69" customFormat="1">
      <c r="A680" s="151"/>
      <c r="B680" s="151"/>
      <c r="C680" s="289">
        <f>'Programe Budget 2073-74'!C740</f>
        <v>24</v>
      </c>
      <c r="D680" s="289" t="str">
        <f>'Programe Budget 2073-74'!D740</f>
        <v>जिल्ला कृषि विकास कार्यालय, स्याङ्गजा</v>
      </c>
      <c r="E680" s="111">
        <f>'Programe Budget 2073-74'!E740</f>
        <v>9935</v>
      </c>
      <c r="F680" s="111">
        <f>'Programe Budget 2073-74'!F740</f>
        <v>0</v>
      </c>
      <c r="G680" s="111">
        <f>'Programe Budget 2073-74'!G740</f>
        <v>9935</v>
      </c>
      <c r="H680" s="111">
        <v>0</v>
      </c>
      <c r="I680" s="111">
        <v>600</v>
      </c>
      <c r="J680" s="111">
        <f t="shared" si="68"/>
        <v>600</v>
      </c>
      <c r="K680" s="111">
        <f t="shared" si="69"/>
        <v>6.0392551585304481</v>
      </c>
      <c r="L680" s="170"/>
      <c r="M680" s="128"/>
      <c r="N680" s="111" t="str">
        <f>'Programe Budget 2073-74'!Q740</f>
        <v>प</v>
      </c>
      <c r="O680" s="217"/>
    </row>
    <row r="681" spans="1:15" s="69" customFormat="1">
      <c r="A681" s="151"/>
      <c r="B681" s="151"/>
      <c r="C681" s="289">
        <f>'Programe Budget 2073-74'!C741</f>
        <v>25</v>
      </c>
      <c r="D681" s="289" t="str">
        <f>'Programe Budget 2073-74'!D741</f>
        <v>जिल्ला कृषि विकास कार्यालय, गुल्मी</v>
      </c>
      <c r="E681" s="111">
        <f>'Programe Budget 2073-74'!E741</f>
        <v>9935</v>
      </c>
      <c r="F681" s="111">
        <f>'Programe Budget 2073-74'!F741</f>
        <v>0</v>
      </c>
      <c r="G681" s="111">
        <f>'Programe Budget 2073-74'!G741</f>
        <v>9935</v>
      </c>
      <c r="H681" s="111">
        <v>0</v>
      </c>
      <c r="I681" s="111">
        <v>600</v>
      </c>
      <c r="J681" s="111">
        <f t="shared" si="68"/>
        <v>600</v>
      </c>
      <c r="K681" s="111">
        <f t="shared" si="69"/>
        <v>6.0392551585304481</v>
      </c>
      <c r="L681" s="170"/>
      <c r="M681" s="128"/>
      <c r="N681" s="111" t="str">
        <f>'Programe Budget 2073-74'!Q741</f>
        <v>प</v>
      </c>
      <c r="O681" s="217"/>
    </row>
    <row r="682" spans="1:15" s="69" customFormat="1">
      <c r="A682" s="151"/>
      <c r="B682" s="151"/>
      <c r="C682" s="289">
        <f>'Programe Budget 2073-74'!C742</f>
        <v>26</v>
      </c>
      <c r="D682" s="289" t="str">
        <f>'Programe Budget 2073-74'!D742</f>
        <v>जिल्ला कृषि विकास कार्यालय, नवलपरासी</v>
      </c>
      <c r="E682" s="111">
        <f>'Programe Budget 2073-74'!E742</f>
        <v>3240</v>
      </c>
      <c r="F682" s="111">
        <f>'Programe Budget 2073-74'!F742</f>
        <v>0</v>
      </c>
      <c r="G682" s="111">
        <f>'Programe Budget 2073-74'!G742</f>
        <v>3240</v>
      </c>
      <c r="H682" s="111">
        <v>0</v>
      </c>
      <c r="I682" s="111">
        <v>300</v>
      </c>
      <c r="J682" s="111">
        <f t="shared" si="68"/>
        <v>300</v>
      </c>
      <c r="K682" s="111">
        <f t="shared" si="69"/>
        <v>9.2592592592592595</v>
      </c>
      <c r="L682" s="170"/>
      <c r="M682" s="128"/>
      <c r="N682" s="111" t="str">
        <f>'Programe Budget 2073-74'!Q742</f>
        <v>प</v>
      </c>
      <c r="O682" s="217"/>
    </row>
    <row r="683" spans="1:15" s="69" customFormat="1">
      <c r="A683" s="151"/>
      <c r="B683" s="151"/>
      <c r="C683" s="289">
        <f>'Programe Budget 2073-74'!C743</f>
        <v>27</v>
      </c>
      <c r="D683" s="289" t="str">
        <f>'Programe Budget 2073-74'!D743</f>
        <v>जिल्ला कृषि विकास कार्यालय, पाल्पा</v>
      </c>
      <c r="E683" s="111">
        <f>'Programe Budget 2073-74'!E743</f>
        <v>9935</v>
      </c>
      <c r="F683" s="111">
        <f>'Programe Budget 2073-74'!F743</f>
        <v>0</v>
      </c>
      <c r="G683" s="111">
        <f>'Programe Budget 2073-74'!G743</f>
        <v>9935</v>
      </c>
      <c r="H683" s="111">
        <v>0</v>
      </c>
      <c r="I683" s="111">
        <v>600</v>
      </c>
      <c r="J683" s="111">
        <f t="shared" si="68"/>
        <v>600</v>
      </c>
      <c r="K683" s="111">
        <f t="shared" si="69"/>
        <v>6.0392551585304481</v>
      </c>
      <c r="L683" s="170"/>
      <c r="M683" s="128"/>
      <c r="N683" s="111" t="str">
        <f>'Programe Budget 2073-74'!Q743</f>
        <v>प</v>
      </c>
      <c r="O683" s="217"/>
    </row>
    <row r="684" spans="1:15" s="69" customFormat="1">
      <c r="A684" s="151"/>
      <c r="B684" s="151"/>
      <c r="C684" s="289">
        <f>'Programe Budget 2073-74'!C744</f>
        <v>28</v>
      </c>
      <c r="D684" s="289" t="str">
        <f>'Programe Budget 2073-74'!D744</f>
        <v xml:space="preserve">जिल्ला कृषि विकास कार्यालय, अर्घाखाँची </v>
      </c>
      <c r="E684" s="111">
        <f>'Programe Budget 2073-74'!E744</f>
        <v>3810</v>
      </c>
      <c r="F684" s="111">
        <f>'Programe Budget 2073-74'!F744</f>
        <v>0</v>
      </c>
      <c r="G684" s="111">
        <f>'Programe Budget 2073-74'!G744</f>
        <v>3810</v>
      </c>
      <c r="H684" s="111">
        <v>0</v>
      </c>
      <c r="I684" s="111">
        <v>300</v>
      </c>
      <c r="J684" s="111">
        <f t="shared" si="68"/>
        <v>300</v>
      </c>
      <c r="K684" s="111">
        <f t="shared" si="69"/>
        <v>7.8740157480314963</v>
      </c>
      <c r="L684" s="170"/>
      <c r="M684" s="128"/>
      <c r="N684" s="111" t="str">
        <f>'Programe Budget 2073-74'!Q744</f>
        <v>प</v>
      </c>
      <c r="O684" s="217"/>
    </row>
    <row r="685" spans="1:15" s="69" customFormat="1">
      <c r="A685" s="151"/>
      <c r="B685" s="151"/>
      <c r="C685" s="289">
        <f>'Programe Budget 2073-74'!C745</f>
        <v>29</v>
      </c>
      <c r="D685" s="289" t="str">
        <f>'Programe Budget 2073-74'!D745</f>
        <v>जिल्ला कृषि विकास कार्यालय, म्याग्दी</v>
      </c>
      <c r="E685" s="111">
        <f>'Programe Budget 2073-74'!E745</f>
        <v>3290</v>
      </c>
      <c r="F685" s="111">
        <f>'Programe Budget 2073-74'!F745</f>
        <v>0</v>
      </c>
      <c r="G685" s="111">
        <f>'Programe Budget 2073-74'!G745</f>
        <v>3290</v>
      </c>
      <c r="H685" s="111">
        <v>0</v>
      </c>
      <c r="I685" s="111">
        <v>600</v>
      </c>
      <c r="J685" s="111">
        <f t="shared" si="68"/>
        <v>600</v>
      </c>
      <c r="K685" s="111">
        <f t="shared" si="69"/>
        <v>18.237082066869302</v>
      </c>
      <c r="L685" s="170"/>
      <c r="M685" s="128"/>
      <c r="N685" s="111" t="str">
        <f>'Programe Budget 2073-74'!Q745</f>
        <v>प</v>
      </c>
      <c r="O685" s="217"/>
    </row>
    <row r="686" spans="1:15" s="69" customFormat="1">
      <c r="A686" s="151"/>
      <c r="B686" s="151"/>
      <c r="C686" s="289">
        <f>'Programe Budget 2073-74'!C746</f>
        <v>30</v>
      </c>
      <c r="D686" s="289" t="str">
        <f>'Programe Budget 2073-74'!D746</f>
        <v>जिल्ला कृषि विकास कार्यालय, पर्वत</v>
      </c>
      <c r="E686" s="111">
        <f>'Programe Budget 2073-74'!E746</f>
        <v>3340</v>
      </c>
      <c r="F686" s="111">
        <f>'Programe Budget 2073-74'!F746</f>
        <v>0</v>
      </c>
      <c r="G686" s="111">
        <f>'Programe Budget 2073-74'!G746</f>
        <v>3340</v>
      </c>
      <c r="H686" s="111">
        <v>0</v>
      </c>
      <c r="I686" s="111">
        <v>900</v>
      </c>
      <c r="J686" s="111">
        <f t="shared" si="68"/>
        <v>900</v>
      </c>
      <c r="K686" s="111">
        <f t="shared" si="69"/>
        <v>26.946107784431138</v>
      </c>
      <c r="L686" s="170"/>
      <c r="M686" s="128"/>
      <c r="N686" s="111" t="str">
        <f>'Programe Budget 2073-74'!Q746</f>
        <v>प</v>
      </c>
      <c r="O686" s="217"/>
    </row>
    <row r="687" spans="1:15" s="69" customFormat="1">
      <c r="A687" s="151"/>
      <c r="B687" s="151"/>
      <c r="C687" s="289">
        <f>'Programe Budget 2073-74'!C747</f>
        <v>31</v>
      </c>
      <c r="D687" s="289" t="str">
        <f>'Programe Budget 2073-74'!D747</f>
        <v>जिल्ला कृषि विकास कार्यालय, बागलुङ्ग</v>
      </c>
      <c r="E687" s="111">
        <f>'Programe Budget 2073-74'!E747</f>
        <v>9935</v>
      </c>
      <c r="F687" s="111">
        <f>'Programe Budget 2073-74'!F747</f>
        <v>0</v>
      </c>
      <c r="G687" s="111">
        <f>'Programe Budget 2073-74'!G747</f>
        <v>9935</v>
      </c>
      <c r="H687" s="111">
        <v>0</v>
      </c>
      <c r="I687" s="111">
        <v>899</v>
      </c>
      <c r="J687" s="111">
        <f t="shared" si="68"/>
        <v>899</v>
      </c>
      <c r="K687" s="111">
        <f t="shared" si="69"/>
        <v>9.0488173125314546</v>
      </c>
      <c r="L687" s="170"/>
      <c r="M687" s="128"/>
      <c r="N687" s="111" t="str">
        <f>'Programe Budget 2073-74'!Q747</f>
        <v>प</v>
      </c>
      <c r="O687" s="217"/>
    </row>
    <row r="688" spans="1:15" s="69" customFormat="1">
      <c r="A688" s="151"/>
      <c r="B688" s="151"/>
      <c r="C688" s="109">
        <f>'Programe Budget 2073-74'!C748</f>
        <v>31</v>
      </c>
      <c r="D688" s="109" t="str">
        <f>'Programe Budget 2073-74'!D748</f>
        <v>जम्मा</v>
      </c>
      <c r="E688" s="169">
        <f t="shared" ref="E688:L688" si="70">SUM(E657:E687)</f>
        <v>499950</v>
      </c>
      <c r="F688" s="169">
        <f t="shared" si="70"/>
        <v>0</v>
      </c>
      <c r="G688" s="169">
        <f t="shared" si="70"/>
        <v>499950</v>
      </c>
      <c r="H688" s="169">
        <f t="shared" si="70"/>
        <v>0</v>
      </c>
      <c r="I688" s="169">
        <f t="shared" si="70"/>
        <v>42078.5</v>
      </c>
      <c r="J688" s="169">
        <f t="shared" si="70"/>
        <v>42078.5</v>
      </c>
      <c r="K688" s="111">
        <f t="shared" si="69"/>
        <v>8.4165416541654157</v>
      </c>
      <c r="L688" s="169">
        <f t="shared" si="70"/>
        <v>0</v>
      </c>
      <c r="M688" s="128"/>
      <c r="N688" s="111"/>
      <c r="O688" s="217"/>
    </row>
    <row r="689" spans="1:15" s="69" customFormat="1">
      <c r="A689" s="273" t="e">
        <f>'Programe Budget 2073-74'!#REF!</f>
        <v>#REF!</v>
      </c>
      <c r="B689" s="273" t="e">
        <f>'Programe Budget 2073-74'!#REF!</f>
        <v>#REF!</v>
      </c>
      <c r="C689" s="273" t="e">
        <f>'Programe Budget 2073-74'!#REF!</f>
        <v>#REF!</v>
      </c>
      <c r="D689" s="273" t="e">
        <f>'Programe Budget 2073-74'!#REF!</f>
        <v>#REF!</v>
      </c>
      <c r="E689" s="169"/>
      <c r="F689" s="169"/>
      <c r="G689" s="169"/>
      <c r="H689" s="111"/>
      <c r="I689" s="111"/>
      <c r="J689" s="169"/>
      <c r="K689" s="111"/>
      <c r="L689" s="170"/>
      <c r="M689" s="128"/>
      <c r="N689" s="111" t="e">
        <f>'Programe Budget 2073-74'!#REF!</f>
        <v>#REF!</v>
      </c>
      <c r="O689" s="217"/>
    </row>
    <row r="690" spans="1:15" s="69" customFormat="1">
      <c r="A690" s="151"/>
      <c r="B690" s="151"/>
      <c r="C690" s="273" t="e">
        <f>'Programe Budget 2073-74'!#REF!</f>
        <v>#REF!</v>
      </c>
      <c r="D690" s="273" t="e">
        <f>'Programe Budget 2073-74'!#REF!</f>
        <v>#REF!</v>
      </c>
      <c r="E690" s="169"/>
      <c r="F690" s="169"/>
      <c r="G690" s="169"/>
      <c r="H690" s="169"/>
      <c r="I690" s="169"/>
      <c r="J690" s="169"/>
      <c r="K690" s="111"/>
      <c r="L690" s="170"/>
      <c r="M690" s="128"/>
      <c r="N690" s="111" t="e">
        <f>'Programe Budget 2073-74'!#REF!</f>
        <v>#REF!</v>
      </c>
      <c r="O690" s="217"/>
    </row>
    <row r="691" spans="1:15" s="69" customFormat="1">
      <c r="A691" s="151"/>
      <c r="B691" s="151"/>
      <c r="C691" s="158" t="e">
        <f>'Programe Budget 2073-74'!#REF!</f>
        <v>#REF!</v>
      </c>
      <c r="D691" s="289" t="e">
        <f>'Programe Budget 2073-74'!#REF!</f>
        <v>#REF!</v>
      </c>
      <c r="E691" s="111" t="e">
        <f>'Programe Budget 2073-74'!#REF!</f>
        <v>#REF!</v>
      </c>
      <c r="F691" s="111" t="e">
        <f>'Programe Budget 2073-74'!#REF!</f>
        <v>#REF!</v>
      </c>
      <c r="G691" s="111" t="e">
        <f>'Programe Budget 2073-74'!#REF!</f>
        <v>#REF!</v>
      </c>
      <c r="H691" s="111">
        <v>0</v>
      </c>
      <c r="I691" s="111">
        <v>520</v>
      </c>
      <c r="J691" s="111">
        <f>I691+H691</f>
        <v>520</v>
      </c>
      <c r="K691" s="111" t="e">
        <f>J691/E691*100</f>
        <v>#REF!</v>
      </c>
      <c r="L691" s="170"/>
      <c r="M691" s="1296" t="s">
        <v>571</v>
      </c>
      <c r="N691" s="111" t="e">
        <f>'Programe Budget 2073-74'!#REF!</f>
        <v>#REF!</v>
      </c>
      <c r="O691" s="217"/>
    </row>
    <row r="692" spans="1:15" s="69" customFormat="1">
      <c r="A692" s="151"/>
      <c r="B692" s="151"/>
      <c r="C692" s="158" t="e">
        <f>'Programe Budget 2073-74'!#REF!</f>
        <v>#REF!</v>
      </c>
      <c r="D692" s="289" t="e">
        <f>'Programe Budget 2073-74'!#REF!</f>
        <v>#REF!</v>
      </c>
      <c r="E692" s="111" t="e">
        <f>'Programe Budget 2073-74'!#REF!</f>
        <v>#REF!</v>
      </c>
      <c r="F692" s="111" t="e">
        <f>'Programe Budget 2073-74'!#REF!</f>
        <v>#REF!</v>
      </c>
      <c r="G692" s="111" t="e">
        <f>'Programe Budget 2073-74'!#REF!</f>
        <v>#REF!</v>
      </c>
      <c r="H692" s="111">
        <v>0</v>
      </c>
      <c r="I692" s="111">
        <v>1190</v>
      </c>
      <c r="J692" s="111">
        <f t="shared" ref="J692:J745" si="71">I692+H692</f>
        <v>1190</v>
      </c>
      <c r="K692" s="111" t="e">
        <f t="shared" ref="K692:K746" si="72">J692/E692*100</f>
        <v>#REF!</v>
      </c>
      <c r="L692" s="170"/>
      <c r="M692" s="1297"/>
      <c r="N692" s="111" t="e">
        <f>'Programe Budget 2073-74'!#REF!</f>
        <v>#REF!</v>
      </c>
      <c r="O692" s="217"/>
    </row>
    <row r="693" spans="1:15" s="69" customFormat="1">
      <c r="A693" s="151"/>
      <c r="B693" s="151"/>
      <c r="C693" s="158" t="e">
        <f>'Programe Budget 2073-74'!#REF!</f>
        <v>#REF!</v>
      </c>
      <c r="D693" s="289" t="e">
        <f>'Programe Budget 2073-74'!#REF!</f>
        <v>#REF!</v>
      </c>
      <c r="E693" s="111" t="e">
        <f>'Programe Budget 2073-74'!#REF!</f>
        <v>#REF!</v>
      </c>
      <c r="F693" s="111" t="e">
        <f>'Programe Budget 2073-74'!#REF!</f>
        <v>#REF!</v>
      </c>
      <c r="G693" s="111" t="e">
        <f>'Programe Budget 2073-74'!#REF!</f>
        <v>#REF!</v>
      </c>
      <c r="H693" s="111">
        <v>1020</v>
      </c>
      <c r="I693" s="111">
        <v>790</v>
      </c>
      <c r="J693" s="111">
        <f t="shared" si="71"/>
        <v>1810</v>
      </c>
      <c r="K693" s="111" t="e">
        <f t="shared" si="72"/>
        <v>#REF!</v>
      </c>
      <c r="L693" s="170"/>
      <c r="M693" s="1297"/>
      <c r="N693" s="111" t="e">
        <f>'Programe Budget 2073-74'!#REF!</f>
        <v>#REF!</v>
      </c>
      <c r="O693" s="217"/>
    </row>
    <row r="694" spans="1:15" s="69" customFormat="1">
      <c r="A694" s="151"/>
      <c r="B694" s="151"/>
      <c r="C694" s="158" t="e">
        <f>'Programe Budget 2073-74'!#REF!</f>
        <v>#REF!</v>
      </c>
      <c r="D694" s="289" t="e">
        <f>'Programe Budget 2073-74'!#REF!</f>
        <v>#REF!</v>
      </c>
      <c r="E694" s="111" t="e">
        <f>'Programe Budget 2073-74'!#REF!</f>
        <v>#REF!</v>
      </c>
      <c r="F694" s="111" t="e">
        <f>'Programe Budget 2073-74'!#REF!</f>
        <v>#REF!</v>
      </c>
      <c r="G694" s="111" t="e">
        <f>'Programe Budget 2073-74'!#REF!</f>
        <v>#REF!</v>
      </c>
      <c r="H694" s="111">
        <v>0</v>
      </c>
      <c r="I694" s="111">
        <v>640</v>
      </c>
      <c r="J694" s="111">
        <f t="shared" si="71"/>
        <v>640</v>
      </c>
      <c r="K694" s="111" t="e">
        <f t="shared" si="72"/>
        <v>#REF!</v>
      </c>
      <c r="L694" s="170"/>
      <c r="M694" s="1297"/>
      <c r="N694" s="111" t="e">
        <f>'Programe Budget 2073-74'!#REF!</f>
        <v>#REF!</v>
      </c>
      <c r="O694" s="217"/>
    </row>
    <row r="695" spans="1:15" s="69" customFormat="1">
      <c r="A695" s="151"/>
      <c r="B695" s="151"/>
      <c r="C695" s="158" t="e">
        <f>'Programe Budget 2073-74'!#REF!</f>
        <v>#REF!</v>
      </c>
      <c r="D695" s="289" t="e">
        <f>'Programe Budget 2073-74'!#REF!</f>
        <v>#REF!</v>
      </c>
      <c r="E695" s="111" t="e">
        <f>'Programe Budget 2073-74'!#REF!</f>
        <v>#REF!</v>
      </c>
      <c r="F695" s="111" t="e">
        <f>'Programe Budget 2073-74'!#REF!</f>
        <v>#REF!</v>
      </c>
      <c r="G695" s="111" t="e">
        <f>'Programe Budget 2073-74'!#REF!</f>
        <v>#REF!</v>
      </c>
      <c r="H695" s="111">
        <v>400</v>
      </c>
      <c r="I695" s="111">
        <v>400</v>
      </c>
      <c r="J695" s="111">
        <f t="shared" si="71"/>
        <v>800</v>
      </c>
      <c r="K695" s="111" t="e">
        <f t="shared" si="72"/>
        <v>#REF!</v>
      </c>
      <c r="L695" s="170"/>
      <c r="M695" s="1297"/>
      <c r="N695" s="111" t="e">
        <f>'Programe Budget 2073-74'!#REF!</f>
        <v>#REF!</v>
      </c>
      <c r="O695" s="217"/>
    </row>
    <row r="696" spans="1:15" s="69" customFormat="1">
      <c r="A696" s="151"/>
      <c r="B696" s="151"/>
      <c r="C696" s="158" t="e">
        <f>'Programe Budget 2073-74'!#REF!</f>
        <v>#REF!</v>
      </c>
      <c r="D696" s="289" t="e">
        <f>'Programe Budget 2073-74'!#REF!</f>
        <v>#REF!</v>
      </c>
      <c r="E696" s="111" t="e">
        <f>'Programe Budget 2073-74'!#REF!</f>
        <v>#REF!</v>
      </c>
      <c r="F696" s="111" t="e">
        <f>'Programe Budget 2073-74'!#REF!</f>
        <v>#REF!</v>
      </c>
      <c r="G696" s="111" t="e">
        <f>'Programe Budget 2073-74'!#REF!</f>
        <v>#REF!</v>
      </c>
      <c r="H696" s="111">
        <v>0</v>
      </c>
      <c r="I696" s="111">
        <v>291</v>
      </c>
      <c r="J696" s="111">
        <f t="shared" si="71"/>
        <v>291</v>
      </c>
      <c r="K696" s="111" t="e">
        <f t="shared" si="72"/>
        <v>#REF!</v>
      </c>
      <c r="L696" s="170"/>
      <c r="M696" s="1297"/>
      <c r="N696" s="111" t="e">
        <f>'Programe Budget 2073-74'!#REF!</f>
        <v>#REF!</v>
      </c>
      <c r="O696" s="217"/>
    </row>
    <row r="697" spans="1:15" s="69" customFormat="1">
      <c r="A697" s="151"/>
      <c r="B697" s="151"/>
      <c r="C697" s="158" t="e">
        <f>'Programe Budget 2073-74'!#REF!</f>
        <v>#REF!</v>
      </c>
      <c r="D697" s="289" t="e">
        <f>'Programe Budget 2073-74'!#REF!</f>
        <v>#REF!</v>
      </c>
      <c r="E697" s="111" t="e">
        <f>'Programe Budget 2073-74'!#REF!</f>
        <v>#REF!</v>
      </c>
      <c r="F697" s="111" t="e">
        <f>'Programe Budget 2073-74'!#REF!</f>
        <v>#REF!</v>
      </c>
      <c r="G697" s="111" t="e">
        <f>'Programe Budget 2073-74'!#REF!</f>
        <v>#REF!</v>
      </c>
      <c r="H697" s="111">
        <v>0</v>
      </c>
      <c r="I697" s="111">
        <v>690</v>
      </c>
      <c r="J697" s="111">
        <f t="shared" si="71"/>
        <v>690</v>
      </c>
      <c r="K697" s="111" t="e">
        <f t="shared" si="72"/>
        <v>#REF!</v>
      </c>
      <c r="L697" s="170"/>
      <c r="M697" s="1297"/>
      <c r="N697" s="111" t="e">
        <f>'Programe Budget 2073-74'!#REF!</f>
        <v>#REF!</v>
      </c>
      <c r="O697" s="217"/>
    </row>
    <row r="698" spans="1:15" s="69" customFormat="1">
      <c r="A698" s="151"/>
      <c r="B698" s="151"/>
      <c r="C698" s="158" t="e">
        <f>'Programe Budget 2073-74'!#REF!</f>
        <v>#REF!</v>
      </c>
      <c r="D698" s="289" t="e">
        <f>'Programe Budget 2073-74'!#REF!</f>
        <v>#REF!</v>
      </c>
      <c r="E698" s="111" t="e">
        <f>'Programe Budget 2073-74'!#REF!</f>
        <v>#REF!</v>
      </c>
      <c r="F698" s="111" t="e">
        <f>'Programe Budget 2073-74'!#REF!</f>
        <v>#REF!</v>
      </c>
      <c r="G698" s="111" t="e">
        <f>'Programe Budget 2073-74'!#REF!</f>
        <v>#REF!</v>
      </c>
      <c r="H698" s="111">
        <v>1705</v>
      </c>
      <c r="I698" s="111">
        <v>0</v>
      </c>
      <c r="J698" s="111">
        <f t="shared" si="71"/>
        <v>1705</v>
      </c>
      <c r="K698" s="111" t="e">
        <f t="shared" si="72"/>
        <v>#REF!</v>
      </c>
      <c r="L698" s="170"/>
      <c r="M698" s="1297"/>
      <c r="N698" s="111" t="e">
        <f>'Programe Budget 2073-74'!#REF!</f>
        <v>#REF!</v>
      </c>
      <c r="O698" s="217"/>
    </row>
    <row r="699" spans="1:15" s="69" customFormat="1">
      <c r="A699" s="151"/>
      <c r="B699" s="151"/>
      <c r="C699" s="158" t="e">
        <f>'Programe Budget 2073-74'!#REF!</f>
        <v>#REF!</v>
      </c>
      <c r="D699" s="289" t="e">
        <f>'Programe Budget 2073-74'!#REF!</f>
        <v>#REF!</v>
      </c>
      <c r="E699" s="111" t="e">
        <f>'Programe Budget 2073-74'!#REF!</f>
        <v>#REF!</v>
      </c>
      <c r="F699" s="111" t="e">
        <f>'Programe Budget 2073-74'!#REF!</f>
        <v>#REF!</v>
      </c>
      <c r="G699" s="111" t="e">
        <f>'Programe Budget 2073-74'!#REF!</f>
        <v>#REF!</v>
      </c>
      <c r="H699" s="111">
        <v>1400</v>
      </c>
      <c r="I699" s="111">
        <v>1600</v>
      </c>
      <c r="J699" s="111">
        <f t="shared" si="71"/>
        <v>3000</v>
      </c>
      <c r="K699" s="111" t="e">
        <f t="shared" si="72"/>
        <v>#REF!</v>
      </c>
      <c r="L699" s="170"/>
      <c r="M699" s="1298"/>
      <c r="N699" s="111" t="e">
        <f>'Programe Budget 2073-74'!#REF!</f>
        <v>#REF!</v>
      </c>
      <c r="O699" s="217"/>
    </row>
    <row r="700" spans="1:15" s="69" customFormat="1">
      <c r="A700" s="151"/>
      <c r="B700" s="151"/>
      <c r="C700" s="158" t="e">
        <f>'Programe Budget 2073-74'!#REF!</f>
        <v>#REF!</v>
      </c>
      <c r="D700" s="289" t="e">
        <f>'Programe Budget 2073-74'!#REF!</f>
        <v>#REF!</v>
      </c>
      <c r="E700" s="111" t="e">
        <f>'Programe Budget 2073-74'!#REF!</f>
        <v>#REF!</v>
      </c>
      <c r="F700" s="111" t="e">
        <f>'Programe Budget 2073-74'!#REF!</f>
        <v>#REF!</v>
      </c>
      <c r="G700" s="111" t="e">
        <f>'Programe Budget 2073-74'!#REF!</f>
        <v>#REF!</v>
      </c>
      <c r="H700" s="111">
        <v>0</v>
      </c>
      <c r="I700" s="111">
        <v>274.2</v>
      </c>
      <c r="J700" s="111">
        <f t="shared" si="71"/>
        <v>274.2</v>
      </c>
      <c r="K700" s="111" t="e">
        <f t="shared" si="72"/>
        <v>#REF!</v>
      </c>
      <c r="L700" s="170"/>
      <c r="M700" s="128"/>
      <c r="N700" s="111" t="e">
        <f>'Programe Budget 2073-74'!#REF!</f>
        <v>#REF!</v>
      </c>
      <c r="O700" s="217"/>
    </row>
    <row r="701" spans="1:15" s="69" customFormat="1">
      <c r="A701" s="151"/>
      <c r="B701" s="151"/>
      <c r="C701" s="158" t="e">
        <f>'Programe Budget 2073-74'!#REF!</f>
        <v>#REF!</v>
      </c>
      <c r="D701" s="289" t="e">
        <f>'Programe Budget 2073-74'!#REF!</f>
        <v>#REF!</v>
      </c>
      <c r="E701" s="111" t="e">
        <f>'Programe Budget 2073-74'!#REF!</f>
        <v>#REF!</v>
      </c>
      <c r="F701" s="111" t="e">
        <f>'Programe Budget 2073-74'!#REF!</f>
        <v>#REF!</v>
      </c>
      <c r="G701" s="111" t="e">
        <f>'Programe Budget 2073-74'!#REF!</f>
        <v>#REF!</v>
      </c>
      <c r="H701" s="111">
        <v>0</v>
      </c>
      <c r="I701" s="111">
        <v>90</v>
      </c>
      <c r="J701" s="111">
        <f t="shared" si="71"/>
        <v>90</v>
      </c>
      <c r="K701" s="111" t="e">
        <f t="shared" si="72"/>
        <v>#REF!</v>
      </c>
      <c r="L701" s="170"/>
      <c r="M701" s="128"/>
      <c r="N701" s="111" t="e">
        <f>'Programe Budget 2073-74'!#REF!</f>
        <v>#REF!</v>
      </c>
      <c r="O701" s="217"/>
    </row>
    <row r="702" spans="1:15" s="69" customFormat="1">
      <c r="A702" s="151"/>
      <c r="B702" s="151"/>
      <c r="C702" s="158" t="e">
        <f>'Programe Budget 2073-74'!#REF!</f>
        <v>#REF!</v>
      </c>
      <c r="D702" s="289" t="e">
        <f>'Programe Budget 2073-74'!#REF!</f>
        <v>#REF!</v>
      </c>
      <c r="E702" s="111" t="e">
        <f>'Programe Budget 2073-74'!#REF!</f>
        <v>#REF!</v>
      </c>
      <c r="F702" s="111" t="e">
        <f>'Programe Budget 2073-74'!#REF!</f>
        <v>#REF!</v>
      </c>
      <c r="G702" s="111" t="e">
        <f>'Programe Budget 2073-74'!#REF!</f>
        <v>#REF!</v>
      </c>
      <c r="H702" s="111">
        <v>296</v>
      </c>
      <c r="I702" s="111">
        <v>1290</v>
      </c>
      <c r="J702" s="111">
        <f t="shared" si="71"/>
        <v>1586</v>
      </c>
      <c r="K702" s="111" t="e">
        <f t="shared" si="72"/>
        <v>#REF!</v>
      </c>
      <c r="L702" s="170"/>
      <c r="M702" s="128"/>
      <c r="N702" s="111" t="e">
        <f>'Programe Budget 2073-74'!#REF!</f>
        <v>#REF!</v>
      </c>
      <c r="O702" s="217"/>
    </row>
    <row r="703" spans="1:15" s="69" customFormat="1">
      <c r="A703" s="151"/>
      <c r="B703" s="151"/>
      <c r="C703" s="158" t="e">
        <f>'Programe Budget 2073-74'!#REF!</f>
        <v>#REF!</v>
      </c>
      <c r="D703" s="289" t="e">
        <f>'Programe Budget 2073-74'!#REF!</f>
        <v>#REF!</v>
      </c>
      <c r="E703" s="111" t="e">
        <f>'Programe Budget 2073-74'!#REF!</f>
        <v>#REF!</v>
      </c>
      <c r="F703" s="111" t="e">
        <f>'Programe Budget 2073-74'!#REF!</f>
        <v>#REF!</v>
      </c>
      <c r="G703" s="111" t="e">
        <f>'Programe Budget 2073-74'!#REF!</f>
        <v>#REF!</v>
      </c>
      <c r="H703" s="111">
        <v>0</v>
      </c>
      <c r="I703" s="111">
        <v>0</v>
      </c>
      <c r="J703" s="111">
        <f t="shared" si="71"/>
        <v>0</v>
      </c>
      <c r="K703" s="111" t="e">
        <f t="shared" si="72"/>
        <v>#REF!</v>
      </c>
      <c r="L703" s="170"/>
      <c r="M703" s="128"/>
      <c r="N703" s="111" t="e">
        <f>'Programe Budget 2073-74'!#REF!</f>
        <v>#REF!</v>
      </c>
      <c r="O703" s="217"/>
    </row>
    <row r="704" spans="1:15" s="69" customFormat="1">
      <c r="A704" s="151"/>
      <c r="B704" s="151"/>
      <c r="C704" s="158" t="e">
        <f>'Programe Budget 2073-74'!#REF!</f>
        <v>#REF!</v>
      </c>
      <c r="D704" s="289" t="e">
        <f>'Programe Budget 2073-74'!#REF!</f>
        <v>#REF!</v>
      </c>
      <c r="E704" s="111" t="e">
        <f>'Programe Budget 2073-74'!#REF!</f>
        <v>#REF!</v>
      </c>
      <c r="F704" s="111" t="e">
        <f>'Programe Budget 2073-74'!#REF!</f>
        <v>#REF!</v>
      </c>
      <c r="G704" s="111" t="e">
        <f>'Programe Budget 2073-74'!#REF!</f>
        <v>#REF!</v>
      </c>
      <c r="H704" s="111">
        <v>1350</v>
      </c>
      <c r="I704" s="111">
        <v>845</v>
      </c>
      <c r="J704" s="111">
        <f t="shared" si="71"/>
        <v>2195</v>
      </c>
      <c r="K704" s="111" t="e">
        <f t="shared" si="72"/>
        <v>#REF!</v>
      </c>
      <c r="L704" s="170"/>
      <c r="M704" s="128"/>
      <c r="N704" s="111" t="e">
        <f>'Programe Budget 2073-74'!#REF!</f>
        <v>#REF!</v>
      </c>
      <c r="O704" s="217"/>
    </row>
    <row r="705" spans="1:15" s="69" customFormat="1">
      <c r="A705" s="151"/>
      <c r="B705" s="151"/>
      <c r="C705" s="158" t="e">
        <f>'Programe Budget 2073-74'!#REF!</f>
        <v>#REF!</v>
      </c>
      <c r="D705" s="289" t="e">
        <f>'Programe Budget 2073-74'!#REF!</f>
        <v>#REF!</v>
      </c>
      <c r="E705" s="111" t="e">
        <f>'Programe Budget 2073-74'!#REF!</f>
        <v>#REF!</v>
      </c>
      <c r="F705" s="111" t="e">
        <f>'Programe Budget 2073-74'!#REF!</f>
        <v>#REF!</v>
      </c>
      <c r="G705" s="111" t="e">
        <f>'Programe Budget 2073-74'!#REF!</f>
        <v>#REF!</v>
      </c>
      <c r="H705" s="111">
        <v>1678</v>
      </c>
      <c r="I705" s="111">
        <v>1179</v>
      </c>
      <c r="J705" s="111">
        <f t="shared" si="71"/>
        <v>2857</v>
      </c>
      <c r="K705" s="111" t="e">
        <f t="shared" si="72"/>
        <v>#REF!</v>
      </c>
      <c r="L705" s="170"/>
      <c r="M705" s="128"/>
      <c r="N705" s="111" t="e">
        <f>'Programe Budget 2073-74'!#REF!</f>
        <v>#REF!</v>
      </c>
      <c r="O705" s="217"/>
    </row>
    <row r="706" spans="1:15" s="69" customFormat="1">
      <c r="A706" s="151"/>
      <c r="B706" s="151"/>
      <c r="C706" s="158" t="e">
        <f>'Programe Budget 2073-74'!#REF!</f>
        <v>#REF!</v>
      </c>
      <c r="D706" s="289" t="e">
        <f>'Programe Budget 2073-74'!#REF!</f>
        <v>#REF!</v>
      </c>
      <c r="E706" s="111" t="e">
        <f>'Programe Budget 2073-74'!#REF!</f>
        <v>#REF!</v>
      </c>
      <c r="F706" s="111" t="e">
        <f>'Programe Budget 2073-74'!#REF!</f>
        <v>#REF!</v>
      </c>
      <c r="G706" s="111" t="e">
        <f>'Programe Budget 2073-74'!#REF!</f>
        <v>#REF!</v>
      </c>
      <c r="H706" s="111">
        <v>4874</v>
      </c>
      <c r="I706" s="111">
        <v>3062</v>
      </c>
      <c r="J706" s="111">
        <f t="shared" si="71"/>
        <v>7936</v>
      </c>
      <c r="K706" s="111" t="e">
        <f t="shared" si="72"/>
        <v>#REF!</v>
      </c>
      <c r="L706" s="170"/>
      <c r="M706" s="128"/>
      <c r="N706" s="111" t="e">
        <f>'Programe Budget 2073-74'!#REF!</f>
        <v>#REF!</v>
      </c>
      <c r="O706" s="217"/>
    </row>
    <row r="707" spans="1:15" s="69" customFormat="1">
      <c r="A707" s="151"/>
      <c r="B707" s="151"/>
      <c r="C707" s="158" t="e">
        <f>'Programe Budget 2073-74'!#REF!</f>
        <v>#REF!</v>
      </c>
      <c r="D707" s="289" t="e">
        <f>'Programe Budget 2073-74'!#REF!</f>
        <v>#REF!</v>
      </c>
      <c r="E707" s="111" t="e">
        <f>'Programe Budget 2073-74'!#REF!</f>
        <v>#REF!</v>
      </c>
      <c r="F707" s="111" t="e">
        <f>'Programe Budget 2073-74'!#REF!</f>
        <v>#REF!</v>
      </c>
      <c r="G707" s="111" t="e">
        <f>'Programe Budget 2073-74'!#REF!</f>
        <v>#REF!</v>
      </c>
      <c r="H707" s="111">
        <v>797.7</v>
      </c>
      <c r="I707" s="111">
        <v>100</v>
      </c>
      <c r="J707" s="111">
        <f t="shared" si="71"/>
        <v>897.7</v>
      </c>
      <c r="K707" s="111" t="e">
        <f t="shared" si="72"/>
        <v>#REF!</v>
      </c>
      <c r="L707" s="170"/>
      <c r="M707" s="128"/>
      <c r="N707" s="111" t="e">
        <f>'Programe Budget 2073-74'!#REF!</f>
        <v>#REF!</v>
      </c>
      <c r="O707" s="217"/>
    </row>
    <row r="708" spans="1:15" s="69" customFormat="1">
      <c r="A708" s="151"/>
      <c r="B708" s="151"/>
      <c r="C708" s="158" t="e">
        <f>'Programe Budget 2073-74'!#REF!</f>
        <v>#REF!</v>
      </c>
      <c r="D708" s="289" t="e">
        <f>'Programe Budget 2073-74'!#REF!</f>
        <v>#REF!</v>
      </c>
      <c r="E708" s="111" t="e">
        <f>'Programe Budget 2073-74'!#REF!</f>
        <v>#REF!</v>
      </c>
      <c r="F708" s="111" t="e">
        <f>'Programe Budget 2073-74'!#REF!</f>
        <v>#REF!</v>
      </c>
      <c r="G708" s="111" t="e">
        <f>'Programe Budget 2073-74'!#REF!</f>
        <v>#REF!</v>
      </c>
      <c r="H708" s="111">
        <v>0</v>
      </c>
      <c r="I708" s="111">
        <v>90</v>
      </c>
      <c r="J708" s="111">
        <f t="shared" si="71"/>
        <v>90</v>
      </c>
      <c r="K708" s="111" t="e">
        <f t="shared" si="72"/>
        <v>#REF!</v>
      </c>
      <c r="L708" s="170"/>
      <c r="M708" s="128"/>
      <c r="N708" s="111" t="e">
        <f>'Programe Budget 2073-74'!#REF!</f>
        <v>#REF!</v>
      </c>
      <c r="O708" s="217"/>
    </row>
    <row r="709" spans="1:15" s="69" customFormat="1">
      <c r="A709" s="151"/>
      <c r="B709" s="151"/>
      <c r="C709" s="158" t="e">
        <f>'Programe Budget 2073-74'!#REF!</f>
        <v>#REF!</v>
      </c>
      <c r="D709" s="289" t="e">
        <f>'Programe Budget 2073-74'!#REF!</f>
        <v>#REF!</v>
      </c>
      <c r="E709" s="111" t="e">
        <f>'Programe Budget 2073-74'!#REF!</f>
        <v>#REF!</v>
      </c>
      <c r="F709" s="111" t="e">
        <f>'Programe Budget 2073-74'!#REF!</f>
        <v>#REF!</v>
      </c>
      <c r="G709" s="111" t="e">
        <f>'Programe Budget 2073-74'!#REF!</f>
        <v>#REF!</v>
      </c>
      <c r="H709" s="111">
        <v>0</v>
      </c>
      <c r="I709" s="111">
        <v>190</v>
      </c>
      <c r="J709" s="111">
        <f t="shared" si="71"/>
        <v>190</v>
      </c>
      <c r="K709" s="111" t="e">
        <f t="shared" si="72"/>
        <v>#REF!</v>
      </c>
      <c r="L709" s="170"/>
      <c r="M709" s="128"/>
      <c r="N709" s="111" t="e">
        <f>'Programe Budget 2073-74'!#REF!</f>
        <v>#REF!</v>
      </c>
      <c r="O709" s="217"/>
    </row>
    <row r="710" spans="1:15" s="69" customFormat="1">
      <c r="A710" s="151"/>
      <c r="B710" s="151"/>
      <c r="C710" s="158" t="e">
        <f>'Programe Budget 2073-74'!#REF!</f>
        <v>#REF!</v>
      </c>
      <c r="D710" s="289" t="e">
        <f>'Programe Budget 2073-74'!#REF!</f>
        <v>#REF!</v>
      </c>
      <c r="E710" s="111" t="e">
        <f>'Programe Budget 2073-74'!#REF!</f>
        <v>#REF!</v>
      </c>
      <c r="F710" s="111" t="e">
        <f>'Programe Budget 2073-74'!#REF!</f>
        <v>#REF!</v>
      </c>
      <c r="G710" s="111" t="e">
        <f>'Programe Budget 2073-74'!#REF!</f>
        <v>#REF!</v>
      </c>
      <c r="H710" s="111">
        <v>0</v>
      </c>
      <c r="I710" s="111">
        <v>2339</v>
      </c>
      <c r="J710" s="111">
        <f t="shared" si="71"/>
        <v>2339</v>
      </c>
      <c r="K710" s="111" t="e">
        <f t="shared" si="72"/>
        <v>#REF!</v>
      </c>
      <c r="L710" s="170"/>
      <c r="M710" s="128"/>
      <c r="N710" s="111" t="e">
        <f>'Programe Budget 2073-74'!#REF!</f>
        <v>#REF!</v>
      </c>
      <c r="O710" s="217"/>
    </row>
    <row r="711" spans="1:15" s="69" customFormat="1">
      <c r="A711" s="151"/>
      <c r="B711" s="151"/>
      <c r="C711" s="158" t="e">
        <f>'Programe Budget 2073-74'!#REF!</f>
        <v>#REF!</v>
      </c>
      <c r="D711" s="289" t="e">
        <f>'Programe Budget 2073-74'!#REF!</f>
        <v>#REF!</v>
      </c>
      <c r="E711" s="111" t="e">
        <f>'Programe Budget 2073-74'!#REF!</f>
        <v>#REF!</v>
      </c>
      <c r="F711" s="111" t="e">
        <f>'Programe Budget 2073-74'!#REF!</f>
        <v>#REF!</v>
      </c>
      <c r="G711" s="111" t="e">
        <f>'Programe Budget 2073-74'!#REF!</f>
        <v>#REF!</v>
      </c>
      <c r="H711" s="111">
        <v>0</v>
      </c>
      <c r="I711" s="111">
        <v>43</v>
      </c>
      <c r="J711" s="111">
        <f t="shared" si="71"/>
        <v>43</v>
      </c>
      <c r="K711" s="111" t="e">
        <f t="shared" si="72"/>
        <v>#REF!</v>
      </c>
      <c r="L711" s="170"/>
      <c r="M711" s="128"/>
      <c r="N711" s="111" t="e">
        <f>'Programe Budget 2073-74'!#REF!</f>
        <v>#REF!</v>
      </c>
      <c r="O711" s="217"/>
    </row>
    <row r="712" spans="1:15" s="69" customFormat="1">
      <c r="A712" s="151"/>
      <c r="B712" s="151"/>
      <c r="C712" s="158" t="e">
        <f>'Programe Budget 2073-74'!#REF!</f>
        <v>#REF!</v>
      </c>
      <c r="D712" s="289" t="e">
        <f>'Programe Budget 2073-74'!#REF!</f>
        <v>#REF!</v>
      </c>
      <c r="E712" s="111" t="e">
        <f>'Programe Budget 2073-74'!#REF!</f>
        <v>#REF!</v>
      </c>
      <c r="F712" s="111" t="e">
        <f>'Programe Budget 2073-74'!#REF!</f>
        <v>#REF!</v>
      </c>
      <c r="G712" s="111" t="e">
        <f>'Programe Budget 2073-74'!#REF!</f>
        <v>#REF!</v>
      </c>
      <c r="H712" s="111">
        <v>576</v>
      </c>
      <c r="I712" s="111">
        <v>442</v>
      </c>
      <c r="J712" s="111">
        <f t="shared" si="71"/>
        <v>1018</v>
      </c>
      <c r="K712" s="111" t="e">
        <f t="shared" si="72"/>
        <v>#REF!</v>
      </c>
      <c r="L712" s="170"/>
      <c r="M712" s="128"/>
      <c r="N712" s="111" t="e">
        <f>'Programe Budget 2073-74'!#REF!</f>
        <v>#REF!</v>
      </c>
      <c r="O712" s="217"/>
    </row>
    <row r="713" spans="1:15" s="69" customFormat="1">
      <c r="A713" s="151"/>
      <c r="B713" s="151"/>
      <c r="C713" s="158" t="e">
        <f>'Programe Budget 2073-74'!#REF!</f>
        <v>#REF!</v>
      </c>
      <c r="D713" s="289" t="e">
        <f>'Programe Budget 2073-74'!#REF!</f>
        <v>#REF!</v>
      </c>
      <c r="E713" s="111" t="e">
        <f>'Programe Budget 2073-74'!#REF!</f>
        <v>#REF!</v>
      </c>
      <c r="F713" s="111" t="e">
        <f>'Programe Budget 2073-74'!#REF!</f>
        <v>#REF!</v>
      </c>
      <c r="G713" s="111" t="e">
        <f>'Programe Budget 2073-74'!#REF!</f>
        <v>#REF!</v>
      </c>
      <c r="H713" s="111">
        <v>330</v>
      </c>
      <c r="I713" s="111">
        <v>1090</v>
      </c>
      <c r="J713" s="111">
        <f t="shared" si="71"/>
        <v>1420</v>
      </c>
      <c r="K713" s="111" t="e">
        <f t="shared" si="72"/>
        <v>#REF!</v>
      </c>
      <c r="L713" s="170"/>
      <c r="M713" s="128"/>
      <c r="N713" s="111" t="e">
        <f>'Programe Budget 2073-74'!#REF!</f>
        <v>#REF!</v>
      </c>
      <c r="O713" s="217"/>
    </row>
    <row r="714" spans="1:15" s="69" customFormat="1">
      <c r="A714" s="151"/>
      <c r="B714" s="151"/>
      <c r="C714" s="158" t="e">
        <f>'Programe Budget 2073-74'!#REF!</f>
        <v>#REF!</v>
      </c>
      <c r="D714" s="289" t="e">
        <f>'Programe Budget 2073-74'!#REF!</f>
        <v>#REF!</v>
      </c>
      <c r="E714" s="111" t="e">
        <f>'Programe Budget 2073-74'!#REF!</f>
        <v>#REF!</v>
      </c>
      <c r="F714" s="111" t="e">
        <f>'Programe Budget 2073-74'!#REF!</f>
        <v>#REF!</v>
      </c>
      <c r="G714" s="111" t="e">
        <f>'Programe Budget 2073-74'!#REF!</f>
        <v>#REF!</v>
      </c>
      <c r="H714" s="111">
        <v>200</v>
      </c>
      <c r="I714" s="111">
        <v>640</v>
      </c>
      <c r="J714" s="111">
        <f t="shared" si="71"/>
        <v>840</v>
      </c>
      <c r="K714" s="111" t="e">
        <f t="shared" si="72"/>
        <v>#REF!</v>
      </c>
      <c r="L714" s="170"/>
      <c r="M714" s="128"/>
      <c r="N714" s="111" t="e">
        <f>'Programe Budget 2073-74'!#REF!</f>
        <v>#REF!</v>
      </c>
      <c r="O714" s="217"/>
    </row>
    <row r="715" spans="1:15" s="69" customFormat="1">
      <c r="A715" s="151"/>
      <c r="B715" s="151"/>
      <c r="C715" s="158" t="e">
        <f>'Programe Budget 2073-74'!#REF!</f>
        <v>#REF!</v>
      </c>
      <c r="D715" s="289" t="e">
        <f>'Programe Budget 2073-74'!#REF!</f>
        <v>#REF!</v>
      </c>
      <c r="E715" s="111" t="e">
        <f>'Programe Budget 2073-74'!#REF!</f>
        <v>#REF!</v>
      </c>
      <c r="F715" s="111" t="e">
        <f>'Programe Budget 2073-74'!#REF!</f>
        <v>#REF!</v>
      </c>
      <c r="G715" s="111" t="e">
        <f>'Programe Budget 2073-74'!#REF!</f>
        <v>#REF!</v>
      </c>
      <c r="H715" s="111">
        <v>0</v>
      </c>
      <c r="I715" s="111">
        <v>2770</v>
      </c>
      <c r="J715" s="111">
        <f t="shared" si="71"/>
        <v>2770</v>
      </c>
      <c r="K715" s="111" t="e">
        <f t="shared" si="72"/>
        <v>#REF!</v>
      </c>
      <c r="L715" s="170"/>
      <c r="M715" s="128"/>
      <c r="N715" s="111" t="e">
        <f>'Programe Budget 2073-74'!#REF!</f>
        <v>#REF!</v>
      </c>
      <c r="O715" s="217"/>
    </row>
    <row r="716" spans="1:15" s="69" customFormat="1">
      <c r="A716" s="151"/>
      <c r="B716" s="151"/>
      <c r="C716" s="158" t="e">
        <f>'Programe Budget 2073-74'!#REF!</f>
        <v>#REF!</v>
      </c>
      <c r="D716" s="289" t="e">
        <f>'Programe Budget 2073-74'!#REF!</f>
        <v>#REF!</v>
      </c>
      <c r="E716" s="111" t="e">
        <f>'Programe Budget 2073-74'!#REF!</f>
        <v>#REF!</v>
      </c>
      <c r="F716" s="111" t="e">
        <f>'Programe Budget 2073-74'!#REF!</f>
        <v>#REF!</v>
      </c>
      <c r="G716" s="111" t="e">
        <f>'Programe Budget 2073-74'!#REF!</f>
        <v>#REF!</v>
      </c>
      <c r="H716" s="111">
        <v>1391.2</v>
      </c>
      <c r="I716" s="111">
        <v>1610</v>
      </c>
      <c r="J716" s="111">
        <f t="shared" si="71"/>
        <v>3001.2</v>
      </c>
      <c r="K716" s="111" t="e">
        <f t="shared" si="72"/>
        <v>#REF!</v>
      </c>
      <c r="L716" s="170"/>
      <c r="M716" s="128"/>
      <c r="N716" s="111" t="e">
        <f>'Programe Budget 2073-74'!#REF!</f>
        <v>#REF!</v>
      </c>
      <c r="O716" s="217"/>
    </row>
    <row r="717" spans="1:15" s="69" customFormat="1">
      <c r="A717" s="151"/>
      <c r="B717" s="151"/>
      <c r="C717" s="158" t="e">
        <f>'Programe Budget 2073-74'!#REF!</f>
        <v>#REF!</v>
      </c>
      <c r="D717" s="289" t="e">
        <f>'Programe Budget 2073-74'!#REF!</f>
        <v>#REF!</v>
      </c>
      <c r="E717" s="111" t="e">
        <f>'Programe Budget 2073-74'!#REF!</f>
        <v>#REF!</v>
      </c>
      <c r="F717" s="111" t="e">
        <f>'Programe Budget 2073-74'!#REF!</f>
        <v>#REF!</v>
      </c>
      <c r="G717" s="111" t="e">
        <f>'Programe Budget 2073-74'!#REF!</f>
        <v>#REF!</v>
      </c>
      <c r="H717" s="111">
        <v>0</v>
      </c>
      <c r="I717" s="111">
        <v>2360</v>
      </c>
      <c r="J717" s="111">
        <f t="shared" si="71"/>
        <v>2360</v>
      </c>
      <c r="K717" s="111" t="e">
        <f t="shared" si="72"/>
        <v>#REF!</v>
      </c>
      <c r="L717" s="170"/>
      <c r="M717" s="128"/>
      <c r="N717" s="111" t="e">
        <f>'Programe Budget 2073-74'!#REF!</f>
        <v>#REF!</v>
      </c>
      <c r="O717" s="217"/>
    </row>
    <row r="718" spans="1:15" s="69" customFormat="1">
      <c r="A718" s="151"/>
      <c r="B718" s="151"/>
      <c r="C718" s="158" t="e">
        <f>'Programe Budget 2073-74'!#REF!</f>
        <v>#REF!</v>
      </c>
      <c r="D718" s="289" t="e">
        <f>'Programe Budget 2073-74'!#REF!</f>
        <v>#REF!</v>
      </c>
      <c r="E718" s="111" t="e">
        <f>'Programe Budget 2073-74'!#REF!</f>
        <v>#REF!</v>
      </c>
      <c r="F718" s="111" t="e">
        <f>'Programe Budget 2073-74'!#REF!</f>
        <v>#REF!</v>
      </c>
      <c r="G718" s="111" t="e">
        <f>'Programe Budget 2073-74'!#REF!</f>
        <v>#REF!</v>
      </c>
      <c r="H718" s="111">
        <v>0</v>
      </c>
      <c r="I718" s="111">
        <v>84</v>
      </c>
      <c r="J718" s="111">
        <f t="shared" si="71"/>
        <v>84</v>
      </c>
      <c r="K718" s="111" t="e">
        <f t="shared" si="72"/>
        <v>#REF!</v>
      </c>
      <c r="L718" s="170"/>
      <c r="M718" s="128"/>
      <c r="N718" s="111" t="e">
        <f>'Programe Budget 2073-74'!#REF!</f>
        <v>#REF!</v>
      </c>
      <c r="O718" s="217"/>
    </row>
    <row r="719" spans="1:15" s="69" customFormat="1">
      <c r="A719" s="151"/>
      <c r="B719" s="151"/>
      <c r="C719" s="158" t="e">
        <f>'Programe Budget 2073-74'!#REF!</f>
        <v>#REF!</v>
      </c>
      <c r="D719" s="289" t="e">
        <f>'Programe Budget 2073-74'!#REF!</f>
        <v>#REF!</v>
      </c>
      <c r="E719" s="111" t="e">
        <f>'Programe Budget 2073-74'!#REF!</f>
        <v>#REF!</v>
      </c>
      <c r="F719" s="111" t="e">
        <f>'Programe Budget 2073-74'!#REF!</f>
        <v>#REF!</v>
      </c>
      <c r="G719" s="111" t="e">
        <f>'Programe Budget 2073-74'!#REF!</f>
        <v>#REF!</v>
      </c>
      <c r="H719" s="111">
        <v>0</v>
      </c>
      <c r="I719" s="111">
        <v>90</v>
      </c>
      <c r="J719" s="111">
        <f t="shared" si="71"/>
        <v>90</v>
      </c>
      <c r="K719" s="111" t="e">
        <f t="shared" si="72"/>
        <v>#REF!</v>
      </c>
      <c r="L719" s="170"/>
      <c r="M719" s="128"/>
      <c r="N719" s="111" t="e">
        <f>'Programe Budget 2073-74'!#REF!</f>
        <v>#REF!</v>
      </c>
      <c r="O719" s="217"/>
    </row>
    <row r="720" spans="1:15" s="69" customFormat="1">
      <c r="A720" s="151"/>
      <c r="B720" s="151"/>
      <c r="C720" s="158" t="e">
        <f>'Programe Budget 2073-74'!#REF!</f>
        <v>#REF!</v>
      </c>
      <c r="D720" s="289" t="e">
        <f>'Programe Budget 2073-74'!#REF!</f>
        <v>#REF!</v>
      </c>
      <c r="E720" s="111" t="e">
        <f>'Programe Budget 2073-74'!#REF!</f>
        <v>#REF!</v>
      </c>
      <c r="F720" s="111" t="e">
        <f>'Programe Budget 2073-74'!#REF!</f>
        <v>#REF!</v>
      </c>
      <c r="G720" s="111" t="e">
        <f>'Programe Budget 2073-74'!#REF!</f>
        <v>#REF!</v>
      </c>
      <c r="H720" s="111">
        <v>0</v>
      </c>
      <c r="I720" s="111">
        <v>90</v>
      </c>
      <c r="J720" s="111">
        <f t="shared" si="71"/>
        <v>90</v>
      </c>
      <c r="K720" s="111" t="e">
        <f t="shared" si="72"/>
        <v>#REF!</v>
      </c>
      <c r="L720" s="170"/>
      <c r="M720" s="128"/>
      <c r="N720" s="111" t="e">
        <f>'Programe Budget 2073-74'!#REF!</f>
        <v>#REF!</v>
      </c>
      <c r="O720" s="217"/>
    </row>
    <row r="721" spans="1:15" s="69" customFormat="1">
      <c r="A721" s="151"/>
      <c r="B721" s="151"/>
      <c r="C721" s="158" t="e">
        <f>'Programe Budget 2073-74'!#REF!</f>
        <v>#REF!</v>
      </c>
      <c r="D721" s="289" t="e">
        <f>'Programe Budget 2073-74'!#REF!</f>
        <v>#REF!</v>
      </c>
      <c r="E721" s="111" t="e">
        <f>'Programe Budget 2073-74'!#REF!</f>
        <v>#REF!</v>
      </c>
      <c r="F721" s="111" t="e">
        <f>'Programe Budget 2073-74'!#REF!</f>
        <v>#REF!</v>
      </c>
      <c r="G721" s="111" t="e">
        <f>'Programe Budget 2073-74'!#REF!</f>
        <v>#REF!</v>
      </c>
      <c r="H721" s="111">
        <v>0</v>
      </c>
      <c r="I721" s="111">
        <v>348.7</v>
      </c>
      <c r="J721" s="111">
        <f t="shared" si="71"/>
        <v>348.7</v>
      </c>
      <c r="K721" s="111" t="e">
        <f t="shared" si="72"/>
        <v>#REF!</v>
      </c>
      <c r="L721" s="170"/>
      <c r="M721" s="128"/>
      <c r="N721" s="111" t="e">
        <f>'Programe Budget 2073-74'!#REF!</f>
        <v>#REF!</v>
      </c>
      <c r="O721" s="217"/>
    </row>
    <row r="722" spans="1:15" s="69" customFormat="1">
      <c r="A722" s="151"/>
      <c r="B722" s="151"/>
      <c r="C722" s="158" t="e">
        <f>'Programe Budget 2073-74'!#REF!</f>
        <v>#REF!</v>
      </c>
      <c r="D722" s="289" t="e">
        <f>'Programe Budget 2073-74'!#REF!</f>
        <v>#REF!</v>
      </c>
      <c r="E722" s="111" t="e">
        <f>'Programe Budget 2073-74'!#REF!</f>
        <v>#REF!</v>
      </c>
      <c r="F722" s="111" t="e">
        <f>'Programe Budget 2073-74'!#REF!</f>
        <v>#REF!</v>
      </c>
      <c r="G722" s="111" t="e">
        <f>'Programe Budget 2073-74'!#REF!</f>
        <v>#REF!</v>
      </c>
      <c r="H722" s="111">
        <v>3116.4</v>
      </c>
      <c r="I722" s="111">
        <v>2374.4</v>
      </c>
      <c r="J722" s="111">
        <f t="shared" si="71"/>
        <v>5490.8</v>
      </c>
      <c r="K722" s="111" t="e">
        <f t="shared" si="72"/>
        <v>#REF!</v>
      </c>
      <c r="L722" s="170"/>
      <c r="M722" s="128"/>
      <c r="N722" s="111" t="e">
        <f>'Programe Budget 2073-74'!#REF!</f>
        <v>#REF!</v>
      </c>
      <c r="O722" s="217"/>
    </row>
    <row r="723" spans="1:15" s="69" customFormat="1">
      <c r="A723" s="151"/>
      <c r="B723" s="151"/>
      <c r="C723" s="158" t="e">
        <f>'Programe Budget 2073-74'!#REF!</f>
        <v>#REF!</v>
      </c>
      <c r="D723" s="289" t="e">
        <f>'Programe Budget 2073-74'!#REF!</f>
        <v>#REF!</v>
      </c>
      <c r="E723" s="111" t="e">
        <f>'Programe Budget 2073-74'!#REF!</f>
        <v>#REF!</v>
      </c>
      <c r="F723" s="111" t="e">
        <f>'Programe Budget 2073-74'!#REF!</f>
        <v>#REF!</v>
      </c>
      <c r="G723" s="111" t="e">
        <f>'Programe Budget 2073-74'!#REF!</f>
        <v>#REF!</v>
      </c>
      <c r="H723" s="111">
        <v>500</v>
      </c>
      <c r="I723" s="111">
        <v>1190</v>
      </c>
      <c r="J723" s="111">
        <f t="shared" si="71"/>
        <v>1690</v>
      </c>
      <c r="K723" s="111" t="e">
        <f t="shared" si="72"/>
        <v>#REF!</v>
      </c>
      <c r="L723" s="170"/>
      <c r="M723" s="128"/>
      <c r="N723" s="111" t="e">
        <f>'Programe Budget 2073-74'!#REF!</f>
        <v>#REF!</v>
      </c>
      <c r="O723" s="217"/>
    </row>
    <row r="724" spans="1:15" s="69" customFormat="1">
      <c r="A724" s="151"/>
      <c r="B724" s="151"/>
      <c r="C724" s="158" t="e">
        <f>'Programe Budget 2073-74'!#REF!</f>
        <v>#REF!</v>
      </c>
      <c r="D724" s="289" t="e">
        <f>'Programe Budget 2073-74'!#REF!</f>
        <v>#REF!</v>
      </c>
      <c r="E724" s="111" t="e">
        <f>'Programe Budget 2073-74'!#REF!</f>
        <v>#REF!</v>
      </c>
      <c r="F724" s="111" t="e">
        <f>'Programe Budget 2073-74'!#REF!</f>
        <v>#REF!</v>
      </c>
      <c r="G724" s="111" t="e">
        <f>'Programe Budget 2073-74'!#REF!</f>
        <v>#REF!</v>
      </c>
      <c r="H724" s="111">
        <v>0</v>
      </c>
      <c r="I724" s="111">
        <v>1989.9</v>
      </c>
      <c r="J724" s="111">
        <f t="shared" si="71"/>
        <v>1989.9</v>
      </c>
      <c r="K724" s="111" t="e">
        <f t="shared" si="72"/>
        <v>#REF!</v>
      </c>
      <c r="L724" s="170"/>
      <c r="M724" s="128"/>
      <c r="N724" s="111" t="e">
        <f>'Programe Budget 2073-74'!#REF!</f>
        <v>#REF!</v>
      </c>
      <c r="O724" s="217"/>
    </row>
    <row r="725" spans="1:15" s="69" customFormat="1">
      <c r="A725" s="151"/>
      <c r="B725" s="151"/>
      <c r="C725" s="158" t="e">
        <f>'Programe Budget 2073-74'!#REF!</f>
        <v>#REF!</v>
      </c>
      <c r="D725" s="289" t="e">
        <f>'Programe Budget 2073-74'!#REF!</f>
        <v>#REF!</v>
      </c>
      <c r="E725" s="111" t="e">
        <f>'Programe Budget 2073-74'!#REF!</f>
        <v>#REF!</v>
      </c>
      <c r="F725" s="111" t="e">
        <f>'Programe Budget 2073-74'!#REF!</f>
        <v>#REF!</v>
      </c>
      <c r="G725" s="111" t="e">
        <f>'Programe Budget 2073-74'!#REF!</f>
        <v>#REF!</v>
      </c>
      <c r="H725" s="111">
        <v>500</v>
      </c>
      <c r="I725" s="111">
        <v>290</v>
      </c>
      <c r="J725" s="111">
        <f t="shared" si="71"/>
        <v>790</v>
      </c>
      <c r="K725" s="111" t="e">
        <f t="shared" si="72"/>
        <v>#REF!</v>
      </c>
      <c r="L725" s="170"/>
      <c r="M725" s="128"/>
      <c r="N725" s="111" t="e">
        <f>'Programe Budget 2073-74'!#REF!</f>
        <v>#REF!</v>
      </c>
      <c r="O725" s="217"/>
    </row>
    <row r="726" spans="1:15" s="69" customFormat="1">
      <c r="A726" s="151"/>
      <c r="B726" s="151"/>
      <c r="C726" s="158" t="e">
        <f>'Programe Budget 2073-74'!#REF!</f>
        <v>#REF!</v>
      </c>
      <c r="D726" s="289" t="e">
        <f>'Programe Budget 2073-74'!#REF!</f>
        <v>#REF!</v>
      </c>
      <c r="E726" s="111" t="e">
        <f>'Programe Budget 2073-74'!#REF!</f>
        <v>#REF!</v>
      </c>
      <c r="F726" s="111" t="e">
        <f>'Programe Budget 2073-74'!#REF!</f>
        <v>#REF!</v>
      </c>
      <c r="G726" s="111" t="e">
        <f>'Programe Budget 2073-74'!#REF!</f>
        <v>#REF!</v>
      </c>
      <c r="H726" s="111">
        <v>0</v>
      </c>
      <c r="I726" s="111">
        <v>1090</v>
      </c>
      <c r="J726" s="111">
        <f t="shared" si="71"/>
        <v>1090</v>
      </c>
      <c r="K726" s="111" t="e">
        <f t="shared" si="72"/>
        <v>#REF!</v>
      </c>
      <c r="L726" s="170"/>
      <c r="M726" s="128"/>
      <c r="N726" s="111" t="e">
        <f>'Programe Budget 2073-74'!#REF!</f>
        <v>#REF!</v>
      </c>
      <c r="O726" s="217"/>
    </row>
    <row r="727" spans="1:15" s="69" customFormat="1">
      <c r="A727" s="151"/>
      <c r="B727" s="151"/>
      <c r="C727" s="158" t="e">
        <f>'Programe Budget 2073-74'!#REF!</f>
        <v>#REF!</v>
      </c>
      <c r="D727" s="289" t="e">
        <f>'Programe Budget 2073-74'!#REF!</f>
        <v>#REF!</v>
      </c>
      <c r="E727" s="111" t="e">
        <f>'Programe Budget 2073-74'!#REF!</f>
        <v>#REF!</v>
      </c>
      <c r="F727" s="111" t="e">
        <f>'Programe Budget 2073-74'!#REF!</f>
        <v>#REF!</v>
      </c>
      <c r="G727" s="111" t="e">
        <f>'Programe Budget 2073-74'!#REF!</f>
        <v>#REF!</v>
      </c>
      <c r="H727" s="111">
        <v>500</v>
      </c>
      <c r="I727" s="111">
        <v>81.95</v>
      </c>
      <c r="J727" s="111">
        <f t="shared" si="71"/>
        <v>581.95000000000005</v>
      </c>
      <c r="K727" s="111" t="e">
        <f t="shared" si="72"/>
        <v>#REF!</v>
      </c>
      <c r="L727" s="170"/>
      <c r="M727" s="128"/>
      <c r="N727" s="111" t="e">
        <f>'Programe Budget 2073-74'!#REF!</f>
        <v>#REF!</v>
      </c>
      <c r="O727" s="217"/>
    </row>
    <row r="728" spans="1:15" s="69" customFormat="1">
      <c r="A728" s="151"/>
      <c r="B728" s="151"/>
      <c r="C728" s="158" t="e">
        <f>'Programe Budget 2073-74'!#REF!</f>
        <v>#REF!</v>
      </c>
      <c r="D728" s="289" t="e">
        <f>'Programe Budget 2073-74'!#REF!</f>
        <v>#REF!</v>
      </c>
      <c r="E728" s="111" t="e">
        <f>'Programe Budget 2073-74'!#REF!</f>
        <v>#REF!</v>
      </c>
      <c r="F728" s="111" t="e">
        <f>'Programe Budget 2073-74'!#REF!</f>
        <v>#REF!</v>
      </c>
      <c r="G728" s="111" t="e">
        <f>'Programe Budget 2073-74'!#REF!</f>
        <v>#REF!</v>
      </c>
      <c r="H728" s="111">
        <v>0</v>
      </c>
      <c r="I728" s="111">
        <v>316</v>
      </c>
      <c r="J728" s="111">
        <f t="shared" si="71"/>
        <v>316</v>
      </c>
      <c r="K728" s="111" t="e">
        <f t="shared" si="72"/>
        <v>#REF!</v>
      </c>
      <c r="L728" s="170"/>
      <c r="M728" s="128"/>
      <c r="N728" s="111" t="e">
        <f>'Programe Budget 2073-74'!#REF!</f>
        <v>#REF!</v>
      </c>
      <c r="O728" s="217"/>
    </row>
    <row r="729" spans="1:15" s="69" customFormat="1">
      <c r="A729" s="151"/>
      <c r="B729" s="151"/>
      <c r="C729" s="158" t="e">
        <f>'Programe Budget 2073-74'!#REF!</f>
        <v>#REF!</v>
      </c>
      <c r="D729" s="289" t="e">
        <f>'Programe Budget 2073-74'!#REF!</f>
        <v>#REF!</v>
      </c>
      <c r="E729" s="111" t="e">
        <f>'Programe Budget 2073-74'!#REF!</f>
        <v>#REF!</v>
      </c>
      <c r="F729" s="111" t="e">
        <f>'Programe Budget 2073-74'!#REF!</f>
        <v>#REF!</v>
      </c>
      <c r="G729" s="111" t="e">
        <f>'Programe Budget 2073-74'!#REF!</f>
        <v>#REF!</v>
      </c>
      <c r="H729" s="111">
        <v>0</v>
      </c>
      <c r="I729" s="111">
        <v>554</v>
      </c>
      <c r="J729" s="111">
        <f t="shared" si="71"/>
        <v>554</v>
      </c>
      <c r="K729" s="111" t="e">
        <f t="shared" si="72"/>
        <v>#REF!</v>
      </c>
      <c r="L729" s="170"/>
      <c r="M729" s="128"/>
      <c r="N729" s="111" t="e">
        <f>'Programe Budget 2073-74'!#REF!</f>
        <v>#REF!</v>
      </c>
      <c r="O729" s="217"/>
    </row>
    <row r="730" spans="1:15" s="69" customFormat="1">
      <c r="A730" s="151"/>
      <c r="B730" s="151"/>
      <c r="C730" s="158" t="e">
        <f>'Programe Budget 2073-74'!#REF!</f>
        <v>#REF!</v>
      </c>
      <c r="D730" s="289" t="e">
        <f>'Programe Budget 2073-74'!#REF!</f>
        <v>#REF!</v>
      </c>
      <c r="E730" s="111" t="e">
        <f>'Programe Budget 2073-74'!#REF!</f>
        <v>#REF!</v>
      </c>
      <c r="F730" s="111" t="e">
        <f>'Programe Budget 2073-74'!#REF!</f>
        <v>#REF!</v>
      </c>
      <c r="G730" s="111" t="e">
        <f>'Programe Budget 2073-74'!#REF!</f>
        <v>#REF!</v>
      </c>
      <c r="H730" s="111">
        <v>0</v>
      </c>
      <c r="I730" s="111">
        <v>540</v>
      </c>
      <c r="J730" s="111">
        <f t="shared" si="71"/>
        <v>540</v>
      </c>
      <c r="K730" s="111" t="e">
        <f t="shared" si="72"/>
        <v>#REF!</v>
      </c>
      <c r="L730" s="170"/>
      <c r="M730" s="128"/>
      <c r="N730" s="111" t="e">
        <f>'Programe Budget 2073-74'!#REF!</f>
        <v>#REF!</v>
      </c>
      <c r="O730" s="217"/>
    </row>
    <row r="731" spans="1:15" s="69" customFormat="1">
      <c r="A731" s="151"/>
      <c r="B731" s="151"/>
      <c r="C731" s="158" t="e">
        <f>'Programe Budget 2073-74'!#REF!</f>
        <v>#REF!</v>
      </c>
      <c r="D731" s="289" t="e">
        <f>'Programe Budget 2073-74'!#REF!</f>
        <v>#REF!</v>
      </c>
      <c r="E731" s="111" t="e">
        <f>'Programe Budget 2073-74'!#REF!</f>
        <v>#REF!</v>
      </c>
      <c r="F731" s="111" t="e">
        <f>'Programe Budget 2073-74'!#REF!</f>
        <v>#REF!</v>
      </c>
      <c r="G731" s="111" t="e">
        <f>'Programe Budget 2073-74'!#REF!</f>
        <v>#REF!</v>
      </c>
      <c r="H731" s="111">
        <v>500</v>
      </c>
      <c r="I731" s="111">
        <v>86</v>
      </c>
      <c r="J731" s="111">
        <f t="shared" si="71"/>
        <v>586</v>
      </c>
      <c r="K731" s="111" t="e">
        <f t="shared" si="72"/>
        <v>#REF!</v>
      </c>
      <c r="L731" s="170"/>
      <c r="M731" s="128"/>
      <c r="N731" s="111" t="e">
        <f>'Programe Budget 2073-74'!#REF!</f>
        <v>#REF!</v>
      </c>
      <c r="O731" s="217"/>
    </row>
    <row r="732" spans="1:15" s="69" customFormat="1">
      <c r="A732" s="151"/>
      <c r="B732" s="151"/>
      <c r="C732" s="158" t="e">
        <f>'Programe Budget 2073-74'!#REF!</f>
        <v>#REF!</v>
      </c>
      <c r="D732" s="289" t="e">
        <f>'Programe Budget 2073-74'!#REF!</f>
        <v>#REF!</v>
      </c>
      <c r="E732" s="111" t="e">
        <f>'Programe Budget 2073-74'!#REF!</f>
        <v>#REF!</v>
      </c>
      <c r="F732" s="111" t="e">
        <f>'Programe Budget 2073-74'!#REF!</f>
        <v>#REF!</v>
      </c>
      <c r="G732" s="111" t="e">
        <f>'Programe Budget 2073-74'!#REF!</f>
        <v>#REF!</v>
      </c>
      <c r="H732" s="111">
        <v>0</v>
      </c>
      <c r="I732" s="111">
        <v>90</v>
      </c>
      <c r="J732" s="111">
        <f t="shared" si="71"/>
        <v>90</v>
      </c>
      <c r="K732" s="111" t="e">
        <f t="shared" si="72"/>
        <v>#REF!</v>
      </c>
      <c r="L732" s="170"/>
      <c r="M732" s="128"/>
      <c r="N732" s="111" t="e">
        <f>'Programe Budget 2073-74'!#REF!</f>
        <v>#REF!</v>
      </c>
      <c r="O732" s="217"/>
    </row>
    <row r="733" spans="1:15" s="69" customFormat="1">
      <c r="A733" s="151"/>
      <c r="B733" s="151"/>
      <c r="C733" s="158" t="e">
        <f>'Programe Budget 2073-74'!#REF!</f>
        <v>#REF!</v>
      </c>
      <c r="D733" s="289" t="e">
        <f>'Programe Budget 2073-74'!#REF!</f>
        <v>#REF!</v>
      </c>
      <c r="E733" s="111" t="e">
        <f>'Programe Budget 2073-74'!#REF!</f>
        <v>#REF!</v>
      </c>
      <c r="F733" s="111" t="e">
        <f>'Programe Budget 2073-74'!#REF!</f>
        <v>#REF!</v>
      </c>
      <c r="G733" s="111" t="e">
        <f>'Programe Budget 2073-74'!#REF!</f>
        <v>#REF!</v>
      </c>
      <c r="H733" s="111">
        <v>0</v>
      </c>
      <c r="I733" s="111">
        <v>825</v>
      </c>
      <c r="J733" s="111">
        <f t="shared" si="71"/>
        <v>825</v>
      </c>
      <c r="K733" s="111" t="e">
        <f t="shared" si="72"/>
        <v>#REF!</v>
      </c>
      <c r="L733" s="170"/>
      <c r="M733" s="128"/>
      <c r="N733" s="111" t="e">
        <f>'Programe Budget 2073-74'!#REF!</f>
        <v>#REF!</v>
      </c>
      <c r="O733" s="217"/>
    </row>
    <row r="734" spans="1:15" s="69" customFormat="1">
      <c r="A734" s="151"/>
      <c r="B734" s="151"/>
      <c r="C734" s="158" t="e">
        <f>'Programe Budget 2073-74'!#REF!</f>
        <v>#REF!</v>
      </c>
      <c r="D734" s="289" t="e">
        <f>'Programe Budget 2073-74'!#REF!</f>
        <v>#REF!</v>
      </c>
      <c r="E734" s="111" t="e">
        <f>'Programe Budget 2073-74'!#REF!</f>
        <v>#REF!</v>
      </c>
      <c r="F734" s="111" t="e">
        <f>'Programe Budget 2073-74'!#REF!</f>
        <v>#REF!</v>
      </c>
      <c r="G734" s="111" t="e">
        <f>'Programe Budget 2073-74'!#REF!</f>
        <v>#REF!</v>
      </c>
      <c r="H734" s="111">
        <v>0</v>
      </c>
      <c r="I734" s="111">
        <v>2088</v>
      </c>
      <c r="J734" s="111">
        <f t="shared" si="71"/>
        <v>2088</v>
      </c>
      <c r="K734" s="111" t="e">
        <f t="shared" si="72"/>
        <v>#REF!</v>
      </c>
      <c r="L734" s="170"/>
      <c r="M734" s="128"/>
      <c r="N734" s="111" t="e">
        <f>'Programe Budget 2073-74'!#REF!</f>
        <v>#REF!</v>
      </c>
      <c r="O734" s="217"/>
    </row>
    <row r="735" spans="1:15" s="69" customFormat="1">
      <c r="A735" s="151"/>
      <c r="B735" s="151"/>
      <c r="C735" s="158" t="e">
        <f>'Programe Budget 2073-74'!#REF!</f>
        <v>#REF!</v>
      </c>
      <c r="D735" s="289" t="e">
        <f>'Programe Budget 2073-74'!#REF!</f>
        <v>#REF!</v>
      </c>
      <c r="E735" s="111" t="e">
        <f>'Programe Budget 2073-74'!#REF!</f>
        <v>#REF!</v>
      </c>
      <c r="F735" s="111" t="e">
        <f>'Programe Budget 2073-74'!#REF!</f>
        <v>#REF!</v>
      </c>
      <c r="G735" s="111" t="e">
        <f>'Programe Budget 2073-74'!#REF!</f>
        <v>#REF!</v>
      </c>
      <c r="H735" s="111">
        <v>0</v>
      </c>
      <c r="I735" s="111">
        <v>3888</v>
      </c>
      <c r="J735" s="111">
        <f t="shared" si="71"/>
        <v>3888</v>
      </c>
      <c r="K735" s="111" t="e">
        <f t="shared" si="72"/>
        <v>#REF!</v>
      </c>
      <c r="L735" s="170"/>
      <c r="M735" s="128"/>
      <c r="N735" s="111" t="e">
        <f>'Programe Budget 2073-74'!#REF!</f>
        <v>#REF!</v>
      </c>
      <c r="O735" s="217"/>
    </row>
    <row r="736" spans="1:15" s="69" customFormat="1">
      <c r="A736" s="151"/>
      <c r="B736" s="151"/>
      <c r="C736" s="158" t="e">
        <f>'Programe Budget 2073-74'!#REF!</f>
        <v>#REF!</v>
      </c>
      <c r="D736" s="289" t="e">
        <f>'Programe Budget 2073-74'!#REF!</f>
        <v>#REF!</v>
      </c>
      <c r="E736" s="111" t="e">
        <f>'Programe Budget 2073-74'!#REF!</f>
        <v>#REF!</v>
      </c>
      <c r="F736" s="111" t="e">
        <f>'Programe Budget 2073-74'!#REF!</f>
        <v>#REF!</v>
      </c>
      <c r="G736" s="111" t="e">
        <f>'Programe Budget 2073-74'!#REF!</f>
        <v>#REF!</v>
      </c>
      <c r="H736" s="111">
        <v>0</v>
      </c>
      <c r="I736" s="111">
        <v>2000</v>
      </c>
      <c r="J736" s="111">
        <f t="shared" si="71"/>
        <v>2000</v>
      </c>
      <c r="K736" s="111" t="e">
        <f t="shared" si="72"/>
        <v>#REF!</v>
      </c>
      <c r="L736" s="170"/>
      <c r="M736" s="128"/>
      <c r="N736" s="111" t="e">
        <f>'Programe Budget 2073-74'!#REF!</f>
        <v>#REF!</v>
      </c>
      <c r="O736" s="217"/>
    </row>
    <row r="737" spans="1:15" s="69" customFormat="1">
      <c r="A737" s="151"/>
      <c r="B737" s="151"/>
      <c r="C737" s="158" t="e">
        <f>'Programe Budget 2073-74'!#REF!</f>
        <v>#REF!</v>
      </c>
      <c r="D737" s="289" t="e">
        <f>'Programe Budget 2073-74'!#REF!</f>
        <v>#REF!</v>
      </c>
      <c r="E737" s="111" t="e">
        <f>'Programe Budget 2073-74'!#REF!</f>
        <v>#REF!</v>
      </c>
      <c r="F737" s="111" t="e">
        <f>'Programe Budget 2073-74'!#REF!</f>
        <v>#REF!</v>
      </c>
      <c r="G737" s="111" t="e">
        <f>'Programe Budget 2073-74'!#REF!</f>
        <v>#REF!</v>
      </c>
      <c r="H737" s="111">
        <v>0</v>
      </c>
      <c r="I737" s="111">
        <v>232</v>
      </c>
      <c r="J737" s="111">
        <f t="shared" si="71"/>
        <v>232</v>
      </c>
      <c r="K737" s="111" t="e">
        <f t="shared" si="72"/>
        <v>#REF!</v>
      </c>
      <c r="L737" s="170"/>
      <c r="M737" s="128"/>
      <c r="N737" s="111" t="e">
        <f>'Programe Budget 2073-74'!#REF!</f>
        <v>#REF!</v>
      </c>
      <c r="O737" s="217"/>
    </row>
    <row r="738" spans="1:15" s="69" customFormat="1">
      <c r="A738" s="151"/>
      <c r="B738" s="151"/>
      <c r="C738" s="158" t="e">
        <f>'Programe Budget 2073-74'!#REF!</f>
        <v>#REF!</v>
      </c>
      <c r="D738" s="289" t="e">
        <f>'Programe Budget 2073-74'!#REF!</f>
        <v>#REF!</v>
      </c>
      <c r="E738" s="111" t="e">
        <f>'Programe Budget 2073-74'!#REF!</f>
        <v>#REF!</v>
      </c>
      <c r="F738" s="111" t="e">
        <f>'Programe Budget 2073-74'!#REF!</f>
        <v>#REF!</v>
      </c>
      <c r="G738" s="111" t="e">
        <f>'Programe Budget 2073-74'!#REF!</f>
        <v>#REF!</v>
      </c>
      <c r="H738" s="111">
        <v>0</v>
      </c>
      <c r="I738" s="111">
        <v>2140</v>
      </c>
      <c r="J738" s="111">
        <f t="shared" si="71"/>
        <v>2140</v>
      </c>
      <c r="K738" s="111" t="e">
        <f t="shared" si="72"/>
        <v>#REF!</v>
      </c>
      <c r="L738" s="170"/>
      <c r="M738" s="128"/>
      <c r="N738" s="111" t="e">
        <f>'Programe Budget 2073-74'!#REF!</f>
        <v>#REF!</v>
      </c>
      <c r="O738" s="217"/>
    </row>
    <row r="739" spans="1:15" s="69" customFormat="1">
      <c r="A739" s="151"/>
      <c r="B739" s="151"/>
      <c r="C739" s="158" t="e">
        <f>'Programe Budget 2073-74'!#REF!</f>
        <v>#REF!</v>
      </c>
      <c r="D739" s="289" t="e">
        <f>'Programe Budget 2073-74'!#REF!</f>
        <v>#REF!</v>
      </c>
      <c r="E739" s="111" t="e">
        <f>'Programe Budget 2073-74'!#REF!</f>
        <v>#REF!</v>
      </c>
      <c r="F739" s="111" t="e">
        <f>'Programe Budget 2073-74'!#REF!</f>
        <v>#REF!</v>
      </c>
      <c r="G739" s="111" t="e">
        <f>'Programe Budget 2073-74'!#REF!</f>
        <v>#REF!</v>
      </c>
      <c r="H739" s="111">
        <v>0</v>
      </c>
      <c r="I739" s="111">
        <v>5240</v>
      </c>
      <c r="J739" s="111">
        <f t="shared" si="71"/>
        <v>5240</v>
      </c>
      <c r="K739" s="111" t="e">
        <f t="shared" si="72"/>
        <v>#REF!</v>
      </c>
      <c r="L739" s="170"/>
      <c r="M739" s="128"/>
      <c r="N739" s="111" t="e">
        <f>'Programe Budget 2073-74'!#REF!</f>
        <v>#REF!</v>
      </c>
      <c r="O739" s="217"/>
    </row>
    <row r="740" spans="1:15" s="69" customFormat="1">
      <c r="A740" s="151"/>
      <c r="B740" s="151"/>
      <c r="C740" s="158" t="e">
        <f>'Programe Budget 2073-74'!#REF!</f>
        <v>#REF!</v>
      </c>
      <c r="D740" s="289" t="e">
        <f>'Programe Budget 2073-74'!#REF!</f>
        <v>#REF!</v>
      </c>
      <c r="E740" s="111" t="e">
        <f>'Programe Budget 2073-74'!#REF!</f>
        <v>#REF!</v>
      </c>
      <c r="F740" s="111" t="e">
        <f>'Programe Budget 2073-74'!#REF!</f>
        <v>#REF!</v>
      </c>
      <c r="G740" s="111" t="e">
        <f>'Programe Budget 2073-74'!#REF!</f>
        <v>#REF!</v>
      </c>
      <c r="H740" s="111">
        <v>0</v>
      </c>
      <c r="I740" s="111">
        <v>1590</v>
      </c>
      <c r="J740" s="111">
        <f t="shared" si="71"/>
        <v>1590</v>
      </c>
      <c r="K740" s="111" t="e">
        <f t="shared" si="72"/>
        <v>#REF!</v>
      </c>
      <c r="L740" s="170"/>
      <c r="M740" s="128"/>
      <c r="N740" s="111" t="e">
        <f>'Programe Budget 2073-74'!#REF!</f>
        <v>#REF!</v>
      </c>
      <c r="O740" s="217"/>
    </row>
    <row r="741" spans="1:15" s="69" customFormat="1">
      <c r="A741" s="151"/>
      <c r="B741" s="151"/>
      <c r="C741" s="158" t="e">
        <f>'Programe Budget 2073-74'!#REF!</f>
        <v>#REF!</v>
      </c>
      <c r="D741" s="289" t="e">
        <f>'Programe Budget 2073-74'!#REF!</f>
        <v>#REF!</v>
      </c>
      <c r="E741" s="111" t="e">
        <f>'Programe Budget 2073-74'!#REF!</f>
        <v>#REF!</v>
      </c>
      <c r="F741" s="111" t="e">
        <f>'Programe Budget 2073-74'!#REF!</f>
        <v>#REF!</v>
      </c>
      <c r="G741" s="111" t="e">
        <f>'Programe Budget 2073-74'!#REF!</f>
        <v>#REF!</v>
      </c>
      <c r="H741" s="111">
        <v>0</v>
      </c>
      <c r="I741" s="111">
        <v>290</v>
      </c>
      <c r="J741" s="111">
        <f t="shared" si="71"/>
        <v>290</v>
      </c>
      <c r="K741" s="111" t="e">
        <f t="shared" si="72"/>
        <v>#REF!</v>
      </c>
      <c r="L741" s="170"/>
      <c r="M741" s="128"/>
      <c r="N741" s="111" t="e">
        <f>'Programe Budget 2073-74'!#REF!</f>
        <v>#REF!</v>
      </c>
      <c r="O741" s="217"/>
    </row>
    <row r="742" spans="1:15" s="69" customFormat="1">
      <c r="A742" s="151"/>
      <c r="B742" s="151"/>
      <c r="C742" s="158" t="e">
        <f>'Programe Budget 2073-74'!#REF!</f>
        <v>#REF!</v>
      </c>
      <c r="D742" s="289" t="e">
        <f>'Programe Budget 2073-74'!#REF!</f>
        <v>#REF!</v>
      </c>
      <c r="E742" s="111" t="e">
        <f>'Programe Budget 2073-74'!#REF!</f>
        <v>#REF!</v>
      </c>
      <c r="F742" s="111" t="e">
        <f>'Programe Budget 2073-74'!#REF!</f>
        <v>#REF!</v>
      </c>
      <c r="G742" s="111" t="e">
        <f>'Programe Budget 2073-74'!#REF!</f>
        <v>#REF!</v>
      </c>
      <c r="H742" s="111">
        <v>0</v>
      </c>
      <c r="I742" s="111">
        <v>84.1</v>
      </c>
      <c r="J742" s="111">
        <f t="shared" si="71"/>
        <v>84.1</v>
      </c>
      <c r="K742" s="111" t="e">
        <f t="shared" si="72"/>
        <v>#REF!</v>
      </c>
      <c r="L742" s="170"/>
      <c r="M742" s="128"/>
      <c r="N742" s="111" t="e">
        <f>'Programe Budget 2073-74'!#REF!</f>
        <v>#REF!</v>
      </c>
      <c r="O742" s="217"/>
    </row>
    <row r="743" spans="1:15" s="69" customFormat="1">
      <c r="A743" s="151"/>
      <c r="B743" s="151"/>
      <c r="C743" s="158" t="e">
        <f>'Programe Budget 2073-74'!#REF!</f>
        <v>#REF!</v>
      </c>
      <c r="D743" s="289" t="e">
        <f>'Programe Budget 2073-74'!#REF!</f>
        <v>#REF!</v>
      </c>
      <c r="E743" s="111" t="e">
        <f>'Programe Budget 2073-74'!#REF!</f>
        <v>#REF!</v>
      </c>
      <c r="F743" s="111" t="e">
        <f>'Programe Budget 2073-74'!#REF!</f>
        <v>#REF!</v>
      </c>
      <c r="G743" s="111" t="e">
        <f>'Programe Budget 2073-74'!#REF!</f>
        <v>#REF!</v>
      </c>
      <c r="H743" s="111">
        <v>0</v>
      </c>
      <c r="I743" s="111">
        <v>3090</v>
      </c>
      <c r="J743" s="111">
        <f t="shared" si="71"/>
        <v>3090</v>
      </c>
      <c r="K743" s="111" t="e">
        <f t="shared" si="72"/>
        <v>#REF!</v>
      </c>
      <c r="L743" s="170"/>
      <c r="M743" s="128"/>
      <c r="N743" s="111" t="e">
        <f>'Programe Budget 2073-74'!#REF!</f>
        <v>#REF!</v>
      </c>
      <c r="O743" s="217"/>
    </row>
    <row r="744" spans="1:15" s="69" customFormat="1">
      <c r="A744" s="151"/>
      <c r="B744" s="151"/>
      <c r="C744" s="158" t="e">
        <f>'Programe Budget 2073-74'!#REF!</f>
        <v>#REF!</v>
      </c>
      <c r="D744" s="289" t="e">
        <f>'Programe Budget 2073-74'!#REF!</f>
        <v>#REF!</v>
      </c>
      <c r="E744" s="111" t="e">
        <f>'Programe Budget 2073-74'!#REF!</f>
        <v>#REF!</v>
      </c>
      <c r="F744" s="111" t="e">
        <f>'Programe Budget 2073-74'!#REF!</f>
        <v>#REF!</v>
      </c>
      <c r="G744" s="111" t="e">
        <f>'Programe Budget 2073-74'!#REF!</f>
        <v>#REF!</v>
      </c>
      <c r="H744" s="111">
        <v>0</v>
      </c>
      <c r="I744" s="111">
        <v>1490</v>
      </c>
      <c r="J744" s="111">
        <f t="shared" si="71"/>
        <v>1490</v>
      </c>
      <c r="K744" s="111" t="e">
        <f t="shared" si="72"/>
        <v>#REF!</v>
      </c>
      <c r="L744" s="170"/>
      <c r="M744" s="128"/>
      <c r="N744" s="111" t="e">
        <f>'Programe Budget 2073-74'!#REF!</f>
        <v>#REF!</v>
      </c>
      <c r="O744" s="217"/>
    </row>
    <row r="745" spans="1:15" s="69" customFormat="1">
      <c r="A745" s="151"/>
      <c r="B745" s="151"/>
      <c r="C745" s="158" t="e">
        <f>'Programe Budget 2073-74'!#REF!</f>
        <v>#REF!</v>
      </c>
      <c r="D745" s="289" t="e">
        <f>'Programe Budget 2073-74'!#REF!</f>
        <v>#REF!</v>
      </c>
      <c r="E745" s="111" t="e">
        <f>'Programe Budget 2073-74'!#REF!</f>
        <v>#REF!</v>
      </c>
      <c r="F745" s="111" t="e">
        <f>'Programe Budget 2073-74'!#REF!</f>
        <v>#REF!</v>
      </c>
      <c r="G745" s="111" t="e">
        <f>'Programe Budget 2073-74'!#REF!</f>
        <v>#REF!</v>
      </c>
      <c r="H745" s="111">
        <v>0</v>
      </c>
      <c r="I745" s="111">
        <v>3150</v>
      </c>
      <c r="J745" s="111">
        <f t="shared" si="71"/>
        <v>3150</v>
      </c>
      <c r="K745" s="111" t="e">
        <f t="shared" si="72"/>
        <v>#REF!</v>
      </c>
      <c r="L745" s="170"/>
      <c r="M745" s="128"/>
      <c r="N745" s="111" t="e">
        <f>'Programe Budget 2073-74'!#REF!</f>
        <v>#REF!</v>
      </c>
      <c r="O745" s="217"/>
    </row>
    <row r="746" spans="1:15" s="69" customFormat="1">
      <c r="A746" s="151"/>
      <c r="B746" s="151"/>
      <c r="C746" s="109" t="e">
        <f>'Programe Budget 2073-74'!#REF!</f>
        <v>#REF!</v>
      </c>
      <c r="D746" s="273" t="e">
        <f>'Programe Budget 2073-74'!#REF!</f>
        <v>#REF!</v>
      </c>
      <c r="E746" s="169" t="e">
        <f>SUM(E691:E745)</f>
        <v>#REF!</v>
      </c>
      <c r="F746" s="169" t="e">
        <f>SUM(F691:F745)</f>
        <v>#REF!</v>
      </c>
      <c r="G746" s="169" t="e">
        <f>SUM(G691:G745)</f>
        <v>#REF!</v>
      </c>
      <c r="H746" s="169"/>
      <c r="I746" s="169"/>
      <c r="J746" s="169">
        <f>SUM(J691:J745)</f>
        <v>80991.55</v>
      </c>
      <c r="K746" s="111" t="e">
        <f t="shared" si="72"/>
        <v>#REF!</v>
      </c>
      <c r="L746" s="170"/>
      <c r="M746" s="128"/>
      <c r="N746" s="111"/>
      <c r="O746" s="217"/>
    </row>
    <row r="747" spans="1:15" s="69" customFormat="1">
      <c r="A747" s="151"/>
      <c r="B747" s="151"/>
      <c r="C747" s="109" t="e">
        <f>'Programe Budget 2073-74'!#REF!</f>
        <v>#REF!</v>
      </c>
      <c r="D747" s="273" t="e">
        <f>'Programe Budget 2073-74'!#REF!</f>
        <v>#REF!</v>
      </c>
      <c r="E747" s="169"/>
      <c r="F747" s="169"/>
      <c r="G747" s="169"/>
      <c r="H747" s="111"/>
      <c r="I747" s="111"/>
      <c r="J747" s="169"/>
      <c r="K747" s="111"/>
      <c r="L747" s="170"/>
      <c r="M747" s="128"/>
      <c r="N747" s="111" t="e">
        <f>'Programe Budget 2073-74'!#REF!</f>
        <v>#REF!</v>
      </c>
      <c r="O747" s="217"/>
    </row>
    <row r="748" spans="1:15" s="69" customFormat="1">
      <c r="A748" s="151"/>
      <c r="B748" s="151"/>
      <c r="C748" s="158" t="e">
        <f>'Programe Budget 2073-74'!#REF!</f>
        <v>#REF!</v>
      </c>
      <c r="D748" s="289" t="e">
        <f>'Programe Budget 2073-74'!#REF!</f>
        <v>#REF!</v>
      </c>
      <c r="E748" s="111" t="e">
        <f>'Programe Budget 2073-74'!#REF!</f>
        <v>#REF!</v>
      </c>
      <c r="F748" s="111" t="e">
        <f>'Programe Budget 2073-74'!#REF!</f>
        <v>#REF!</v>
      </c>
      <c r="G748" s="111" t="e">
        <f>'Programe Budget 2073-74'!#REF!</f>
        <v>#REF!</v>
      </c>
      <c r="H748" s="169"/>
      <c r="I748" s="169"/>
      <c r="J748" s="111">
        <f>I748+H748</f>
        <v>0</v>
      </c>
      <c r="K748" s="111" t="e">
        <f>J748/E748*100</f>
        <v>#REF!</v>
      </c>
      <c r="L748" s="170"/>
      <c r="M748" s="128"/>
      <c r="N748" s="111" t="e">
        <f>'Programe Budget 2073-74'!#REF!</f>
        <v>#REF!</v>
      </c>
      <c r="O748" s="217"/>
    </row>
    <row r="749" spans="1:15" s="69" customFormat="1">
      <c r="A749" s="151"/>
      <c r="B749" s="151"/>
      <c r="C749" s="158" t="e">
        <f>'Programe Budget 2073-74'!#REF!</f>
        <v>#REF!</v>
      </c>
      <c r="D749" s="289" t="e">
        <f>'Programe Budget 2073-74'!#REF!</f>
        <v>#REF!</v>
      </c>
      <c r="E749" s="111" t="e">
        <f>'Programe Budget 2073-74'!#REF!</f>
        <v>#REF!</v>
      </c>
      <c r="F749" s="111" t="e">
        <f>'Programe Budget 2073-74'!#REF!</f>
        <v>#REF!</v>
      </c>
      <c r="G749" s="111" t="e">
        <f>'Programe Budget 2073-74'!#REF!</f>
        <v>#REF!</v>
      </c>
      <c r="H749" s="169"/>
      <c r="I749" s="169"/>
      <c r="J749" s="111">
        <f t="shared" ref="J749:J757" si="73">I749+H749</f>
        <v>0</v>
      </c>
      <c r="K749" s="111" t="e">
        <f t="shared" ref="K749:K757" si="74">J749/E749*100</f>
        <v>#REF!</v>
      </c>
      <c r="L749" s="170"/>
      <c r="M749" s="128"/>
      <c r="N749" s="111" t="e">
        <f>'Programe Budget 2073-74'!#REF!</f>
        <v>#REF!</v>
      </c>
      <c r="O749" s="217"/>
    </row>
    <row r="750" spans="1:15" s="69" customFormat="1">
      <c r="A750" s="151"/>
      <c r="B750" s="151"/>
      <c r="C750" s="158" t="e">
        <f>'Programe Budget 2073-74'!#REF!</f>
        <v>#REF!</v>
      </c>
      <c r="D750" s="289" t="e">
        <f>'Programe Budget 2073-74'!#REF!</f>
        <v>#REF!</v>
      </c>
      <c r="E750" s="111" t="e">
        <f>'Programe Budget 2073-74'!#REF!</f>
        <v>#REF!</v>
      </c>
      <c r="F750" s="111" t="e">
        <f>'Programe Budget 2073-74'!#REF!</f>
        <v>#REF!</v>
      </c>
      <c r="G750" s="111" t="e">
        <f>'Programe Budget 2073-74'!#REF!</f>
        <v>#REF!</v>
      </c>
      <c r="H750" s="111">
        <v>0</v>
      </c>
      <c r="I750" s="169"/>
      <c r="J750" s="111">
        <f t="shared" si="73"/>
        <v>0</v>
      </c>
      <c r="K750" s="111" t="e">
        <f t="shared" si="74"/>
        <v>#REF!</v>
      </c>
      <c r="L750" s="170"/>
      <c r="M750" s="128"/>
      <c r="N750" s="111" t="e">
        <f>'Programe Budget 2073-74'!#REF!</f>
        <v>#REF!</v>
      </c>
      <c r="O750" s="217"/>
    </row>
    <row r="751" spans="1:15" s="69" customFormat="1">
      <c r="A751" s="151"/>
      <c r="B751" s="151"/>
      <c r="C751" s="158" t="e">
        <f>'Programe Budget 2073-74'!#REF!</f>
        <v>#REF!</v>
      </c>
      <c r="D751" s="289" t="e">
        <f>'Programe Budget 2073-74'!#REF!</f>
        <v>#REF!</v>
      </c>
      <c r="E751" s="111" t="e">
        <f>'Programe Budget 2073-74'!#REF!</f>
        <v>#REF!</v>
      </c>
      <c r="F751" s="111" t="e">
        <f>'Programe Budget 2073-74'!#REF!</f>
        <v>#REF!</v>
      </c>
      <c r="G751" s="111" t="e">
        <f>'Programe Budget 2073-74'!#REF!</f>
        <v>#REF!</v>
      </c>
      <c r="H751" s="111">
        <v>0</v>
      </c>
      <c r="I751" s="169"/>
      <c r="J751" s="111">
        <f t="shared" si="73"/>
        <v>0</v>
      </c>
      <c r="K751" s="111" t="e">
        <f t="shared" si="74"/>
        <v>#REF!</v>
      </c>
      <c r="L751" s="170"/>
      <c r="M751" s="128"/>
      <c r="N751" s="111" t="e">
        <f>'Programe Budget 2073-74'!#REF!</f>
        <v>#REF!</v>
      </c>
      <c r="O751" s="217"/>
    </row>
    <row r="752" spans="1:15" s="69" customFormat="1">
      <c r="A752" s="151"/>
      <c r="B752" s="151"/>
      <c r="C752" s="158" t="e">
        <f>'Programe Budget 2073-74'!#REF!</f>
        <v>#REF!</v>
      </c>
      <c r="D752" s="289" t="e">
        <f>'Programe Budget 2073-74'!#REF!</f>
        <v>#REF!</v>
      </c>
      <c r="E752" s="111" t="e">
        <f>'Programe Budget 2073-74'!#REF!</f>
        <v>#REF!</v>
      </c>
      <c r="F752" s="111" t="e">
        <f>'Programe Budget 2073-74'!#REF!</f>
        <v>#REF!</v>
      </c>
      <c r="G752" s="111" t="e">
        <f>'Programe Budget 2073-74'!#REF!</f>
        <v>#REF!</v>
      </c>
      <c r="H752" s="111">
        <v>0</v>
      </c>
      <c r="I752" s="169"/>
      <c r="J752" s="111">
        <f t="shared" si="73"/>
        <v>0</v>
      </c>
      <c r="K752" s="111" t="e">
        <f t="shared" si="74"/>
        <v>#REF!</v>
      </c>
      <c r="L752" s="170"/>
      <c r="M752" s="128"/>
      <c r="N752" s="111" t="e">
        <f>'Programe Budget 2073-74'!#REF!</f>
        <v>#REF!</v>
      </c>
      <c r="O752" s="217"/>
    </row>
    <row r="753" spans="1:15" s="69" customFormat="1">
      <c r="A753" s="151"/>
      <c r="B753" s="151"/>
      <c r="C753" s="158" t="e">
        <f>'Programe Budget 2073-74'!#REF!</f>
        <v>#REF!</v>
      </c>
      <c r="D753" s="289" t="e">
        <f>'Programe Budget 2073-74'!#REF!</f>
        <v>#REF!</v>
      </c>
      <c r="E753" s="111" t="e">
        <f>'Programe Budget 2073-74'!#REF!</f>
        <v>#REF!</v>
      </c>
      <c r="F753" s="111" t="e">
        <f>'Programe Budget 2073-74'!#REF!</f>
        <v>#REF!</v>
      </c>
      <c r="G753" s="111" t="e">
        <f>'Programe Budget 2073-74'!#REF!</f>
        <v>#REF!</v>
      </c>
      <c r="H753" s="169"/>
      <c r="I753" s="169"/>
      <c r="J753" s="111">
        <f t="shared" si="73"/>
        <v>0</v>
      </c>
      <c r="K753" s="111" t="e">
        <f t="shared" si="74"/>
        <v>#REF!</v>
      </c>
      <c r="L753" s="170"/>
      <c r="M753" s="128"/>
      <c r="N753" s="111" t="e">
        <f>'Programe Budget 2073-74'!#REF!</f>
        <v>#REF!</v>
      </c>
      <c r="O753" s="217"/>
    </row>
    <row r="754" spans="1:15" s="69" customFormat="1">
      <c r="A754" s="151"/>
      <c r="B754" s="151"/>
      <c r="C754" s="158" t="e">
        <f>'Programe Budget 2073-74'!#REF!</f>
        <v>#REF!</v>
      </c>
      <c r="D754" s="289" t="e">
        <f>'Programe Budget 2073-74'!#REF!</f>
        <v>#REF!</v>
      </c>
      <c r="E754" s="111" t="e">
        <f>'Programe Budget 2073-74'!#REF!</f>
        <v>#REF!</v>
      </c>
      <c r="F754" s="111" t="e">
        <f>'Programe Budget 2073-74'!#REF!</f>
        <v>#REF!</v>
      </c>
      <c r="G754" s="111" t="e">
        <f>'Programe Budget 2073-74'!#REF!</f>
        <v>#REF!</v>
      </c>
      <c r="H754" s="169"/>
      <c r="I754" s="169"/>
      <c r="J754" s="111">
        <f t="shared" si="73"/>
        <v>0</v>
      </c>
      <c r="K754" s="111" t="e">
        <f t="shared" si="74"/>
        <v>#REF!</v>
      </c>
      <c r="L754" s="170"/>
      <c r="M754" s="128"/>
      <c r="N754" s="111" t="e">
        <f>'Programe Budget 2073-74'!#REF!</f>
        <v>#REF!</v>
      </c>
      <c r="O754" s="217"/>
    </row>
    <row r="755" spans="1:15" s="69" customFormat="1">
      <c r="A755" s="151"/>
      <c r="B755" s="151"/>
      <c r="C755" s="158" t="e">
        <f>'Programe Budget 2073-74'!#REF!</f>
        <v>#REF!</v>
      </c>
      <c r="D755" s="289" t="e">
        <f>'Programe Budget 2073-74'!#REF!</f>
        <v>#REF!</v>
      </c>
      <c r="E755" s="111" t="e">
        <f>'Programe Budget 2073-74'!#REF!</f>
        <v>#REF!</v>
      </c>
      <c r="F755" s="111" t="e">
        <f>'Programe Budget 2073-74'!#REF!</f>
        <v>#REF!</v>
      </c>
      <c r="G755" s="111" t="e">
        <f>'Programe Budget 2073-74'!#REF!</f>
        <v>#REF!</v>
      </c>
      <c r="H755" s="169"/>
      <c r="I755" s="169"/>
      <c r="J755" s="111">
        <f t="shared" si="73"/>
        <v>0</v>
      </c>
      <c r="K755" s="111" t="e">
        <f t="shared" si="74"/>
        <v>#REF!</v>
      </c>
      <c r="L755" s="170"/>
      <c r="M755" s="128"/>
      <c r="N755" s="111" t="e">
        <f>'Programe Budget 2073-74'!#REF!</f>
        <v>#REF!</v>
      </c>
      <c r="O755" s="217"/>
    </row>
    <row r="756" spans="1:15" s="69" customFormat="1">
      <c r="A756" s="151"/>
      <c r="B756" s="151"/>
      <c r="C756" s="158" t="e">
        <f>'Programe Budget 2073-74'!#REF!</f>
        <v>#REF!</v>
      </c>
      <c r="D756" s="289" t="e">
        <f>'Programe Budget 2073-74'!#REF!</f>
        <v>#REF!</v>
      </c>
      <c r="E756" s="111" t="e">
        <f>'Programe Budget 2073-74'!#REF!</f>
        <v>#REF!</v>
      </c>
      <c r="F756" s="111" t="e">
        <f>'Programe Budget 2073-74'!#REF!</f>
        <v>#REF!</v>
      </c>
      <c r="G756" s="111" t="e">
        <f>'Programe Budget 2073-74'!#REF!</f>
        <v>#REF!</v>
      </c>
      <c r="H756" s="111">
        <v>0</v>
      </c>
      <c r="I756" s="111">
        <v>274</v>
      </c>
      <c r="J756" s="111">
        <f t="shared" si="73"/>
        <v>274</v>
      </c>
      <c r="K756" s="111" t="e">
        <f t="shared" si="74"/>
        <v>#REF!</v>
      </c>
      <c r="L756" s="170"/>
      <c r="M756" s="128"/>
      <c r="N756" s="111" t="e">
        <f>'Programe Budget 2073-74'!#REF!</f>
        <v>#REF!</v>
      </c>
      <c r="O756" s="217"/>
    </row>
    <row r="757" spans="1:15" s="69" customFormat="1">
      <c r="A757" s="151"/>
      <c r="B757" s="151"/>
      <c r="C757" s="158" t="e">
        <f>'Programe Budget 2073-74'!#REF!</f>
        <v>#REF!</v>
      </c>
      <c r="D757" s="289" t="e">
        <f>'Programe Budget 2073-74'!#REF!</f>
        <v>#REF!</v>
      </c>
      <c r="E757" s="111" t="e">
        <f>'Programe Budget 2073-74'!#REF!</f>
        <v>#REF!</v>
      </c>
      <c r="F757" s="111" t="e">
        <f>'Programe Budget 2073-74'!#REF!</f>
        <v>#REF!</v>
      </c>
      <c r="G757" s="111" t="e">
        <f>'Programe Budget 2073-74'!#REF!</f>
        <v>#REF!</v>
      </c>
      <c r="H757" s="169"/>
      <c r="I757" s="169"/>
      <c r="J757" s="111">
        <f t="shared" si="73"/>
        <v>0</v>
      </c>
      <c r="K757" s="111" t="e">
        <f t="shared" si="74"/>
        <v>#REF!</v>
      </c>
      <c r="L757" s="170"/>
      <c r="M757" s="128"/>
      <c r="N757" s="111" t="e">
        <f>'Programe Budget 2073-74'!#REF!</f>
        <v>#REF!</v>
      </c>
      <c r="O757" s="217"/>
    </row>
    <row r="758" spans="1:15" s="69" customFormat="1">
      <c r="A758" s="151"/>
      <c r="B758" s="151"/>
      <c r="C758" s="109" t="e">
        <f>'Programe Budget 2073-74'!#REF!</f>
        <v>#REF!</v>
      </c>
      <c r="D758" s="317" t="e">
        <f>'Programe Budget 2073-74'!#REF!</f>
        <v>#REF!</v>
      </c>
      <c r="E758" s="169" t="e">
        <f>SUM(E748:E757)</f>
        <v>#REF!</v>
      </c>
      <c r="F758" s="169" t="e">
        <f>SUM(F748:F757)</f>
        <v>#REF!</v>
      </c>
      <c r="G758" s="169" t="e">
        <f>SUM(G748:G757)</f>
        <v>#REF!</v>
      </c>
      <c r="H758" s="169"/>
      <c r="I758" s="169"/>
      <c r="J758" s="169">
        <f>SUM(J748:J757)</f>
        <v>274</v>
      </c>
      <c r="K758" s="111" t="e">
        <f>J758/E758*100</f>
        <v>#REF!</v>
      </c>
      <c r="L758" s="170"/>
      <c r="M758" s="128"/>
      <c r="N758" s="111"/>
      <c r="O758" s="217"/>
    </row>
    <row r="759" spans="1:15" s="69" customFormat="1">
      <c r="A759" s="109" t="e">
        <f>'Programe Budget 2073-74'!#REF!</f>
        <v>#REF!</v>
      </c>
      <c r="B759" s="109" t="e">
        <f>'Programe Budget 2073-74'!#REF!</f>
        <v>#REF!</v>
      </c>
      <c r="C759" s="109" t="e">
        <f>'Programe Budget 2073-74'!#REF!</f>
        <v>#REF!</v>
      </c>
      <c r="D759" s="273" t="e">
        <f>'Programe Budget 2073-74'!#REF!</f>
        <v>#REF!</v>
      </c>
      <c r="E759" s="169"/>
      <c r="F759" s="169"/>
      <c r="G759" s="169"/>
      <c r="H759" s="111"/>
      <c r="I759" s="111"/>
      <c r="J759" s="169"/>
      <c r="K759" s="111"/>
      <c r="L759" s="170"/>
      <c r="M759" s="128"/>
      <c r="N759" s="111" t="e">
        <f>'Programe Budget 2073-74'!#REF!</f>
        <v>#REF!</v>
      </c>
      <c r="O759" s="217"/>
    </row>
    <row r="760" spans="1:15" s="69" customFormat="1">
      <c r="A760" s="151"/>
      <c r="B760" s="151"/>
      <c r="C760" s="158" t="e">
        <f>'Programe Budget 2073-74'!#REF!</f>
        <v>#REF!</v>
      </c>
      <c r="D760" s="289" t="e">
        <f>'Programe Budget 2073-74'!#REF!</f>
        <v>#REF!</v>
      </c>
      <c r="E760" s="111" t="e">
        <f>'Programe Budget 2073-74'!#REF!</f>
        <v>#REF!</v>
      </c>
      <c r="F760" s="111" t="e">
        <f>'Programe Budget 2073-74'!#REF!</f>
        <v>#REF!</v>
      </c>
      <c r="G760" s="111" t="e">
        <f>'Programe Budget 2073-74'!#REF!</f>
        <v>#REF!</v>
      </c>
      <c r="H760" s="169"/>
      <c r="I760" s="169"/>
      <c r="J760" s="111">
        <f>I760+H760</f>
        <v>0</v>
      </c>
      <c r="K760" s="111" t="e">
        <f>J760/E760*100</f>
        <v>#REF!</v>
      </c>
      <c r="L760" s="170"/>
      <c r="M760" s="128"/>
      <c r="N760" s="111" t="e">
        <f>'Programe Budget 2073-74'!#REF!</f>
        <v>#REF!</v>
      </c>
      <c r="O760" s="217"/>
    </row>
    <row r="761" spans="1:15" s="69" customFormat="1">
      <c r="A761" s="151"/>
      <c r="B761" s="151"/>
      <c r="C761" s="158" t="e">
        <f>'Programe Budget 2073-74'!#REF!</f>
        <v>#REF!</v>
      </c>
      <c r="D761" s="289" t="e">
        <f>'Programe Budget 2073-74'!#REF!</f>
        <v>#REF!</v>
      </c>
      <c r="E761" s="111" t="e">
        <f>'Programe Budget 2073-74'!#REF!</f>
        <v>#REF!</v>
      </c>
      <c r="F761" s="111" t="e">
        <f>'Programe Budget 2073-74'!#REF!</f>
        <v>#REF!</v>
      </c>
      <c r="G761" s="111" t="e">
        <f>'Programe Budget 2073-74'!#REF!</f>
        <v>#REF!</v>
      </c>
      <c r="H761" s="169"/>
      <c r="I761" s="169"/>
      <c r="J761" s="111">
        <f t="shared" ref="J761:J769" si="75">I761+H761</f>
        <v>0</v>
      </c>
      <c r="K761" s="111" t="e">
        <f t="shared" ref="K761:K771" si="76">J761/E761*100</f>
        <v>#REF!</v>
      </c>
      <c r="L761" s="170"/>
      <c r="M761" s="128"/>
      <c r="N761" s="111" t="e">
        <f>'Programe Budget 2073-74'!#REF!</f>
        <v>#REF!</v>
      </c>
      <c r="O761" s="217"/>
    </row>
    <row r="762" spans="1:15" s="69" customFormat="1">
      <c r="A762" s="151"/>
      <c r="B762" s="151"/>
      <c r="C762" s="158" t="e">
        <f>'Programe Budget 2073-74'!#REF!</f>
        <v>#REF!</v>
      </c>
      <c r="D762" s="289" t="e">
        <f>'Programe Budget 2073-74'!#REF!</f>
        <v>#REF!</v>
      </c>
      <c r="E762" s="111" t="e">
        <f>'Programe Budget 2073-74'!#REF!</f>
        <v>#REF!</v>
      </c>
      <c r="F762" s="111" t="e">
        <f>'Programe Budget 2073-74'!#REF!</f>
        <v>#REF!</v>
      </c>
      <c r="G762" s="111" t="e">
        <f>'Programe Budget 2073-74'!#REF!</f>
        <v>#REF!</v>
      </c>
      <c r="H762" s="111">
        <v>0</v>
      </c>
      <c r="I762" s="169"/>
      <c r="J762" s="111">
        <f t="shared" si="75"/>
        <v>0</v>
      </c>
      <c r="K762" s="111" t="e">
        <f t="shared" si="76"/>
        <v>#REF!</v>
      </c>
      <c r="L762" s="170"/>
      <c r="M762" s="128"/>
      <c r="N762" s="111" t="e">
        <f>'Programe Budget 2073-74'!#REF!</f>
        <v>#REF!</v>
      </c>
      <c r="O762" s="217"/>
    </row>
    <row r="763" spans="1:15" s="69" customFormat="1">
      <c r="A763" s="151"/>
      <c r="B763" s="151"/>
      <c r="C763" s="158" t="e">
        <f>'Programe Budget 2073-74'!#REF!</f>
        <v>#REF!</v>
      </c>
      <c r="D763" s="289" t="e">
        <f>'Programe Budget 2073-74'!#REF!</f>
        <v>#REF!</v>
      </c>
      <c r="E763" s="111" t="e">
        <f>'Programe Budget 2073-74'!#REF!</f>
        <v>#REF!</v>
      </c>
      <c r="F763" s="111" t="e">
        <f>'Programe Budget 2073-74'!#REF!</f>
        <v>#REF!</v>
      </c>
      <c r="G763" s="111" t="e">
        <f>'Programe Budget 2073-74'!#REF!</f>
        <v>#REF!</v>
      </c>
      <c r="H763" s="111">
        <v>0</v>
      </c>
      <c r="I763" s="169"/>
      <c r="J763" s="111">
        <f t="shared" si="75"/>
        <v>0</v>
      </c>
      <c r="K763" s="111" t="e">
        <f t="shared" si="76"/>
        <v>#REF!</v>
      </c>
      <c r="L763" s="170"/>
      <c r="M763" s="128"/>
      <c r="N763" s="111" t="e">
        <f>'Programe Budget 2073-74'!#REF!</f>
        <v>#REF!</v>
      </c>
      <c r="O763" s="217"/>
    </row>
    <row r="764" spans="1:15" s="69" customFormat="1">
      <c r="A764" s="151"/>
      <c r="B764" s="151"/>
      <c r="C764" s="158" t="e">
        <f>'Programe Budget 2073-74'!#REF!</f>
        <v>#REF!</v>
      </c>
      <c r="D764" s="289" t="e">
        <f>'Programe Budget 2073-74'!#REF!</f>
        <v>#REF!</v>
      </c>
      <c r="E764" s="111" t="e">
        <f>'Programe Budget 2073-74'!#REF!</f>
        <v>#REF!</v>
      </c>
      <c r="F764" s="111" t="e">
        <f>'Programe Budget 2073-74'!#REF!</f>
        <v>#REF!</v>
      </c>
      <c r="G764" s="111" t="e">
        <f>'Programe Budget 2073-74'!#REF!</f>
        <v>#REF!</v>
      </c>
      <c r="H764" s="169"/>
      <c r="I764" s="169"/>
      <c r="J764" s="111">
        <f t="shared" si="75"/>
        <v>0</v>
      </c>
      <c r="K764" s="111" t="e">
        <f t="shared" si="76"/>
        <v>#REF!</v>
      </c>
      <c r="L764" s="170"/>
      <c r="M764" s="128"/>
      <c r="N764" s="111" t="e">
        <f>'Programe Budget 2073-74'!#REF!</f>
        <v>#REF!</v>
      </c>
      <c r="O764" s="217"/>
    </row>
    <row r="765" spans="1:15" s="69" customFormat="1">
      <c r="A765" s="151"/>
      <c r="B765" s="151"/>
      <c r="C765" s="158" t="e">
        <f>'Programe Budget 2073-74'!#REF!</f>
        <v>#REF!</v>
      </c>
      <c r="D765" s="289" t="e">
        <f>'Programe Budget 2073-74'!#REF!</f>
        <v>#REF!</v>
      </c>
      <c r="E765" s="111" t="e">
        <f>'Programe Budget 2073-74'!#REF!</f>
        <v>#REF!</v>
      </c>
      <c r="F765" s="111" t="e">
        <f>'Programe Budget 2073-74'!#REF!</f>
        <v>#REF!</v>
      </c>
      <c r="G765" s="111" t="e">
        <f>'Programe Budget 2073-74'!#REF!</f>
        <v>#REF!</v>
      </c>
      <c r="H765" s="169"/>
      <c r="I765" s="169"/>
      <c r="J765" s="111">
        <f t="shared" si="75"/>
        <v>0</v>
      </c>
      <c r="K765" s="111" t="e">
        <f t="shared" si="76"/>
        <v>#REF!</v>
      </c>
      <c r="L765" s="170"/>
      <c r="M765" s="128"/>
      <c r="N765" s="111" t="e">
        <f>'Programe Budget 2073-74'!#REF!</f>
        <v>#REF!</v>
      </c>
      <c r="O765" s="217"/>
    </row>
    <row r="766" spans="1:15" s="69" customFormat="1">
      <c r="A766" s="151"/>
      <c r="B766" s="151"/>
      <c r="C766" s="158" t="e">
        <f>'Programe Budget 2073-74'!#REF!</f>
        <v>#REF!</v>
      </c>
      <c r="D766" s="289" t="e">
        <f>'Programe Budget 2073-74'!#REF!</f>
        <v>#REF!</v>
      </c>
      <c r="E766" s="111" t="e">
        <f>'Programe Budget 2073-74'!#REF!</f>
        <v>#REF!</v>
      </c>
      <c r="F766" s="111" t="e">
        <f>'Programe Budget 2073-74'!#REF!</f>
        <v>#REF!</v>
      </c>
      <c r="G766" s="111" t="e">
        <f>'Programe Budget 2073-74'!#REF!</f>
        <v>#REF!</v>
      </c>
      <c r="H766" s="169"/>
      <c r="I766" s="169"/>
      <c r="J766" s="111">
        <f t="shared" si="75"/>
        <v>0</v>
      </c>
      <c r="K766" s="111" t="e">
        <f t="shared" si="76"/>
        <v>#REF!</v>
      </c>
      <c r="L766" s="170"/>
      <c r="M766" s="128"/>
      <c r="N766" s="111" t="e">
        <f>'Programe Budget 2073-74'!#REF!</f>
        <v>#REF!</v>
      </c>
      <c r="O766" s="217"/>
    </row>
    <row r="767" spans="1:15" s="69" customFormat="1">
      <c r="A767" s="151"/>
      <c r="B767" s="151"/>
      <c r="C767" s="158" t="e">
        <f>'Programe Budget 2073-74'!#REF!</f>
        <v>#REF!</v>
      </c>
      <c r="D767" s="289" t="e">
        <f>'Programe Budget 2073-74'!#REF!</f>
        <v>#REF!</v>
      </c>
      <c r="E767" s="111" t="e">
        <f>'Programe Budget 2073-74'!#REF!</f>
        <v>#REF!</v>
      </c>
      <c r="F767" s="111" t="e">
        <f>'Programe Budget 2073-74'!#REF!</f>
        <v>#REF!</v>
      </c>
      <c r="G767" s="111" t="e">
        <f>'Programe Budget 2073-74'!#REF!</f>
        <v>#REF!</v>
      </c>
      <c r="H767" s="169"/>
      <c r="I767" s="169"/>
      <c r="J767" s="111">
        <f t="shared" si="75"/>
        <v>0</v>
      </c>
      <c r="K767" s="111" t="e">
        <f t="shared" si="76"/>
        <v>#REF!</v>
      </c>
      <c r="L767" s="170"/>
      <c r="M767" s="128"/>
      <c r="N767" s="111" t="e">
        <f>'Programe Budget 2073-74'!#REF!</f>
        <v>#REF!</v>
      </c>
      <c r="O767" s="217"/>
    </row>
    <row r="768" spans="1:15" s="69" customFormat="1">
      <c r="A768" s="151"/>
      <c r="B768" s="151"/>
      <c r="C768" s="158" t="e">
        <f>'Programe Budget 2073-74'!#REF!</f>
        <v>#REF!</v>
      </c>
      <c r="D768" s="289" t="e">
        <f>'Programe Budget 2073-74'!#REF!</f>
        <v>#REF!</v>
      </c>
      <c r="E768" s="111" t="e">
        <f>'Programe Budget 2073-74'!#REF!</f>
        <v>#REF!</v>
      </c>
      <c r="F768" s="111" t="e">
        <f>'Programe Budget 2073-74'!#REF!</f>
        <v>#REF!</v>
      </c>
      <c r="G768" s="111" t="e">
        <f>'Programe Budget 2073-74'!#REF!</f>
        <v>#REF!</v>
      </c>
      <c r="H768" s="111">
        <v>0</v>
      </c>
      <c r="I768" s="111">
        <v>1000</v>
      </c>
      <c r="J768" s="111">
        <f t="shared" si="75"/>
        <v>1000</v>
      </c>
      <c r="K768" s="111" t="e">
        <f t="shared" si="76"/>
        <v>#REF!</v>
      </c>
      <c r="L768" s="170"/>
      <c r="M768" s="128"/>
      <c r="N768" s="111" t="e">
        <f>'Programe Budget 2073-74'!#REF!</f>
        <v>#REF!</v>
      </c>
      <c r="O768" s="217"/>
    </row>
    <row r="769" spans="1:15" s="69" customFormat="1">
      <c r="A769" s="151"/>
      <c r="B769" s="151"/>
      <c r="C769" s="158" t="e">
        <f>'Programe Budget 2073-74'!#REF!</f>
        <v>#REF!</v>
      </c>
      <c r="D769" s="289" t="e">
        <f>'Programe Budget 2073-74'!#REF!</f>
        <v>#REF!</v>
      </c>
      <c r="E769" s="111" t="e">
        <f>'Programe Budget 2073-74'!#REF!</f>
        <v>#REF!</v>
      </c>
      <c r="F769" s="111" t="e">
        <f>'Programe Budget 2073-74'!#REF!</f>
        <v>#REF!</v>
      </c>
      <c r="G769" s="111" t="e">
        <f>'Programe Budget 2073-74'!#REF!</f>
        <v>#REF!</v>
      </c>
      <c r="H769" s="111"/>
      <c r="I769" s="111"/>
      <c r="J769" s="111">
        <f t="shared" si="75"/>
        <v>0</v>
      </c>
      <c r="K769" s="111" t="e">
        <f t="shared" si="76"/>
        <v>#REF!</v>
      </c>
      <c r="L769" s="170"/>
      <c r="M769" s="128"/>
      <c r="N769" s="111" t="e">
        <f>'Programe Budget 2073-74'!#REF!</f>
        <v>#REF!</v>
      </c>
      <c r="O769" s="217"/>
    </row>
    <row r="770" spans="1:15" s="69" customFormat="1">
      <c r="A770" s="151"/>
      <c r="B770" s="151"/>
      <c r="C770" s="109" t="e">
        <f>'Programe Budget 2073-74'!#REF!</f>
        <v>#REF!</v>
      </c>
      <c r="D770" s="273" t="e">
        <f>'Programe Budget 2073-74'!#REF!</f>
        <v>#REF!</v>
      </c>
      <c r="E770" s="169" t="e">
        <f>SUM(E760:E769)</f>
        <v>#REF!</v>
      </c>
      <c r="F770" s="169" t="e">
        <f>SUM(F760:F769)</f>
        <v>#REF!</v>
      </c>
      <c r="G770" s="169" t="e">
        <f>SUM(G760:G769)</f>
        <v>#REF!</v>
      </c>
      <c r="H770" s="169"/>
      <c r="I770" s="169"/>
      <c r="J770" s="169">
        <f>SUM(J760:J769)</f>
        <v>1000</v>
      </c>
      <c r="K770" s="169" t="e">
        <f t="shared" si="76"/>
        <v>#REF!</v>
      </c>
      <c r="L770" s="170"/>
      <c r="M770" s="128"/>
      <c r="N770" s="111"/>
      <c r="O770" s="217"/>
    </row>
    <row r="771" spans="1:15" s="69" customFormat="1">
      <c r="A771" s="151"/>
      <c r="B771" s="151"/>
      <c r="C771" s="109" t="e">
        <f>'Programe Budget 2073-74'!#REF!</f>
        <v>#REF!</v>
      </c>
      <c r="D771" s="273" t="e">
        <f>'Programe Budget 2073-74'!#REF!</f>
        <v>#REF!</v>
      </c>
      <c r="E771" s="169" t="e">
        <f>E770+E758+E746</f>
        <v>#REF!</v>
      </c>
      <c r="F771" s="169" t="e">
        <f t="shared" ref="F771:L771" si="77">F770+F758+F746</f>
        <v>#REF!</v>
      </c>
      <c r="G771" s="169" t="e">
        <f t="shared" si="77"/>
        <v>#REF!</v>
      </c>
      <c r="H771" s="111">
        <f t="shared" si="77"/>
        <v>0</v>
      </c>
      <c r="I771" s="111">
        <f t="shared" si="77"/>
        <v>0</v>
      </c>
      <c r="J771" s="169">
        <f>J770+J758+J746</f>
        <v>82265.55</v>
      </c>
      <c r="K771" s="169" t="e">
        <f t="shared" si="76"/>
        <v>#REF!</v>
      </c>
      <c r="L771" s="169">
        <f t="shared" si="77"/>
        <v>0</v>
      </c>
      <c r="M771" s="128"/>
      <c r="N771" s="111" t="e">
        <f>'Programe Budget 2073-74'!#REF!</f>
        <v>#REF!</v>
      </c>
      <c r="O771" s="217"/>
    </row>
    <row r="772" spans="1:15" s="69" customFormat="1">
      <c r="A772" s="151"/>
      <c r="B772" s="151"/>
      <c r="C772" s="109" t="e">
        <f>'Programe Budget 2073-74'!#REF!</f>
        <v>#REF!</v>
      </c>
      <c r="D772" s="273" t="e">
        <f>'Programe Budget 2073-74'!#REF!</f>
        <v>#REF!</v>
      </c>
      <c r="E772" s="169"/>
      <c r="F772" s="169"/>
      <c r="G772" s="169"/>
      <c r="H772" s="111"/>
      <c r="I772" s="111"/>
      <c r="J772" s="169"/>
      <c r="K772" s="111"/>
      <c r="L772" s="170"/>
      <c r="M772" s="128"/>
      <c r="N772" s="111" t="e">
        <f>'Programe Budget 2073-74'!#REF!</f>
        <v>#REF!</v>
      </c>
      <c r="O772" s="217"/>
    </row>
    <row r="773" spans="1:15" s="69" customFormat="1">
      <c r="A773" s="151"/>
      <c r="B773" s="151"/>
      <c r="C773" s="158" t="e">
        <f>'Programe Budget 2073-74'!#REF!</f>
        <v>#REF!</v>
      </c>
      <c r="D773" s="289" t="e">
        <f>'Programe Budget 2073-74'!#REF!</f>
        <v>#REF!</v>
      </c>
      <c r="E773" s="111" t="e">
        <f>'Programe Budget 2073-74'!#REF!</f>
        <v>#REF!</v>
      </c>
      <c r="F773" s="111" t="e">
        <f>'Programe Budget 2073-74'!#REF!</f>
        <v>#REF!</v>
      </c>
      <c r="G773" s="111" t="e">
        <f>'Programe Budget 2073-74'!#REF!</f>
        <v>#REF!</v>
      </c>
      <c r="H773" s="111">
        <v>0</v>
      </c>
      <c r="I773" s="111">
        <v>475</v>
      </c>
      <c r="J773" s="111">
        <f>I773+H773</f>
        <v>475</v>
      </c>
      <c r="K773" s="111" t="e">
        <f>J773/E773*100</f>
        <v>#REF!</v>
      </c>
      <c r="L773" s="170"/>
      <c r="M773" s="128"/>
      <c r="N773" s="111" t="e">
        <f>'Programe Budget 2073-74'!#REF!</f>
        <v>#REF!</v>
      </c>
      <c r="O773" s="217"/>
    </row>
    <row r="774" spans="1:15" s="69" customFormat="1">
      <c r="A774" s="151"/>
      <c r="B774" s="151"/>
      <c r="C774" s="158" t="e">
        <f>'Programe Budget 2073-74'!#REF!</f>
        <v>#REF!</v>
      </c>
      <c r="D774" s="289" t="e">
        <f>'Programe Budget 2073-74'!#REF!</f>
        <v>#REF!</v>
      </c>
      <c r="E774" s="111" t="e">
        <f>'Programe Budget 2073-74'!#REF!</f>
        <v>#REF!</v>
      </c>
      <c r="F774" s="111" t="e">
        <f>'Programe Budget 2073-74'!#REF!</f>
        <v>#REF!</v>
      </c>
      <c r="G774" s="111" t="e">
        <f>'Programe Budget 2073-74'!#REF!</f>
        <v>#REF!</v>
      </c>
      <c r="H774" s="111">
        <v>0</v>
      </c>
      <c r="I774" s="111">
        <v>540</v>
      </c>
      <c r="J774" s="111">
        <f t="shared" ref="J774:J783" si="78">I774+H774</f>
        <v>540</v>
      </c>
      <c r="K774" s="111" t="e">
        <f t="shared" ref="K774:K783" si="79">J774/E774*100</f>
        <v>#REF!</v>
      </c>
      <c r="L774" s="170"/>
      <c r="M774" s="128"/>
      <c r="N774" s="111" t="e">
        <f>'Programe Budget 2073-74'!#REF!</f>
        <v>#REF!</v>
      </c>
      <c r="O774" s="217"/>
    </row>
    <row r="775" spans="1:15" s="69" customFormat="1">
      <c r="A775" s="151"/>
      <c r="B775" s="151"/>
      <c r="C775" s="158" t="e">
        <f>'Programe Budget 2073-74'!#REF!</f>
        <v>#REF!</v>
      </c>
      <c r="D775" s="289" t="e">
        <f>'Programe Budget 2073-74'!#REF!</f>
        <v>#REF!</v>
      </c>
      <c r="E775" s="111" t="e">
        <f>'Programe Budget 2073-74'!#REF!</f>
        <v>#REF!</v>
      </c>
      <c r="F775" s="111" t="e">
        <f>'Programe Budget 2073-74'!#REF!</f>
        <v>#REF!</v>
      </c>
      <c r="G775" s="111" t="e">
        <f>'Programe Budget 2073-74'!#REF!</f>
        <v>#REF!</v>
      </c>
      <c r="H775" s="111">
        <v>0</v>
      </c>
      <c r="I775" s="111">
        <v>510</v>
      </c>
      <c r="J775" s="111">
        <f t="shared" si="78"/>
        <v>510</v>
      </c>
      <c r="K775" s="111" t="e">
        <f t="shared" si="79"/>
        <v>#REF!</v>
      </c>
      <c r="L775" s="170"/>
      <c r="M775" s="128"/>
      <c r="N775" s="111" t="e">
        <f>'Programe Budget 2073-74'!#REF!</f>
        <v>#REF!</v>
      </c>
      <c r="O775" s="217"/>
    </row>
    <row r="776" spans="1:15" s="69" customFormat="1">
      <c r="A776" s="151"/>
      <c r="B776" s="151"/>
      <c r="C776" s="158" t="e">
        <f>'Programe Budget 2073-74'!#REF!</f>
        <v>#REF!</v>
      </c>
      <c r="D776" s="289" t="e">
        <f>'Programe Budget 2073-74'!#REF!</f>
        <v>#REF!</v>
      </c>
      <c r="E776" s="111" t="e">
        <f>'Programe Budget 2073-74'!#REF!</f>
        <v>#REF!</v>
      </c>
      <c r="F776" s="111" t="e">
        <f>'Programe Budget 2073-74'!#REF!</f>
        <v>#REF!</v>
      </c>
      <c r="G776" s="111" t="e">
        <f>'Programe Budget 2073-74'!#REF!</f>
        <v>#REF!</v>
      </c>
      <c r="H776" s="111">
        <v>0</v>
      </c>
      <c r="I776" s="111">
        <v>215</v>
      </c>
      <c r="J776" s="111">
        <f t="shared" si="78"/>
        <v>215</v>
      </c>
      <c r="K776" s="111" t="e">
        <f t="shared" si="79"/>
        <v>#REF!</v>
      </c>
      <c r="L776" s="170"/>
      <c r="M776" s="128"/>
      <c r="N776" s="111" t="e">
        <f>'Programe Budget 2073-74'!#REF!</f>
        <v>#REF!</v>
      </c>
      <c r="O776" s="217"/>
    </row>
    <row r="777" spans="1:15" s="69" customFormat="1">
      <c r="A777" s="151"/>
      <c r="B777" s="151"/>
      <c r="C777" s="158" t="e">
        <f>'Programe Budget 2073-74'!#REF!</f>
        <v>#REF!</v>
      </c>
      <c r="D777" s="289" t="e">
        <f>'Programe Budget 2073-74'!#REF!</f>
        <v>#REF!</v>
      </c>
      <c r="E777" s="111" t="e">
        <f>'Programe Budget 2073-74'!#REF!</f>
        <v>#REF!</v>
      </c>
      <c r="F777" s="111" t="e">
        <f>'Programe Budget 2073-74'!#REF!</f>
        <v>#REF!</v>
      </c>
      <c r="G777" s="111" t="e">
        <f>'Programe Budget 2073-74'!#REF!</f>
        <v>#REF!</v>
      </c>
      <c r="H777" s="111">
        <v>0</v>
      </c>
      <c r="I777" s="111">
        <v>400</v>
      </c>
      <c r="J777" s="111">
        <f t="shared" si="78"/>
        <v>400</v>
      </c>
      <c r="K777" s="111" t="e">
        <f>J777/E777*100</f>
        <v>#REF!</v>
      </c>
      <c r="L777" s="170"/>
      <c r="M777" s="128"/>
      <c r="N777" s="111" t="e">
        <f>'Programe Budget 2073-74'!#REF!</f>
        <v>#REF!</v>
      </c>
      <c r="O777" s="217"/>
    </row>
    <row r="778" spans="1:15" s="69" customFormat="1">
      <c r="A778" s="151"/>
      <c r="B778" s="151"/>
      <c r="C778" s="158" t="e">
        <f>'Programe Budget 2073-74'!#REF!</f>
        <v>#REF!</v>
      </c>
      <c r="D778" s="289" t="e">
        <f>'Programe Budget 2073-74'!#REF!</f>
        <v>#REF!</v>
      </c>
      <c r="E778" s="111" t="e">
        <f>'Programe Budget 2073-74'!#REF!</f>
        <v>#REF!</v>
      </c>
      <c r="F778" s="111" t="e">
        <f>'Programe Budget 2073-74'!#REF!</f>
        <v>#REF!</v>
      </c>
      <c r="G778" s="111" t="e">
        <f>'Programe Budget 2073-74'!#REF!</f>
        <v>#REF!</v>
      </c>
      <c r="H778" s="111">
        <v>0</v>
      </c>
      <c r="I778" s="111">
        <v>420</v>
      </c>
      <c r="J778" s="111">
        <f t="shared" si="78"/>
        <v>420</v>
      </c>
      <c r="K778" s="111" t="e">
        <f t="shared" si="79"/>
        <v>#REF!</v>
      </c>
      <c r="L778" s="170"/>
      <c r="M778" s="128"/>
      <c r="N778" s="111" t="e">
        <f>'Programe Budget 2073-74'!#REF!</f>
        <v>#REF!</v>
      </c>
      <c r="O778" s="217"/>
    </row>
    <row r="779" spans="1:15" s="69" customFormat="1">
      <c r="A779" s="151"/>
      <c r="B779" s="151"/>
      <c r="C779" s="158" t="e">
        <f>'Programe Budget 2073-74'!#REF!</f>
        <v>#REF!</v>
      </c>
      <c r="D779" s="289" t="e">
        <f>'Programe Budget 2073-74'!#REF!</f>
        <v>#REF!</v>
      </c>
      <c r="E779" s="111" t="e">
        <f>'Programe Budget 2073-74'!#REF!</f>
        <v>#REF!</v>
      </c>
      <c r="F779" s="111" t="e">
        <f>'Programe Budget 2073-74'!#REF!</f>
        <v>#REF!</v>
      </c>
      <c r="G779" s="111" t="e">
        <f>'Programe Budget 2073-74'!#REF!</f>
        <v>#REF!</v>
      </c>
      <c r="H779" s="111">
        <v>0</v>
      </c>
      <c r="I779" s="111">
        <v>464.1</v>
      </c>
      <c r="J779" s="111">
        <f t="shared" si="78"/>
        <v>464.1</v>
      </c>
      <c r="K779" s="111" t="e">
        <f t="shared" si="79"/>
        <v>#REF!</v>
      </c>
      <c r="L779" s="170"/>
      <c r="M779" s="128"/>
      <c r="N779" s="111" t="e">
        <f>'Programe Budget 2073-74'!#REF!</f>
        <v>#REF!</v>
      </c>
      <c r="O779" s="217"/>
    </row>
    <row r="780" spans="1:15" s="69" customFormat="1">
      <c r="A780" s="151"/>
      <c r="B780" s="151"/>
      <c r="C780" s="158" t="e">
        <f>'Programe Budget 2073-74'!#REF!</f>
        <v>#REF!</v>
      </c>
      <c r="D780" s="289" t="e">
        <f>'Programe Budget 2073-74'!#REF!</f>
        <v>#REF!</v>
      </c>
      <c r="E780" s="111" t="e">
        <f>'Programe Budget 2073-74'!#REF!</f>
        <v>#REF!</v>
      </c>
      <c r="F780" s="111" t="e">
        <f>'Programe Budget 2073-74'!#REF!</f>
        <v>#REF!</v>
      </c>
      <c r="G780" s="111" t="e">
        <f>'Programe Budget 2073-74'!#REF!</f>
        <v>#REF!</v>
      </c>
      <c r="H780" s="111">
        <v>0</v>
      </c>
      <c r="I780" s="111">
        <v>530</v>
      </c>
      <c r="J780" s="111">
        <f t="shared" si="78"/>
        <v>530</v>
      </c>
      <c r="K780" s="111" t="e">
        <f t="shared" si="79"/>
        <v>#REF!</v>
      </c>
      <c r="L780" s="170"/>
      <c r="M780" s="128"/>
      <c r="N780" s="111" t="e">
        <f>'Programe Budget 2073-74'!#REF!</f>
        <v>#REF!</v>
      </c>
      <c r="O780" s="217"/>
    </row>
    <row r="781" spans="1:15" s="69" customFormat="1">
      <c r="A781" s="151"/>
      <c r="B781" s="151"/>
      <c r="C781" s="158" t="e">
        <f>'Programe Budget 2073-74'!#REF!</f>
        <v>#REF!</v>
      </c>
      <c r="D781" s="289" t="e">
        <f>'Programe Budget 2073-74'!#REF!</f>
        <v>#REF!</v>
      </c>
      <c r="E781" s="111" t="e">
        <f>'Programe Budget 2073-74'!#REF!</f>
        <v>#REF!</v>
      </c>
      <c r="F781" s="111" t="e">
        <f>'Programe Budget 2073-74'!#REF!</f>
        <v>#REF!</v>
      </c>
      <c r="G781" s="111" t="e">
        <f>'Programe Budget 2073-74'!#REF!</f>
        <v>#REF!</v>
      </c>
      <c r="H781" s="111">
        <v>0</v>
      </c>
      <c r="I781" s="111">
        <v>206</v>
      </c>
      <c r="J781" s="111">
        <f t="shared" si="78"/>
        <v>206</v>
      </c>
      <c r="K781" s="111" t="e">
        <f t="shared" si="79"/>
        <v>#REF!</v>
      </c>
      <c r="L781" s="170"/>
      <c r="M781" s="128"/>
      <c r="N781" s="111" t="e">
        <f>'Programe Budget 2073-74'!#REF!</f>
        <v>#REF!</v>
      </c>
      <c r="O781" s="217"/>
    </row>
    <row r="782" spans="1:15" s="69" customFormat="1">
      <c r="A782" s="151"/>
      <c r="B782" s="151"/>
      <c r="C782" s="158" t="e">
        <f>'Programe Budget 2073-74'!#REF!</f>
        <v>#REF!</v>
      </c>
      <c r="D782" s="289" t="e">
        <f>'Programe Budget 2073-74'!#REF!</f>
        <v>#REF!</v>
      </c>
      <c r="E782" s="111" t="e">
        <f>'Programe Budget 2073-74'!#REF!</f>
        <v>#REF!</v>
      </c>
      <c r="F782" s="111" t="e">
        <f>'Programe Budget 2073-74'!#REF!</f>
        <v>#REF!</v>
      </c>
      <c r="G782" s="111" t="e">
        <f>'Programe Budget 2073-74'!#REF!</f>
        <v>#REF!</v>
      </c>
      <c r="H782" s="111">
        <v>0</v>
      </c>
      <c r="I782" s="111">
        <v>400</v>
      </c>
      <c r="J782" s="111">
        <f t="shared" si="78"/>
        <v>400</v>
      </c>
      <c r="K782" s="111" t="e">
        <f t="shared" si="79"/>
        <v>#REF!</v>
      </c>
      <c r="L782" s="170"/>
      <c r="M782" s="128"/>
      <c r="N782" s="111" t="e">
        <f>'Programe Budget 2073-74'!#REF!</f>
        <v>#REF!</v>
      </c>
      <c r="O782" s="217"/>
    </row>
    <row r="783" spans="1:15" s="69" customFormat="1">
      <c r="A783" s="151"/>
      <c r="B783" s="151"/>
      <c r="C783" s="158" t="e">
        <f>'Programe Budget 2073-74'!#REF!</f>
        <v>#REF!</v>
      </c>
      <c r="D783" s="289" t="e">
        <f>'Programe Budget 2073-74'!#REF!</f>
        <v>#REF!</v>
      </c>
      <c r="E783" s="111" t="e">
        <f>'Programe Budget 2073-74'!#REF!</f>
        <v>#REF!</v>
      </c>
      <c r="F783" s="111" t="e">
        <f>'Programe Budget 2073-74'!#REF!</f>
        <v>#REF!</v>
      </c>
      <c r="G783" s="111" t="e">
        <f>'Programe Budget 2073-74'!#REF!</f>
        <v>#REF!</v>
      </c>
      <c r="H783" s="169">
        <v>0</v>
      </c>
      <c r="I783" s="169">
        <v>140</v>
      </c>
      <c r="J783" s="111">
        <f t="shared" si="78"/>
        <v>140</v>
      </c>
      <c r="K783" s="111" t="e">
        <f t="shared" si="79"/>
        <v>#REF!</v>
      </c>
      <c r="L783" s="170"/>
      <c r="M783" s="128"/>
      <c r="N783" s="111" t="e">
        <f>'Programe Budget 2073-74'!#REF!</f>
        <v>#REF!</v>
      </c>
      <c r="O783" s="217"/>
    </row>
    <row r="784" spans="1:15" s="69" customFormat="1">
      <c r="A784" s="151"/>
      <c r="B784" s="151"/>
      <c r="C784" s="158" t="e">
        <f>'Programe Budget 2073-74'!#REF!</f>
        <v>#REF!</v>
      </c>
      <c r="D784" s="477" t="e">
        <f>'Programe Budget 2073-74'!#REF!</f>
        <v>#REF!</v>
      </c>
      <c r="E784" s="169" t="e">
        <f t="shared" ref="E784:J784" si="80">SUM(E773:E783)</f>
        <v>#REF!</v>
      </c>
      <c r="F784" s="169" t="e">
        <f t="shared" si="80"/>
        <v>#REF!</v>
      </c>
      <c r="G784" s="169" t="e">
        <f t="shared" si="80"/>
        <v>#REF!</v>
      </c>
      <c r="H784" s="169">
        <f t="shared" si="80"/>
        <v>0</v>
      </c>
      <c r="I784" s="169">
        <f t="shared" si="80"/>
        <v>4300.1000000000004</v>
      </c>
      <c r="J784" s="169">
        <f t="shared" si="80"/>
        <v>4300.1000000000004</v>
      </c>
      <c r="K784" s="169" t="e">
        <f>J784/E784*100</f>
        <v>#REF!</v>
      </c>
      <c r="L784" s="170"/>
      <c r="M784" s="128"/>
      <c r="N784" s="111"/>
      <c r="O784" s="217"/>
    </row>
    <row r="785" spans="1:15">
      <c r="A785" s="151"/>
      <c r="B785" s="151"/>
      <c r="C785" s="113"/>
      <c r="D785" s="164" t="s">
        <v>368</v>
      </c>
      <c r="E785" s="169" t="e">
        <f t="shared" ref="E785:L785" si="81">E605+E570+E567+E560+E423+E417+E380+E106+E292+E633+E91+E508+E371+E655+E251+E236+E144+E784+E771+E688</f>
        <v>#REF!</v>
      </c>
      <c r="F785" s="169" t="e">
        <f t="shared" si="81"/>
        <v>#REF!</v>
      </c>
      <c r="G785" s="169" t="e">
        <f t="shared" si="81"/>
        <v>#REF!</v>
      </c>
      <c r="H785" s="169">
        <f t="shared" si="81"/>
        <v>652714.42200000002</v>
      </c>
      <c r="I785" s="169">
        <f t="shared" si="81"/>
        <v>2660728.4900000002</v>
      </c>
      <c r="J785" s="169">
        <f t="shared" si="81"/>
        <v>3395708.4620000003</v>
      </c>
      <c r="K785" s="169" t="e">
        <f>J785/E785*100</f>
        <v>#REF!</v>
      </c>
      <c r="L785" s="169">
        <f t="shared" si="81"/>
        <v>0</v>
      </c>
      <c r="M785" s="114"/>
      <c r="N785" s="111">
        <f>'Programe Budget 2073-74'!Q757</f>
        <v>0</v>
      </c>
      <c r="O785" s="217" t="e">
        <f>J785-#REF!</f>
        <v>#REF!</v>
      </c>
    </row>
    <row r="786" spans="1:15">
      <c r="A786" s="128" t="s">
        <v>369</v>
      </c>
      <c r="B786" s="151"/>
      <c r="C786" s="113"/>
      <c r="D786" s="128"/>
      <c r="E786" s="109"/>
      <c r="F786" s="109"/>
      <c r="G786" s="109"/>
      <c r="H786" s="111"/>
      <c r="I786" s="111"/>
      <c r="J786" s="111"/>
      <c r="K786" s="111"/>
      <c r="L786" s="171"/>
      <c r="M786" s="128"/>
      <c r="N786" s="111">
        <f>'Programe Budget 2073-74'!Q758</f>
        <v>0</v>
      </c>
      <c r="O786" s="217" t="e">
        <f>J786-#REF!</f>
        <v>#REF!</v>
      </c>
    </row>
    <row r="787" spans="1:15">
      <c r="A787" s="109">
        <f>'Programe Budget 2073-74'!A759</f>
        <v>1</v>
      </c>
      <c r="B787" s="109" t="str">
        <f>'Programe Budget 2073-74'!B759</f>
        <v>312105/3/4</v>
      </c>
      <c r="C787" s="128"/>
      <c r="D787" s="128" t="str">
        <f>'Programe Budget 2073-74'!D759</f>
        <v xml:space="preserve">कृषि विकास आयोजना </v>
      </c>
      <c r="E787" s="109"/>
      <c r="F787" s="109"/>
      <c r="G787" s="109"/>
      <c r="H787" s="111"/>
      <c r="I787" s="111"/>
      <c r="J787" s="111"/>
      <c r="K787" s="111"/>
      <c r="L787" s="171"/>
      <c r="M787" s="128"/>
      <c r="N787" s="111" t="str">
        <f>'Programe Budget 2073-74'!Q759</f>
        <v>ना</v>
      </c>
      <c r="O787" s="217" t="e">
        <f>J787-#REF!</f>
        <v>#REF!</v>
      </c>
    </row>
    <row r="788" spans="1:15">
      <c r="A788" s="151"/>
      <c r="B788" s="223"/>
      <c r="C788" s="113">
        <f>'Programe Budget 2073-74'!C760</f>
        <v>1</v>
      </c>
      <c r="D788" s="114" t="str">
        <f>'Programe Budget 2073-74'!D760</f>
        <v>कृषि विकास आयोजना, नक्टाझिज, धनुषा</v>
      </c>
      <c r="E788" s="111">
        <f>'Programe Budget 2073-74'!E760</f>
        <v>76137</v>
      </c>
      <c r="F788" s="111">
        <f>'Programe Budget 2073-74'!F760</f>
        <v>52400</v>
      </c>
      <c r="G788" s="111">
        <f>'Programe Budget 2073-74'!G760</f>
        <v>23737</v>
      </c>
      <c r="H788" s="111">
        <v>69821</v>
      </c>
      <c r="I788" s="111">
        <v>22567</v>
      </c>
      <c r="J788" s="111">
        <f>I788+H788</f>
        <v>92388</v>
      </c>
      <c r="K788" s="111">
        <f t="shared" ref="K788:K826" si="82">J788/E788*100</f>
        <v>121.34441861381458</v>
      </c>
      <c r="L788" s="171"/>
      <c r="M788" s="198"/>
      <c r="N788" s="111" t="str">
        <f>'Programe Budget 2073-74'!Q760</f>
        <v>नि</v>
      </c>
      <c r="O788" s="217" t="e">
        <f>J788-#REF!</f>
        <v>#REF!</v>
      </c>
    </row>
    <row r="789" spans="1:15">
      <c r="A789" s="151"/>
      <c r="B789" s="151"/>
      <c r="C789" s="113"/>
      <c r="D789" s="122" t="str">
        <f>'Programe Budget 2073-74'!D761</f>
        <v>कृषि विकास आयोजनाको जम्मा</v>
      </c>
      <c r="E789" s="169">
        <f t="shared" ref="E789:J789" si="83">SUM(E788)</f>
        <v>76137</v>
      </c>
      <c r="F789" s="169">
        <f t="shared" si="83"/>
        <v>52400</v>
      </c>
      <c r="G789" s="169">
        <f t="shared" si="83"/>
        <v>23737</v>
      </c>
      <c r="H789" s="169">
        <f t="shared" si="83"/>
        <v>69821</v>
      </c>
      <c r="I789" s="169">
        <f t="shared" si="83"/>
        <v>22567</v>
      </c>
      <c r="J789" s="169">
        <f t="shared" si="83"/>
        <v>92388</v>
      </c>
      <c r="K789" s="111">
        <f t="shared" si="82"/>
        <v>121.34441861381458</v>
      </c>
      <c r="L789" s="171"/>
      <c r="M789" s="171"/>
      <c r="N789" s="111">
        <f>'Programe Budget 2073-74'!Q761</f>
        <v>0</v>
      </c>
      <c r="O789" s="217" t="e">
        <f>J789-#REF!</f>
        <v>#REF!</v>
      </c>
    </row>
    <row r="790" spans="1:15" ht="39.6">
      <c r="A790" s="151">
        <f>'Programe Budget 2073-74'!A762</f>
        <v>2</v>
      </c>
      <c r="B790" s="223" t="str">
        <f>'Programe Budget 2073-74'!B762</f>
        <v>312106-3/4</v>
      </c>
      <c r="C790" s="113"/>
      <c r="D790" s="120" t="str">
        <f>'Programe Budget 2073-74'!D762</f>
        <v>रेशम खेती विकास कार्यक्रम</v>
      </c>
      <c r="E790" s="372"/>
      <c r="F790" s="372"/>
      <c r="G790" s="372"/>
      <c r="H790" s="111"/>
      <c r="I790" s="111"/>
      <c r="J790" s="111"/>
      <c r="K790" s="111"/>
      <c r="L790" s="171"/>
      <c r="M790" s="114"/>
      <c r="N790" s="111" t="str">
        <f>'Programe Budget 2073-74'!Q762</f>
        <v>ना</v>
      </c>
      <c r="O790" s="217" t="e">
        <f>J790-#REF!</f>
        <v>#REF!</v>
      </c>
    </row>
    <row r="791" spans="1:15">
      <c r="A791" s="151"/>
      <c r="B791" s="223"/>
      <c r="C791" s="113">
        <f>'Programe Budget 2073-74'!C763</f>
        <v>1</v>
      </c>
      <c r="D791" s="114" t="str">
        <f>'Programe Budget 2073-74'!D763</f>
        <v>ब्यावसायिक कीट बिकास निर्देशनालय, हरिहरभवन</v>
      </c>
      <c r="E791" s="111">
        <f>'Programe Budget 2073-74'!E763</f>
        <v>5500</v>
      </c>
      <c r="F791" s="111">
        <f>'Programe Budget 2073-74'!F763</f>
        <v>0</v>
      </c>
      <c r="G791" s="111">
        <f>'Programe Budget 2073-74'!G763</f>
        <v>5500</v>
      </c>
      <c r="H791" s="111">
        <v>0</v>
      </c>
      <c r="I791" s="111">
        <v>42.8</v>
      </c>
      <c r="J791" s="111">
        <f t="shared" ref="J791:J800" si="84">I791+H791</f>
        <v>42.8</v>
      </c>
      <c r="K791" s="111">
        <f t="shared" si="82"/>
        <v>0.77818181818181809</v>
      </c>
      <c r="L791" s="171"/>
      <c r="M791" s="114"/>
      <c r="N791" s="111" t="str">
        <f>'Programe Budget 2073-74'!Q763</f>
        <v>नि</v>
      </c>
      <c r="O791" s="217" t="e">
        <f>J791-#REF!</f>
        <v>#REF!</v>
      </c>
    </row>
    <row r="792" spans="1:15">
      <c r="A792" s="151"/>
      <c r="B792" s="223"/>
      <c r="C792" s="113">
        <f>'Programe Budget 2073-74'!C764</f>
        <v>2</v>
      </c>
      <c r="D792" s="114" t="str">
        <f>'Programe Budget 2073-74'!D764</f>
        <v>रेशम खेती विकास शाखा, खोपासी, काभ्रे</v>
      </c>
      <c r="E792" s="111">
        <f>'Programe Budget 2073-74'!E764</f>
        <v>12104</v>
      </c>
      <c r="F792" s="111">
        <f>'Programe Budget 2073-74'!F764</f>
        <v>1000</v>
      </c>
      <c r="G792" s="111">
        <f>'Programe Budget 2073-74'!G764</f>
        <v>11104</v>
      </c>
      <c r="H792" s="111">
        <v>649.05999999999995</v>
      </c>
      <c r="I792" s="111">
        <v>10598.9</v>
      </c>
      <c r="J792" s="111">
        <f t="shared" si="84"/>
        <v>11247.96</v>
      </c>
      <c r="K792" s="111">
        <f t="shared" si="82"/>
        <v>92.927627230667539</v>
      </c>
      <c r="L792" s="171"/>
      <c r="M792" s="114"/>
      <c r="N792" s="111" t="str">
        <f>'Programe Budget 2073-74'!Q764</f>
        <v>नि</v>
      </c>
      <c r="O792" s="217" t="e">
        <f>J792-#REF!</f>
        <v>#REF!</v>
      </c>
    </row>
    <row r="793" spans="1:15">
      <c r="A793" s="151"/>
      <c r="B793" s="151"/>
      <c r="C793" s="113">
        <f>'Programe Budget 2073-74'!C765</f>
        <v>3</v>
      </c>
      <c r="D793" s="114" t="str">
        <f>'Programe Budget 2073-74'!D765</f>
        <v>रेशम प्रशोधन केन्द्र, इटहरी, सुनसरी</v>
      </c>
      <c r="E793" s="111">
        <f>'Programe Budget 2073-74'!E765</f>
        <v>6969</v>
      </c>
      <c r="F793" s="111">
        <f>'Programe Budget 2073-74'!F765</f>
        <v>500</v>
      </c>
      <c r="G793" s="111">
        <f>'Programe Budget 2073-74'!G765</f>
        <v>6469</v>
      </c>
      <c r="H793" s="111">
        <v>485</v>
      </c>
      <c r="I793" s="111">
        <v>6874</v>
      </c>
      <c r="J793" s="111">
        <f t="shared" si="84"/>
        <v>7359</v>
      </c>
      <c r="K793" s="111">
        <f t="shared" si="82"/>
        <v>105.59621179509256</v>
      </c>
      <c r="L793" s="171"/>
      <c r="M793" s="114"/>
      <c r="N793" s="111" t="str">
        <f>'Programe Budget 2073-74'!Q765</f>
        <v>नि</v>
      </c>
      <c r="O793" s="217" t="e">
        <f>J793-#REF!</f>
        <v>#REF!</v>
      </c>
    </row>
    <row r="794" spans="1:15">
      <c r="A794" s="151"/>
      <c r="B794" s="151"/>
      <c r="C794" s="113">
        <f>'Programe Budget 2073-74'!C766</f>
        <v>4</v>
      </c>
      <c r="D794" s="114" t="str">
        <f>'Programe Budget 2073-74'!D766</f>
        <v>रेशम विकास कार्यक्रम, धनकुटा</v>
      </c>
      <c r="E794" s="111">
        <f>'Programe Budget 2073-74'!E766</f>
        <v>4723</v>
      </c>
      <c r="F794" s="111">
        <f>'Programe Budget 2073-74'!F766</f>
        <v>500</v>
      </c>
      <c r="G794" s="111">
        <f>'Programe Budget 2073-74'!G766</f>
        <v>4223</v>
      </c>
      <c r="H794" s="111">
        <v>1198</v>
      </c>
      <c r="I794" s="111">
        <v>4264</v>
      </c>
      <c r="J794" s="111">
        <f t="shared" si="84"/>
        <v>5462</v>
      </c>
      <c r="K794" s="111">
        <f t="shared" si="82"/>
        <v>115.64683463900063</v>
      </c>
      <c r="L794" s="171"/>
      <c r="M794" s="114"/>
      <c r="N794" s="111" t="str">
        <f>'Programe Budget 2073-74'!Q766</f>
        <v>नि</v>
      </c>
      <c r="O794" s="217" t="e">
        <f>J794-#REF!</f>
        <v>#REF!</v>
      </c>
    </row>
    <row r="795" spans="1:15">
      <c r="A795" s="151"/>
      <c r="B795" s="151"/>
      <c r="C795" s="113">
        <f>'Programe Budget 2073-74'!C767</f>
        <v>5</v>
      </c>
      <c r="D795" s="114" t="str">
        <f>'Programe Budget 2073-74'!D767</f>
        <v>किम्बु नर्सरी व्यवस्थापन केन्द्र, भण्डारा, चितवन</v>
      </c>
      <c r="E795" s="111">
        <f>'Programe Budget 2073-74'!E767</f>
        <v>14018</v>
      </c>
      <c r="F795" s="111">
        <f>'Programe Budget 2073-74'!F767</f>
        <v>5000</v>
      </c>
      <c r="G795" s="111">
        <f>'Programe Budget 2073-74'!G767</f>
        <v>9018</v>
      </c>
      <c r="H795" s="111">
        <v>4815.8999999999996</v>
      </c>
      <c r="I795" s="111">
        <v>13405.4</v>
      </c>
      <c r="J795" s="111">
        <f t="shared" si="84"/>
        <v>18221.3</v>
      </c>
      <c r="K795" s="111">
        <f t="shared" si="82"/>
        <v>129.9850192609502</v>
      </c>
      <c r="L795" s="171"/>
      <c r="M795" s="114"/>
      <c r="N795" s="111" t="str">
        <f>'Programe Budget 2073-74'!Q767</f>
        <v>नि</v>
      </c>
      <c r="O795" s="217" t="e">
        <f>J795-#REF!</f>
        <v>#REF!</v>
      </c>
    </row>
    <row r="796" spans="1:15">
      <c r="A796" s="151"/>
      <c r="B796" s="151"/>
      <c r="C796" s="113">
        <f>'Programe Budget 2073-74'!C768</f>
        <v>6</v>
      </c>
      <c r="D796" s="114" t="str">
        <f>'Programe Budget 2073-74'!D768</f>
        <v>प्रजनन पिँढी वीज कोया श्रोत केन्द्र, धुनिवेसी, धादिङ्ग</v>
      </c>
      <c r="E796" s="111">
        <f>'Programe Budget 2073-74'!E768</f>
        <v>9786</v>
      </c>
      <c r="F796" s="111">
        <f>'Programe Budget 2073-74'!F768</f>
        <v>500</v>
      </c>
      <c r="G796" s="111">
        <f>'Programe Budget 2073-74'!G768</f>
        <v>9286</v>
      </c>
      <c r="H796" s="111">
        <v>4445.8</v>
      </c>
      <c r="I796" s="111">
        <v>8945.4</v>
      </c>
      <c r="J796" s="111">
        <f t="shared" si="84"/>
        <v>13391.2</v>
      </c>
      <c r="K796" s="111">
        <f t="shared" si="82"/>
        <v>136.84038422235847</v>
      </c>
      <c r="L796" s="171"/>
      <c r="M796" s="114"/>
      <c r="N796" s="111" t="str">
        <f>'Programe Budget 2073-74'!Q768</f>
        <v>नि</v>
      </c>
      <c r="O796" s="217" t="e">
        <f>J796-#REF!</f>
        <v>#REF!</v>
      </c>
    </row>
    <row r="797" spans="1:15">
      <c r="A797" s="151"/>
      <c r="B797" s="151"/>
      <c r="C797" s="113">
        <f>'Programe Budget 2073-74'!C769</f>
        <v>7</v>
      </c>
      <c r="D797" s="114" t="str">
        <f>'Programe Budget 2073-74'!D769</f>
        <v>प्रजनन पिँढी वीज कोया श्रोत केन्द्र, बन्दीपुर, तनहुँ</v>
      </c>
      <c r="E797" s="111">
        <f>'Programe Budget 2073-74'!E769</f>
        <v>5614</v>
      </c>
      <c r="F797" s="111">
        <f>'Programe Budget 2073-74'!F769</f>
        <v>500</v>
      </c>
      <c r="G797" s="111">
        <f>'Programe Budget 2073-74'!G769</f>
        <v>5114</v>
      </c>
      <c r="H797" s="111">
        <v>814</v>
      </c>
      <c r="I797" s="111">
        <v>4868.8999999999996</v>
      </c>
      <c r="J797" s="111">
        <f t="shared" si="84"/>
        <v>5682.9</v>
      </c>
      <c r="K797" s="111">
        <f t="shared" si="82"/>
        <v>101.22728892055575</v>
      </c>
      <c r="L797" s="171"/>
      <c r="M797" s="114"/>
      <c r="N797" s="111" t="str">
        <f>'Programe Budget 2073-74'!Q769</f>
        <v>नि</v>
      </c>
      <c r="O797" s="217" t="e">
        <f>J797-#REF!</f>
        <v>#REF!</v>
      </c>
    </row>
    <row r="798" spans="1:15">
      <c r="A798" s="151"/>
      <c r="B798" s="151"/>
      <c r="C798" s="113">
        <f>'Programe Budget 2073-74'!C770</f>
        <v>8</v>
      </c>
      <c r="D798" s="114" t="str">
        <f>'Programe Budget 2073-74'!D770</f>
        <v>रेेशम विकास कार्यक्रम, पोखरा, कास्की</v>
      </c>
      <c r="E798" s="111">
        <f>'Programe Budget 2073-74'!E770</f>
        <v>6406</v>
      </c>
      <c r="F798" s="111">
        <f>'Programe Budget 2073-74'!F770</f>
        <v>1000</v>
      </c>
      <c r="G798" s="111">
        <f>'Programe Budget 2073-74'!G770</f>
        <v>5406</v>
      </c>
      <c r="H798" s="111">
        <v>1285.9000000000001</v>
      </c>
      <c r="I798" s="111">
        <v>7113</v>
      </c>
      <c r="J798" s="111">
        <f t="shared" si="84"/>
        <v>8398.9</v>
      </c>
      <c r="K798" s="111">
        <f t="shared" si="82"/>
        <v>131.10989697158914</v>
      </c>
      <c r="L798" s="171"/>
      <c r="M798" s="114"/>
      <c r="N798" s="111" t="str">
        <f>'Programe Budget 2073-74'!Q770</f>
        <v>नि</v>
      </c>
      <c r="O798" s="217" t="e">
        <f>J798-#REF!</f>
        <v>#REF!</v>
      </c>
    </row>
    <row r="799" spans="1:15">
      <c r="A799" s="151"/>
      <c r="B799" s="151"/>
      <c r="C799" s="113">
        <f>'Programe Budget 2073-74'!C771</f>
        <v>9</v>
      </c>
      <c r="D799" s="114" t="str">
        <f>'Programe Budget 2073-74'!D771</f>
        <v>रेशम विकास कार्यक्रम, धनुवासे, स्याङ्गजा</v>
      </c>
      <c r="E799" s="111">
        <f>'Programe Budget 2073-74'!E771</f>
        <v>5747</v>
      </c>
      <c r="F799" s="111">
        <f>'Programe Budget 2073-74'!F771</f>
        <v>500</v>
      </c>
      <c r="G799" s="111">
        <f>'Programe Budget 2073-74'!G771</f>
        <v>5247</v>
      </c>
      <c r="H799" s="111">
        <v>1428</v>
      </c>
      <c r="I799" s="111">
        <v>4945.6000000000004</v>
      </c>
      <c r="J799" s="111">
        <f t="shared" si="84"/>
        <v>6373.6</v>
      </c>
      <c r="K799" s="111">
        <f t="shared" si="82"/>
        <v>110.9030798677571</v>
      </c>
      <c r="L799" s="171"/>
      <c r="M799" s="114"/>
      <c r="N799" s="111" t="str">
        <f>'Programe Budget 2073-74'!Q771</f>
        <v>नि</v>
      </c>
      <c r="O799" s="217" t="e">
        <f>J799-#REF!</f>
        <v>#REF!</v>
      </c>
    </row>
    <row r="800" spans="1:15">
      <c r="A800" s="151"/>
      <c r="B800" s="151"/>
      <c r="C800" s="113">
        <f>'Programe Budget 2073-74'!C772</f>
        <v>10</v>
      </c>
      <c r="D800" s="114" t="str">
        <f>'Programe Budget 2073-74'!D772</f>
        <v>व्यवसायिक ग्रेनेज केन्द्र, चितापोल, भक्तपुर</v>
      </c>
      <c r="E800" s="111">
        <f>'Programe Budget 2073-74'!E772</f>
        <v>4255</v>
      </c>
      <c r="F800" s="111">
        <f>'Programe Budget 2073-74'!F772</f>
        <v>500</v>
      </c>
      <c r="G800" s="111">
        <f>'Programe Budget 2073-74'!G772</f>
        <v>3755</v>
      </c>
      <c r="H800" s="111">
        <v>1960</v>
      </c>
      <c r="I800" s="111">
        <v>3955</v>
      </c>
      <c r="J800" s="111">
        <f t="shared" si="84"/>
        <v>5915</v>
      </c>
      <c r="K800" s="111">
        <f t="shared" si="82"/>
        <v>139.01292596944771</v>
      </c>
      <c r="L800" s="171"/>
      <c r="M800" s="114"/>
      <c r="N800" s="111" t="str">
        <f>'Programe Budget 2073-74'!Q772</f>
        <v>नि</v>
      </c>
      <c r="O800" s="217" t="e">
        <f>J800-#REF!</f>
        <v>#REF!</v>
      </c>
    </row>
    <row r="801" spans="1:15">
      <c r="A801" s="151"/>
      <c r="B801" s="151"/>
      <c r="C801" s="113"/>
      <c r="D801" s="122" t="str">
        <f>'Programe Budget 2073-74'!D773</f>
        <v>रेशम खेती विकास कार्यक्रमको जम्मा</v>
      </c>
      <c r="E801" s="169">
        <f t="shared" ref="E801:J801" si="85">SUM(E791:E800)</f>
        <v>75122</v>
      </c>
      <c r="F801" s="169">
        <f t="shared" si="85"/>
        <v>10000</v>
      </c>
      <c r="G801" s="169">
        <f t="shared" si="85"/>
        <v>65122</v>
      </c>
      <c r="H801" s="169">
        <f t="shared" si="85"/>
        <v>17081.659999999996</v>
      </c>
      <c r="I801" s="169">
        <f t="shared" si="85"/>
        <v>65013</v>
      </c>
      <c r="J801" s="169">
        <f t="shared" si="85"/>
        <v>82094.66</v>
      </c>
      <c r="K801" s="111">
        <f t="shared" si="82"/>
        <v>109.28178163520674</v>
      </c>
      <c r="L801" s="171"/>
      <c r="M801" s="174"/>
      <c r="N801" s="111">
        <f>'Programe Budget 2073-74'!Q773</f>
        <v>0</v>
      </c>
      <c r="O801" s="217" t="e">
        <f>J801-#REF!</f>
        <v>#REF!</v>
      </c>
    </row>
    <row r="802" spans="1:15" ht="39.6">
      <c r="A802" s="151">
        <f>'Programe Budget 2073-74'!A774</f>
        <v>3</v>
      </c>
      <c r="B802" s="223" t="str">
        <f>'Programe Budget 2073-74'!B774</f>
        <v>312113-3/4</v>
      </c>
      <c r="C802" s="113"/>
      <c r="D802" s="120" t="str">
        <f>'Programe Budget 2073-74'!D774</f>
        <v>व्यवसायिक कीट विकास कार्यक्रम</v>
      </c>
      <c r="E802" s="372"/>
      <c r="F802" s="372"/>
      <c r="G802" s="372"/>
      <c r="H802" s="111"/>
      <c r="I802" s="111"/>
      <c r="J802" s="111"/>
      <c r="K802" s="111"/>
      <c r="L802" s="171"/>
      <c r="M802" s="171"/>
      <c r="N802" s="111" t="str">
        <f>'Programe Budget 2073-74'!Q774</f>
        <v>ना</v>
      </c>
      <c r="O802" s="217" t="e">
        <f>J802-#REF!</f>
        <v>#REF!</v>
      </c>
    </row>
    <row r="803" spans="1:15">
      <c r="A803" s="151"/>
      <c r="B803" s="223"/>
      <c r="C803" s="113">
        <f>'Programe Budget 2073-74'!C775</f>
        <v>1</v>
      </c>
      <c r="D803" s="114" t="str">
        <f>'Programe Budget 2073-74'!D775</f>
        <v>व्यवसायिक कीट विकास निर्देशनालय, हरिहरभवन</v>
      </c>
      <c r="E803" s="111">
        <f>'Programe Budget 2073-74'!E775</f>
        <v>28190</v>
      </c>
      <c r="F803" s="111">
        <f>'Programe Budget 2073-74'!F775</f>
        <v>500</v>
      </c>
      <c r="G803" s="111">
        <f>'Programe Budget 2073-74'!G775</f>
        <v>27690</v>
      </c>
      <c r="H803" s="111">
        <v>997.3</v>
      </c>
      <c r="I803" s="111">
        <v>18741.3</v>
      </c>
      <c r="J803" s="111">
        <f t="shared" ref="J803:J825" si="86">I803+H803</f>
        <v>19738.599999999999</v>
      </c>
      <c r="K803" s="111">
        <f t="shared" si="82"/>
        <v>70.019865200425684</v>
      </c>
      <c r="L803" s="171"/>
      <c r="M803" s="173"/>
      <c r="N803" s="111" t="str">
        <f>'Programe Budget 2073-74'!Q775</f>
        <v>नि</v>
      </c>
      <c r="O803" s="217" t="e">
        <f>J803-#REF!</f>
        <v>#REF!</v>
      </c>
    </row>
    <row r="804" spans="1:15">
      <c r="A804" s="151"/>
      <c r="B804" s="223"/>
      <c r="C804" s="113">
        <f>'Programe Budget 2073-74'!C776</f>
        <v>2</v>
      </c>
      <c r="D804" s="114" t="str">
        <f>'Programe Budget 2073-74'!D776</f>
        <v>मौरी पालन विकास शाखा, गोदावरी, ललितपुर</v>
      </c>
      <c r="E804" s="111">
        <f>'Programe Budget 2073-74'!E776</f>
        <v>13645</v>
      </c>
      <c r="F804" s="111">
        <f>'Programe Budget 2073-74'!F776</f>
        <v>1700</v>
      </c>
      <c r="G804" s="111">
        <f>'Programe Budget 2073-74'!G776</f>
        <v>11945</v>
      </c>
      <c r="H804" s="111">
        <v>509.7</v>
      </c>
      <c r="I804" s="111">
        <v>11286.3</v>
      </c>
      <c r="J804" s="111">
        <f t="shared" si="86"/>
        <v>11796</v>
      </c>
      <c r="K804" s="111">
        <f t="shared" si="82"/>
        <v>86.449248809087578</v>
      </c>
      <c r="L804" s="171"/>
      <c r="M804" s="114"/>
      <c r="N804" s="111" t="str">
        <f>'Programe Budget 2073-74'!Q776</f>
        <v>नि</v>
      </c>
      <c r="O804" s="217" t="e">
        <f>J804-#REF!</f>
        <v>#REF!</v>
      </c>
    </row>
    <row r="805" spans="1:15">
      <c r="A805" s="151"/>
      <c r="B805" s="151"/>
      <c r="C805" s="113">
        <f>'Programe Budget 2073-74'!C777</f>
        <v>3</v>
      </c>
      <c r="D805" s="114" t="str">
        <f>'Programe Budget 2073-74'!D777</f>
        <v>मौरीपालन बिकास कार्यालय, भण्डारा, चितवन</v>
      </c>
      <c r="E805" s="111">
        <f>'Programe Budget 2073-74'!E777</f>
        <v>24034</v>
      </c>
      <c r="F805" s="111">
        <f>'Programe Budget 2073-74'!F777</f>
        <v>5500</v>
      </c>
      <c r="G805" s="111">
        <f>'Programe Budget 2073-74'!G777</f>
        <v>18534</v>
      </c>
      <c r="H805" s="111">
        <v>5283</v>
      </c>
      <c r="I805" s="111">
        <v>15277</v>
      </c>
      <c r="J805" s="111">
        <f t="shared" si="86"/>
        <v>20560</v>
      </c>
      <c r="K805" s="111">
        <f t="shared" si="82"/>
        <v>85.545477240575849</v>
      </c>
      <c r="L805" s="171"/>
      <c r="M805" s="173"/>
      <c r="N805" s="111" t="str">
        <f>'Programe Budget 2073-74'!Q777</f>
        <v>नि</v>
      </c>
      <c r="O805" s="217" t="e">
        <f>J805-#REF!</f>
        <v>#REF!</v>
      </c>
    </row>
    <row r="806" spans="1:15">
      <c r="A806" s="151"/>
      <c r="B806" s="151"/>
      <c r="C806" s="113" t="e">
        <f>'Programe Budget 2073-74'!#REF!</f>
        <v>#REF!</v>
      </c>
      <c r="D806" s="114" t="e">
        <f>'Programe Budget 2073-74'!#REF!</f>
        <v>#REF!</v>
      </c>
      <c r="E806" s="111" t="e">
        <f>'Programe Budget 2073-74'!#REF!</f>
        <v>#REF!</v>
      </c>
      <c r="F806" s="111" t="e">
        <f>'Programe Budget 2073-74'!#REF!</f>
        <v>#REF!</v>
      </c>
      <c r="G806" s="111" t="e">
        <f>'Programe Budget 2073-74'!#REF!</f>
        <v>#REF!</v>
      </c>
      <c r="H806" s="111">
        <v>0</v>
      </c>
      <c r="I806" s="111">
        <v>1617.4</v>
      </c>
      <c r="J806" s="111">
        <f t="shared" si="86"/>
        <v>1617.4</v>
      </c>
      <c r="K806" s="111" t="e">
        <f t="shared" si="82"/>
        <v>#REF!</v>
      </c>
      <c r="L806" s="171"/>
      <c r="M806" s="173"/>
      <c r="N806" s="111" t="e">
        <f>'Programe Budget 2073-74'!#REF!</f>
        <v>#REF!</v>
      </c>
      <c r="O806" s="217" t="e">
        <f>J806-#REF!</f>
        <v>#REF!</v>
      </c>
    </row>
    <row r="807" spans="1:15">
      <c r="A807" s="151"/>
      <c r="B807" s="151"/>
      <c r="C807" s="113" t="e">
        <f>'Programe Budget 2073-74'!#REF!</f>
        <v>#REF!</v>
      </c>
      <c r="D807" s="114" t="e">
        <f>'Programe Budget 2073-74'!#REF!</f>
        <v>#REF!</v>
      </c>
      <c r="E807" s="111" t="e">
        <f>'Programe Budget 2073-74'!#REF!</f>
        <v>#REF!</v>
      </c>
      <c r="F807" s="111" t="e">
        <f>'Programe Budget 2073-74'!#REF!</f>
        <v>#REF!</v>
      </c>
      <c r="G807" s="111" t="e">
        <f>'Programe Budget 2073-74'!#REF!</f>
        <v>#REF!</v>
      </c>
      <c r="H807" s="111">
        <v>0</v>
      </c>
      <c r="I807" s="111">
        <v>3606</v>
      </c>
      <c r="J807" s="111">
        <f t="shared" si="86"/>
        <v>3606</v>
      </c>
      <c r="K807" s="111" t="e">
        <f t="shared" si="82"/>
        <v>#REF!</v>
      </c>
      <c r="L807" s="171"/>
      <c r="M807" s="173"/>
      <c r="N807" s="111" t="e">
        <f>'Programe Budget 2073-74'!#REF!</f>
        <v>#REF!</v>
      </c>
      <c r="O807" s="217" t="e">
        <f>J807-#REF!</f>
        <v>#REF!</v>
      </c>
    </row>
    <row r="808" spans="1:15">
      <c r="A808" s="151"/>
      <c r="B808" s="151"/>
      <c r="C808" s="113" t="e">
        <f>'Programe Budget 2073-74'!#REF!</f>
        <v>#REF!</v>
      </c>
      <c r="D808" s="114" t="e">
        <f>'Programe Budget 2073-74'!#REF!</f>
        <v>#REF!</v>
      </c>
      <c r="E808" s="111" t="e">
        <f>'Programe Budget 2073-74'!#REF!</f>
        <v>#REF!</v>
      </c>
      <c r="F808" s="111" t="e">
        <f>'Programe Budget 2073-74'!#REF!</f>
        <v>#REF!</v>
      </c>
      <c r="G808" s="111" t="e">
        <f>'Programe Budget 2073-74'!#REF!</f>
        <v>#REF!</v>
      </c>
      <c r="H808" s="111">
        <v>0</v>
      </c>
      <c r="I808" s="111">
        <v>3600</v>
      </c>
      <c r="J808" s="111">
        <f t="shared" si="86"/>
        <v>3600</v>
      </c>
      <c r="K808" s="111" t="e">
        <f t="shared" si="82"/>
        <v>#REF!</v>
      </c>
      <c r="L808" s="171"/>
      <c r="M808" s="173"/>
      <c r="N808" s="111" t="e">
        <f>'Programe Budget 2073-74'!#REF!</f>
        <v>#REF!</v>
      </c>
      <c r="O808" s="217" t="e">
        <f>J808-#REF!</f>
        <v>#REF!</v>
      </c>
    </row>
    <row r="809" spans="1:15">
      <c r="A809" s="151"/>
      <c r="B809" s="151"/>
      <c r="C809" s="113" t="e">
        <f>'Programe Budget 2073-74'!#REF!</f>
        <v>#REF!</v>
      </c>
      <c r="D809" s="114" t="e">
        <f>'Programe Budget 2073-74'!#REF!</f>
        <v>#REF!</v>
      </c>
      <c r="E809" s="111" t="e">
        <f>'Programe Budget 2073-74'!#REF!</f>
        <v>#REF!</v>
      </c>
      <c r="F809" s="111" t="e">
        <f>'Programe Budget 2073-74'!#REF!</f>
        <v>#REF!</v>
      </c>
      <c r="G809" s="111" t="e">
        <f>'Programe Budget 2073-74'!#REF!</f>
        <v>#REF!</v>
      </c>
      <c r="H809" s="111">
        <v>0</v>
      </c>
      <c r="I809" s="111">
        <v>3609</v>
      </c>
      <c r="J809" s="111">
        <f t="shared" si="86"/>
        <v>3609</v>
      </c>
      <c r="K809" s="111" t="e">
        <f t="shared" si="82"/>
        <v>#REF!</v>
      </c>
      <c r="L809" s="171"/>
      <c r="M809" s="173"/>
      <c r="N809" s="111" t="e">
        <f>'Programe Budget 2073-74'!#REF!</f>
        <v>#REF!</v>
      </c>
      <c r="O809" s="217" t="e">
        <f>J809-#REF!</f>
        <v>#REF!</v>
      </c>
    </row>
    <row r="810" spans="1:15">
      <c r="A810" s="151"/>
      <c r="B810" s="151"/>
      <c r="C810" s="113" t="e">
        <f>'Programe Budget 2073-74'!#REF!</f>
        <v>#REF!</v>
      </c>
      <c r="D810" s="114" t="e">
        <f>'Programe Budget 2073-74'!#REF!</f>
        <v>#REF!</v>
      </c>
      <c r="E810" s="111" t="e">
        <f>'Programe Budget 2073-74'!#REF!</f>
        <v>#REF!</v>
      </c>
      <c r="F810" s="111" t="e">
        <f>'Programe Budget 2073-74'!#REF!</f>
        <v>#REF!</v>
      </c>
      <c r="G810" s="111" t="e">
        <f>'Programe Budget 2073-74'!#REF!</f>
        <v>#REF!</v>
      </c>
      <c r="H810" s="111">
        <v>0</v>
      </c>
      <c r="I810" s="111">
        <v>809</v>
      </c>
      <c r="J810" s="111">
        <f t="shared" si="86"/>
        <v>809</v>
      </c>
      <c r="K810" s="111" t="e">
        <f t="shared" si="82"/>
        <v>#REF!</v>
      </c>
      <c r="L810" s="171"/>
      <c r="M810" s="173"/>
      <c r="N810" s="111" t="e">
        <f>'Programe Budget 2073-74'!#REF!</f>
        <v>#REF!</v>
      </c>
      <c r="O810" s="217" t="e">
        <f>J810-#REF!</f>
        <v>#REF!</v>
      </c>
    </row>
    <row r="811" spans="1:15">
      <c r="A811" s="151"/>
      <c r="B811" s="151"/>
      <c r="C811" s="113" t="e">
        <f>'Programe Budget 2073-74'!#REF!</f>
        <v>#REF!</v>
      </c>
      <c r="D811" s="114" t="e">
        <f>'Programe Budget 2073-74'!#REF!</f>
        <v>#REF!</v>
      </c>
      <c r="E811" s="111" t="e">
        <f>'Programe Budget 2073-74'!#REF!</f>
        <v>#REF!</v>
      </c>
      <c r="F811" s="111" t="e">
        <f>'Programe Budget 2073-74'!#REF!</f>
        <v>#REF!</v>
      </c>
      <c r="G811" s="111" t="e">
        <f>'Programe Budget 2073-74'!#REF!</f>
        <v>#REF!</v>
      </c>
      <c r="H811" s="111">
        <v>0</v>
      </c>
      <c r="I811" s="111">
        <v>1686</v>
      </c>
      <c r="J811" s="111">
        <f t="shared" si="86"/>
        <v>1686</v>
      </c>
      <c r="K811" s="111" t="e">
        <f t="shared" si="82"/>
        <v>#REF!</v>
      </c>
      <c r="L811" s="171"/>
      <c r="M811" s="173"/>
      <c r="N811" s="111" t="e">
        <f>'Programe Budget 2073-74'!#REF!</f>
        <v>#REF!</v>
      </c>
      <c r="O811" s="217" t="e">
        <f>J811-#REF!</f>
        <v>#REF!</v>
      </c>
    </row>
    <row r="812" spans="1:15">
      <c r="A812" s="151"/>
      <c r="B812" s="151"/>
      <c r="C812" s="113" t="e">
        <f>'Programe Budget 2073-74'!#REF!</f>
        <v>#REF!</v>
      </c>
      <c r="D812" s="114" t="e">
        <f>'Programe Budget 2073-74'!#REF!</f>
        <v>#REF!</v>
      </c>
      <c r="E812" s="111" t="e">
        <f>'Programe Budget 2073-74'!#REF!</f>
        <v>#REF!</v>
      </c>
      <c r="F812" s="111" t="e">
        <f>'Programe Budget 2073-74'!#REF!</f>
        <v>#REF!</v>
      </c>
      <c r="G812" s="111" t="e">
        <f>'Programe Budget 2073-74'!#REF!</f>
        <v>#REF!</v>
      </c>
      <c r="H812" s="111">
        <v>0</v>
      </c>
      <c r="I812" s="111">
        <v>1505</v>
      </c>
      <c r="J812" s="111">
        <f t="shared" si="86"/>
        <v>1505</v>
      </c>
      <c r="K812" s="111" t="e">
        <f t="shared" si="82"/>
        <v>#REF!</v>
      </c>
      <c r="L812" s="171"/>
      <c r="M812" s="173"/>
      <c r="N812" s="111" t="e">
        <f>'Programe Budget 2073-74'!#REF!</f>
        <v>#REF!</v>
      </c>
      <c r="O812" s="217" t="e">
        <f>J812-#REF!</f>
        <v>#REF!</v>
      </c>
    </row>
    <row r="813" spans="1:15">
      <c r="A813" s="151"/>
      <c r="B813" s="151"/>
      <c r="C813" s="113" t="e">
        <f>'Programe Budget 2073-74'!#REF!</f>
        <v>#REF!</v>
      </c>
      <c r="D813" s="114" t="e">
        <f>'Programe Budget 2073-74'!#REF!</f>
        <v>#REF!</v>
      </c>
      <c r="E813" s="111" t="e">
        <f>'Programe Budget 2073-74'!#REF!</f>
        <v>#REF!</v>
      </c>
      <c r="F813" s="111" t="e">
        <f>'Programe Budget 2073-74'!#REF!</f>
        <v>#REF!</v>
      </c>
      <c r="G813" s="111" t="e">
        <f>'Programe Budget 2073-74'!#REF!</f>
        <v>#REF!</v>
      </c>
      <c r="H813" s="111">
        <v>0</v>
      </c>
      <c r="I813" s="111">
        <v>2269</v>
      </c>
      <c r="J813" s="111">
        <f t="shared" si="86"/>
        <v>2269</v>
      </c>
      <c r="K813" s="111" t="e">
        <f t="shared" si="82"/>
        <v>#REF!</v>
      </c>
      <c r="L813" s="171"/>
      <c r="M813" s="173"/>
      <c r="N813" s="111" t="e">
        <f>'Programe Budget 2073-74'!#REF!</f>
        <v>#REF!</v>
      </c>
      <c r="O813" s="217" t="e">
        <f>J813-#REF!</f>
        <v>#REF!</v>
      </c>
    </row>
    <row r="814" spans="1:15">
      <c r="A814" s="151"/>
      <c r="B814" s="151"/>
      <c r="C814" s="113" t="e">
        <f>'Programe Budget 2073-74'!#REF!</f>
        <v>#REF!</v>
      </c>
      <c r="D814" s="114" t="e">
        <f>'Programe Budget 2073-74'!#REF!</f>
        <v>#REF!</v>
      </c>
      <c r="E814" s="111" t="e">
        <f>'Programe Budget 2073-74'!#REF!</f>
        <v>#REF!</v>
      </c>
      <c r="F814" s="111" t="e">
        <f>'Programe Budget 2073-74'!#REF!</f>
        <v>#REF!</v>
      </c>
      <c r="G814" s="111" t="e">
        <f>'Programe Budget 2073-74'!#REF!</f>
        <v>#REF!</v>
      </c>
      <c r="H814" s="111">
        <v>0</v>
      </c>
      <c r="I814" s="111">
        <v>5021</v>
      </c>
      <c r="J814" s="111">
        <f t="shared" si="86"/>
        <v>5021</v>
      </c>
      <c r="K814" s="111" t="e">
        <f t="shared" si="82"/>
        <v>#REF!</v>
      </c>
      <c r="L814" s="171"/>
      <c r="M814" s="173"/>
      <c r="N814" s="111" t="e">
        <f>'Programe Budget 2073-74'!#REF!</f>
        <v>#REF!</v>
      </c>
      <c r="O814" s="217" t="e">
        <f>J814-#REF!</f>
        <v>#REF!</v>
      </c>
    </row>
    <row r="815" spans="1:15">
      <c r="A815" s="151"/>
      <c r="B815" s="151"/>
      <c r="C815" s="113" t="e">
        <f>'Programe Budget 2073-74'!#REF!</f>
        <v>#REF!</v>
      </c>
      <c r="D815" s="114" t="e">
        <f>'Programe Budget 2073-74'!#REF!</f>
        <v>#REF!</v>
      </c>
      <c r="E815" s="111" t="e">
        <f>'Programe Budget 2073-74'!#REF!</f>
        <v>#REF!</v>
      </c>
      <c r="F815" s="111" t="e">
        <f>'Programe Budget 2073-74'!#REF!</f>
        <v>#REF!</v>
      </c>
      <c r="G815" s="111" t="e">
        <f>'Programe Budget 2073-74'!#REF!</f>
        <v>#REF!</v>
      </c>
      <c r="H815" s="111">
        <v>0</v>
      </c>
      <c r="I815" s="111">
        <v>1440</v>
      </c>
      <c r="J815" s="111">
        <f t="shared" si="86"/>
        <v>1440</v>
      </c>
      <c r="K815" s="111" t="e">
        <f t="shared" si="82"/>
        <v>#REF!</v>
      </c>
      <c r="L815" s="171"/>
      <c r="M815" s="173"/>
      <c r="N815" s="111" t="e">
        <f>'Programe Budget 2073-74'!#REF!</f>
        <v>#REF!</v>
      </c>
      <c r="O815" s="217" t="e">
        <f>J815-#REF!</f>
        <v>#REF!</v>
      </c>
    </row>
    <row r="816" spans="1:15">
      <c r="A816" s="151"/>
      <c r="B816" s="151"/>
      <c r="C816" s="113" t="e">
        <f>'Programe Budget 2073-74'!#REF!</f>
        <v>#REF!</v>
      </c>
      <c r="D816" s="114" t="e">
        <f>'Programe Budget 2073-74'!#REF!</f>
        <v>#REF!</v>
      </c>
      <c r="E816" s="111" t="e">
        <f>'Programe Budget 2073-74'!#REF!</f>
        <v>#REF!</v>
      </c>
      <c r="F816" s="111" t="e">
        <f>'Programe Budget 2073-74'!#REF!</f>
        <v>#REF!</v>
      </c>
      <c r="G816" s="111" t="e">
        <f>'Programe Budget 2073-74'!#REF!</f>
        <v>#REF!</v>
      </c>
      <c r="H816" s="111">
        <v>0</v>
      </c>
      <c r="I816" s="111">
        <v>1398</v>
      </c>
      <c r="J816" s="111">
        <f t="shared" si="86"/>
        <v>1398</v>
      </c>
      <c r="K816" s="111" t="e">
        <f t="shared" si="82"/>
        <v>#REF!</v>
      </c>
      <c r="L816" s="171"/>
      <c r="M816" s="173"/>
      <c r="N816" s="111" t="e">
        <f>'Programe Budget 2073-74'!#REF!</f>
        <v>#REF!</v>
      </c>
      <c r="O816" s="217" t="e">
        <f>J816-#REF!</f>
        <v>#REF!</v>
      </c>
    </row>
    <row r="817" spans="1:15">
      <c r="A817" s="151"/>
      <c r="B817" s="151"/>
      <c r="C817" s="113" t="e">
        <f>'Programe Budget 2073-74'!#REF!</f>
        <v>#REF!</v>
      </c>
      <c r="D817" s="114" t="e">
        <f>'Programe Budget 2073-74'!#REF!</f>
        <v>#REF!</v>
      </c>
      <c r="E817" s="111" t="e">
        <f>'Programe Budget 2073-74'!#REF!</f>
        <v>#REF!</v>
      </c>
      <c r="F817" s="111" t="e">
        <f>'Programe Budget 2073-74'!#REF!</f>
        <v>#REF!</v>
      </c>
      <c r="G817" s="111" t="e">
        <f>'Programe Budget 2073-74'!#REF!</f>
        <v>#REF!</v>
      </c>
      <c r="H817" s="111">
        <v>0</v>
      </c>
      <c r="I817" s="111">
        <v>3609</v>
      </c>
      <c r="J817" s="111">
        <f t="shared" si="86"/>
        <v>3609</v>
      </c>
      <c r="K817" s="111" t="e">
        <f t="shared" si="82"/>
        <v>#REF!</v>
      </c>
      <c r="L817" s="171"/>
      <c r="M817" s="173"/>
      <c r="N817" s="111" t="e">
        <f>'Programe Budget 2073-74'!#REF!</f>
        <v>#REF!</v>
      </c>
      <c r="O817" s="217" t="e">
        <f>J817-#REF!</f>
        <v>#REF!</v>
      </c>
    </row>
    <row r="818" spans="1:15">
      <c r="A818" s="151"/>
      <c r="B818" s="151"/>
      <c r="C818" s="113" t="e">
        <f>'Programe Budget 2073-74'!#REF!</f>
        <v>#REF!</v>
      </c>
      <c r="D818" s="114" t="e">
        <f>'Programe Budget 2073-74'!#REF!</f>
        <v>#REF!</v>
      </c>
      <c r="E818" s="111" t="e">
        <f>'Programe Budget 2073-74'!#REF!</f>
        <v>#REF!</v>
      </c>
      <c r="F818" s="111" t="e">
        <f>'Programe Budget 2073-74'!#REF!</f>
        <v>#REF!</v>
      </c>
      <c r="G818" s="111" t="e">
        <f>'Programe Budget 2073-74'!#REF!</f>
        <v>#REF!</v>
      </c>
      <c r="H818" s="111">
        <v>0</v>
      </c>
      <c r="I818" s="111">
        <v>0</v>
      </c>
      <c r="J818" s="111">
        <f t="shared" si="86"/>
        <v>0</v>
      </c>
      <c r="K818" s="111" t="e">
        <f t="shared" si="82"/>
        <v>#REF!</v>
      </c>
      <c r="L818" s="171"/>
      <c r="M818" s="173"/>
      <c r="N818" s="111" t="e">
        <f>'Programe Budget 2073-74'!#REF!</f>
        <v>#REF!</v>
      </c>
      <c r="O818" s="217" t="e">
        <f>J818-#REF!</f>
        <v>#REF!</v>
      </c>
    </row>
    <row r="819" spans="1:15">
      <c r="A819" s="151"/>
      <c r="B819" s="151"/>
      <c r="C819" s="113" t="e">
        <f>'Programe Budget 2073-74'!#REF!</f>
        <v>#REF!</v>
      </c>
      <c r="D819" s="114" t="e">
        <f>'Programe Budget 2073-74'!#REF!</f>
        <v>#REF!</v>
      </c>
      <c r="E819" s="111" t="e">
        <f>'Programe Budget 2073-74'!#REF!</f>
        <v>#REF!</v>
      </c>
      <c r="F819" s="111" t="e">
        <f>'Programe Budget 2073-74'!#REF!</f>
        <v>#REF!</v>
      </c>
      <c r="G819" s="111" t="e">
        <f>'Programe Budget 2073-74'!#REF!</f>
        <v>#REF!</v>
      </c>
      <c r="H819" s="111">
        <v>0</v>
      </c>
      <c r="I819" s="111">
        <v>7216</v>
      </c>
      <c r="J819" s="111">
        <f t="shared" si="86"/>
        <v>7216</v>
      </c>
      <c r="K819" s="111" t="e">
        <f t="shared" si="82"/>
        <v>#REF!</v>
      </c>
      <c r="L819" s="171"/>
      <c r="M819" s="173"/>
      <c r="N819" s="111" t="e">
        <f>'Programe Budget 2073-74'!#REF!</f>
        <v>#REF!</v>
      </c>
      <c r="O819" s="217" t="e">
        <f>J819-#REF!</f>
        <v>#REF!</v>
      </c>
    </row>
    <row r="820" spans="1:15">
      <c r="A820" s="151"/>
      <c r="B820" s="151"/>
      <c r="C820" s="113" t="e">
        <f>'Programe Budget 2073-74'!#REF!</f>
        <v>#REF!</v>
      </c>
      <c r="D820" s="114" t="e">
        <f>'Programe Budget 2073-74'!#REF!</f>
        <v>#REF!</v>
      </c>
      <c r="E820" s="111" t="e">
        <f>'Programe Budget 2073-74'!#REF!</f>
        <v>#REF!</v>
      </c>
      <c r="F820" s="111" t="e">
        <f>'Programe Budget 2073-74'!#REF!</f>
        <v>#REF!</v>
      </c>
      <c r="G820" s="111" t="e">
        <f>'Programe Budget 2073-74'!#REF!</f>
        <v>#REF!</v>
      </c>
      <c r="H820" s="111">
        <v>0</v>
      </c>
      <c r="I820" s="111">
        <v>3625</v>
      </c>
      <c r="J820" s="111">
        <f t="shared" si="86"/>
        <v>3625</v>
      </c>
      <c r="K820" s="111" t="e">
        <f t="shared" si="82"/>
        <v>#REF!</v>
      </c>
      <c r="L820" s="171"/>
      <c r="M820" s="173"/>
      <c r="N820" s="111" t="e">
        <f>'Programe Budget 2073-74'!#REF!</f>
        <v>#REF!</v>
      </c>
      <c r="O820" s="217" t="e">
        <f>J820-#REF!</f>
        <v>#REF!</v>
      </c>
    </row>
    <row r="821" spans="1:15">
      <c r="A821" s="151"/>
      <c r="B821" s="151"/>
      <c r="C821" s="113" t="e">
        <f>'Programe Budget 2073-74'!#REF!</f>
        <v>#REF!</v>
      </c>
      <c r="D821" s="114" t="e">
        <f>'Programe Budget 2073-74'!#REF!</f>
        <v>#REF!</v>
      </c>
      <c r="E821" s="111" t="e">
        <f>'Programe Budget 2073-74'!#REF!</f>
        <v>#REF!</v>
      </c>
      <c r="F821" s="111" t="e">
        <f>'Programe Budget 2073-74'!#REF!</f>
        <v>#REF!</v>
      </c>
      <c r="G821" s="111" t="e">
        <f>'Programe Budget 2073-74'!#REF!</f>
        <v>#REF!</v>
      </c>
      <c r="H821" s="111">
        <v>0</v>
      </c>
      <c r="I821" s="111">
        <v>1618</v>
      </c>
      <c r="J821" s="111">
        <f t="shared" si="86"/>
        <v>1618</v>
      </c>
      <c r="K821" s="111" t="e">
        <f t="shared" si="82"/>
        <v>#REF!</v>
      </c>
      <c r="L821" s="171"/>
      <c r="M821" s="173"/>
      <c r="N821" s="111" t="e">
        <f>'Programe Budget 2073-74'!#REF!</f>
        <v>#REF!</v>
      </c>
      <c r="O821" s="217" t="e">
        <f>J821-#REF!</f>
        <v>#REF!</v>
      </c>
    </row>
    <row r="822" spans="1:15">
      <c r="A822" s="151"/>
      <c r="B822" s="151"/>
      <c r="C822" s="113" t="e">
        <f>'Programe Budget 2073-74'!#REF!</f>
        <v>#REF!</v>
      </c>
      <c r="D822" s="114" t="e">
        <f>'Programe Budget 2073-74'!#REF!</f>
        <v>#REF!</v>
      </c>
      <c r="E822" s="111" t="e">
        <f>'Programe Budget 2073-74'!#REF!</f>
        <v>#REF!</v>
      </c>
      <c r="F822" s="111" t="e">
        <f>'Programe Budget 2073-74'!#REF!</f>
        <v>#REF!</v>
      </c>
      <c r="G822" s="111" t="e">
        <f>'Programe Budget 2073-74'!#REF!</f>
        <v>#REF!</v>
      </c>
      <c r="H822" s="111">
        <v>0</v>
      </c>
      <c r="I822" s="111">
        <v>1540</v>
      </c>
      <c r="J822" s="111">
        <f t="shared" si="86"/>
        <v>1540</v>
      </c>
      <c r="K822" s="111" t="e">
        <f t="shared" si="82"/>
        <v>#REF!</v>
      </c>
      <c r="L822" s="171"/>
      <c r="M822" s="173"/>
      <c r="N822" s="111" t="e">
        <f>'Programe Budget 2073-74'!#REF!</f>
        <v>#REF!</v>
      </c>
      <c r="O822" s="217" t="e">
        <f>J822-#REF!</f>
        <v>#REF!</v>
      </c>
    </row>
    <row r="823" spans="1:15">
      <c r="A823" s="151"/>
      <c r="B823" s="151"/>
      <c r="C823" s="113" t="e">
        <f>'Programe Budget 2073-74'!#REF!</f>
        <v>#REF!</v>
      </c>
      <c r="D823" s="114" t="e">
        <f>'Programe Budget 2073-74'!#REF!</f>
        <v>#REF!</v>
      </c>
      <c r="E823" s="111" t="e">
        <f>'Programe Budget 2073-74'!#REF!</f>
        <v>#REF!</v>
      </c>
      <c r="F823" s="111" t="e">
        <f>'Programe Budget 2073-74'!#REF!</f>
        <v>#REF!</v>
      </c>
      <c r="G823" s="111" t="e">
        <f>'Programe Budget 2073-74'!#REF!</f>
        <v>#REF!</v>
      </c>
      <c r="H823" s="111">
        <v>0</v>
      </c>
      <c r="I823" s="111">
        <v>677.4</v>
      </c>
      <c r="J823" s="111">
        <f t="shared" si="86"/>
        <v>677.4</v>
      </c>
      <c r="K823" s="111" t="e">
        <f t="shared" si="82"/>
        <v>#REF!</v>
      </c>
      <c r="L823" s="171"/>
      <c r="M823" s="173"/>
      <c r="N823" s="111" t="e">
        <f>'Programe Budget 2073-74'!#REF!</f>
        <v>#REF!</v>
      </c>
      <c r="O823" s="217" t="e">
        <f>J823-#REF!</f>
        <v>#REF!</v>
      </c>
    </row>
    <row r="824" spans="1:15">
      <c r="A824" s="151"/>
      <c r="B824" s="151"/>
      <c r="C824" s="113" t="e">
        <f>'Programe Budget 2073-74'!#REF!</f>
        <v>#REF!</v>
      </c>
      <c r="D824" s="114" t="e">
        <f>'Programe Budget 2073-74'!#REF!</f>
        <v>#REF!</v>
      </c>
      <c r="E824" s="111" t="e">
        <f>'Programe Budget 2073-74'!#REF!</f>
        <v>#REF!</v>
      </c>
      <c r="F824" s="111" t="e">
        <f>'Programe Budget 2073-74'!#REF!</f>
        <v>#REF!</v>
      </c>
      <c r="G824" s="111" t="e">
        <f>'Programe Budget 2073-74'!#REF!</f>
        <v>#REF!</v>
      </c>
      <c r="H824" s="111">
        <v>0</v>
      </c>
      <c r="I824" s="111">
        <v>1613</v>
      </c>
      <c r="J824" s="111">
        <f t="shared" si="86"/>
        <v>1613</v>
      </c>
      <c r="K824" s="111" t="e">
        <f t="shared" si="82"/>
        <v>#REF!</v>
      </c>
      <c r="L824" s="171"/>
      <c r="M824" s="173"/>
      <c r="N824" s="111" t="e">
        <f>'Programe Budget 2073-74'!#REF!</f>
        <v>#REF!</v>
      </c>
      <c r="O824" s="217" t="e">
        <f>J824-#REF!</f>
        <v>#REF!</v>
      </c>
    </row>
    <row r="825" spans="1:15">
      <c r="A825" s="151"/>
      <c r="B825" s="151"/>
      <c r="C825" s="113" t="e">
        <f>'Programe Budget 2073-74'!#REF!</f>
        <v>#REF!</v>
      </c>
      <c r="D825" s="114" t="e">
        <f>'Programe Budget 2073-74'!#REF!</f>
        <v>#REF!</v>
      </c>
      <c r="E825" s="111" t="e">
        <f>'Programe Budget 2073-74'!#REF!</f>
        <v>#REF!</v>
      </c>
      <c r="F825" s="111" t="e">
        <f>'Programe Budget 2073-74'!#REF!</f>
        <v>#REF!</v>
      </c>
      <c r="G825" s="111" t="e">
        <f>'Programe Budget 2073-74'!#REF!</f>
        <v>#REF!</v>
      </c>
      <c r="H825" s="111">
        <v>0</v>
      </c>
      <c r="I825" s="111">
        <v>3609</v>
      </c>
      <c r="J825" s="111">
        <f t="shared" si="86"/>
        <v>3609</v>
      </c>
      <c r="K825" s="111" t="e">
        <f t="shared" si="82"/>
        <v>#REF!</v>
      </c>
      <c r="L825" s="171"/>
      <c r="M825" s="173"/>
      <c r="N825" s="111" t="e">
        <f>'Programe Budget 2073-74'!#REF!</f>
        <v>#REF!</v>
      </c>
      <c r="O825" s="217" t="e">
        <f>J825-#REF!</f>
        <v>#REF!</v>
      </c>
    </row>
    <row r="826" spans="1:15">
      <c r="A826" s="151"/>
      <c r="B826" s="151"/>
      <c r="C826" s="113"/>
      <c r="D826" s="278" t="str">
        <f>'Programe Budget 2073-74'!D778</f>
        <v>व्यवसायिक कीट विकास कार्यक्रमको जम्मा</v>
      </c>
      <c r="E826" s="169" t="e">
        <f t="shared" ref="E826:J826" si="87">SUM(E803:E825)</f>
        <v>#REF!</v>
      </c>
      <c r="F826" s="169" t="e">
        <f t="shared" si="87"/>
        <v>#REF!</v>
      </c>
      <c r="G826" s="169" t="e">
        <f t="shared" si="87"/>
        <v>#REF!</v>
      </c>
      <c r="H826" s="169">
        <f t="shared" si="87"/>
        <v>6790</v>
      </c>
      <c r="I826" s="169">
        <f t="shared" si="87"/>
        <v>95372.4</v>
      </c>
      <c r="J826" s="169">
        <f t="shared" si="87"/>
        <v>102162.4</v>
      </c>
      <c r="K826" s="169" t="e">
        <f t="shared" si="82"/>
        <v>#REF!</v>
      </c>
      <c r="L826" s="171"/>
      <c r="M826" s="173"/>
      <c r="N826" s="111">
        <f>'Programe Budget 2073-74'!Q778</f>
        <v>0</v>
      </c>
      <c r="O826" s="217" t="e">
        <f>J826-#REF!</f>
        <v>#REF!</v>
      </c>
    </row>
    <row r="827" spans="1:15" ht="39.6">
      <c r="A827" s="151">
        <f>'Programe Budget 2073-74'!A779</f>
        <v>4</v>
      </c>
      <c r="B827" s="223" t="str">
        <f>'Programe Budget 2073-74'!B779</f>
        <v>312118-3/4</v>
      </c>
      <c r="C827" s="113"/>
      <c r="D827" s="120" t="str">
        <f>'Programe Budget 2073-74'!D779</f>
        <v xml:space="preserve">माटो परिक्षण तथा सेवा सुधार कार्यक्रम </v>
      </c>
      <c r="E827" s="372"/>
      <c r="F827" s="372"/>
      <c r="G827" s="372"/>
      <c r="H827" s="111"/>
      <c r="I827" s="111"/>
      <c r="J827" s="111"/>
      <c r="K827" s="111"/>
      <c r="L827" s="171"/>
      <c r="M827" s="173"/>
      <c r="N827" s="111" t="str">
        <f>'Programe Budget 2073-74'!Q779</f>
        <v>ना</v>
      </c>
      <c r="O827" s="217" t="e">
        <f>J827-#REF!</f>
        <v>#REF!</v>
      </c>
    </row>
    <row r="828" spans="1:15">
      <c r="A828" s="151"/>
      <c r="B828" s="223"/>
      <c r="C828" s="113">
        <f>'Programe Budget 2073-74'!C780</f>
        <v>1</v>
      </c>
      <c r="D828" s="114" t="str">
        <f>'Programe Budget 2073-74'!D780</f>
        <v>माटो व्यवस्थापन निर्देशनालय, हरिहरभवन</v>
      </c>
      <c r="E828" s="111">
        <f>'Programe Budget 2073-74'!E780</f>
        <v>27134</v>
      </c>
      <c r="F828" s="111">
        <f>'Programe Budget 2073-74'!F780</f>
        <v>1700</v>
      </c>
      <c r="G828" s="111">
        <f>'Programe Budget 2073-74'!G780</f>
        <v>25434</v>
      </c>
      <c r="H828" s="111">
        <v>9251</v>
      </c>
      <c r="I828" s="111">
        <v>30394</v>
      </c>
      <c r="J828" s="111">
        <f t="shared" ref="J828:J834" si="88">I828+H828</f>
        <v>39645</v>
      </c>
      <c r="K828" s="111">
        <f t="shared" ref="K828:K836" si="89">J828/E828*100</f>
        <v>146.10820372963809</v>
      </c>
      <c r="L828" s="171"/>
      <c r="M828" s="173"/>
      <c r="N828" s="111" t="str">
        <f>'Programe Budget 2073-74'!Q780</f>
        <v>नि</v>
      </c>
      <c r="O828" s="217" t="e">
        <f>J828-#REF!</f>
        <v>#REF!</v>
      </c>
    </row>
    <row r="829" spans="1:15">
      <c r="A829" s="151"/>
      <c r="B829" s="223"/>
      <c r="C829" s="113">
        <f>'Programe Budget 2073-74'!C781</f>
        <v>2</v>
      </c>
      <c r="D829" s="114" t="str">
        <f>'Programe Budget 2073-74'!D781</f>
        <v>क्षेत्रीय माटो परिक्षण प्रयोगशाला, झुम्का, सुनसरी</v>
      </c>
      <c r="E829" s="111">
        <f>'Programe Budget 2073-74'!E781</f>
        <v>8869</v>
      </c>
      <c r="F829" s="111">
        <f>'Programe Budget 2073-74'!F781</f>
        <v>2000</v>
      </c>
      <c r="G829" s="111">
        <f>'Programe Budget 2073-74'!G781</f>
        <v>6869</v>
      </c>
      <c r="H829" s="111">
        <v>1979</v>
      </c>
      <c r="I829" s="111">
        <v>6956</v>
      </c>
      <c r="J829" s="111">
        <f t="shared" si="88"/>
        <v>8935</v>
      </c>
      <c r="K829" s="111">
        <f t="shared" si="89"/>
        <v>100.74416506934266</v>
      </c>
      <c r="L829" s="1292"/>
      <c r="M829" s="1292"/>
      <c r="N829" s="111" t="str">
        <f>'Programe Budget 2073-74'!Q781</f>
        <v>नि</v>
      </c>
      <c r="O829" s="217" t="e">
        <f>J829-#REF!</f>
        <v>#REF!</v>
      </c>
    </row>
    <row r="830" spans="1:15">
      <c r="A830" s="151"/>
      <c r="B830" s="151"/>
      <c r="C830" s="113">
        <f>'Programe Budget 2073-74'!C782</f>
        <v>3</v>
      </c>
      <c r="D830" s="114" t="str">
        <f>'Programe Budget 2073-74'!D782</f>
        <v>क्षेत्रीय माटो परिक्षण प्रयोगशाला, हेटौंडा</v>
      </c>
      <c r="E830" s="111">
        <f>'Programe Budget 2073-74'!E782</f>
        <v>10411</v>
      </c>
      <c r="F830" s="111">
        <f>'Programe Budget 2073-74'!F782</f>
        <v>3560</v>
      </c>
      <c r="G830" s="111">
        <f>'Programe Budget 2073-74'!G782</f>
        <v>6851</v>
      </c>
      <c r="H830" s="111">
        <v>2460</v>
      </c>
      <c r="I830" s="111">
        <v>6456</v>
      </c>
      <c r="J830" s="111">
        <f t="shared" si="88"/>
        <v>8916</v>
      </c>
      <c r="K830" s="111">
        <f t="shared" si="89"/>
        <v>85.640188262414753</v>
      </c>
      <c r="L830" s="171"/>
      <c r="M830" s="173"/>
      <c r="N830" s="111" t="str">
        <f>'Programe Budget 2073-74'!Q782</f>
        <v>नि</v>
      </c>
      <c r="O830" s="217" t="e">
        <f>J830-#REF!</f>
        <v>#REF!</v>
      </c>
    </row>
    <row r="831" spans="1:15">
      <c r="A831" s="151"/>
      <c r="B831" s="151"/>
      <c r="C831" s="113">
        <f>'Programe Budget 2073-74'!C783</f>
        <v>4</v>
      </c>
      <c r="D831" s="114" t="str">
        <f>'Programe Budget 2073-74'!D783</f>
        <v>क्षेत्रीय माटो परिक्षण प्रयोगशाला, पोखरा</v>
      </c>
      <c r="E831" s="111">
        <f>'Programe Budget 2073-74'!E783</f>
        <v>8221</v>
      </c>
      <c r="F831" s="111">
        <f>'Programe Budget 2073-74'!F783</f>
        <v>960</v>
      </c>
      <c r="G831" s="111">
        <f>'Programe Budget 2073-74'!G783</f>
        <v>7261</v>
      </c>
      <c r="H831" s="111">
        <v>1346</v>
      </c>
      <c r="I831" s="111">
        <v>7697</v>
      </c>
      <c r="J831" s="111">
        <f t="shared" si="88"/>
        <v>9043</v>
      </c>
      <c r="K831" s="111">
        <f t="shared" si="89"/>
        <v>109.998783602968</v>
      </c>
      <c r="L831" s="171"/>
      <c r="M831" s="198"/>
      <c r="N831" s="111" t="str">
        <f>'Programe Budget 2073-74'!Q783</f>
        <v>नि</v>
      </c>
      <c r="O831" s="217" t="e">
        <f>J831-#REF!</f>
        <v>#REF!</v>
      </c>
    </row>
    <row r="832" spans="1:15">
      <c r="A832" s="151"/>
      <c r="B832" s="151"/>
      <c r="C832" s="113">
        <f>'Programe Budget 2073-74'!C784</f>
        <v>5</v>
      </c>
      <c r="D832" s="114" t="str">
        <f>'Programe Budget 2073-74'!D784</f>
        <v>क्षेत्रीय माटो परिक्षण प्रयोगशाला, खजुरा, बाँके</v>
      </c>
      <c r="E832" s="111">
        <f>'Programe Budget 2073-74'!E784</f>
        <v>7028</v>
      </c>
      <c r="F832" s="111">
        <f>'Programe Budget 2073-74'!F784</f>
        <v>1123</v>
      </c>
      <c r="G832" s="111">
        <f>'Programe Budget 2073-74'!G784</f>
        <v>5905</v>
      </c>
      <c r="H832" s="111">
        <v>0</v>
      </c>
      <c r="I832" s="111">
        <v>5556</v>
      </c>
      <c r="J832" s="111">
        <f t="shared" si="88"/>
        <v>5556</v>
      </c>
      <c r="K832" s="111">
        <f t="shared" si="89"/>
        <v>79.055207740466699</v>
      </c>
      <c r="L832" s="171"/>
      <c r="M832" s="173"/>
      <c r="N832" s="111" t="str">
        <f>'Programe Budget 2073-74'!Q784</f>
        <v>नि</v>
      </c>
      <c r="O832" s="217" t="e">
        <f>J832-#REF!</f>
        <v>#REF!</v>
      </c>
    </row>
    <row r="833" spans="1:15">
      <c r="A833" s="151"/>
      <c r="B833" s="151"/>
      <c r="C833" s="113">
        <f>'Programe Budget 2073-74'!C785</f>
        <v>6</v>
      </c>
      <c r="D833" s="114" t="str">
        <f>'Programe Budget 2073-74'!D785</f>
        <v>क्षेत्रीय माटो परिक्षण प्रयोगशाला, सुन्दरपुर</v>
      </c>
      <c r="E833" s="111">
        <f>'Programe Budget 2073-74'!E785</f>
        <v>7552</v>
      </c>
      <c r="F833" s="111">
        <f>'Programe Budget 2073-74'!F785</f>
        <v>1768</v>
      </c>
      <c r="G833" s="111">
        <f>'Programe Budget 2073-74'!G785</f>
        <v>5784</v>
      </c>
      <c r="H833" s="111">
        <v>1910</v>
      </c>
      <c r="I833" s="111">
        <v>5318</v>
      </c>
      <c r="J833" s="111">
        <f t="shared" si="88"/>
        <v>7228</v>
      </c>
      <c r="K833" s="111">
        <f t="shared" si="89"/>
        <v>95.709745762711862</v>
      </c>
      <c r="L833" s="171"/>
      <c r="M833" s="173"/>
      <c r="N833" s="111" t="str">
        <f>'Programe Budget 2073-74'!Q785</f>
        <v>नि</v>
      </c>
      <c r="O833" s="217" t="e">
        <f>J833-#REF!</f>
        <v>#REF!</v>
      </c>
    </row>
    <row r="834" spans="1:15">
      <c r="A834" s="151"/>
      <c r="B834" s="151"/>
      <c r="C834" s="113">
        <f>'Programe Budget 2073-74'!C786</f>
        <v>7</v>
      </c>
      <c r="D834" s="114" t="str">
        <f>'Programe Budget 2073-74'!D786</f>
        <v>माटो परिक्षण प्रयोगशाला, सुरुङ्गा, झापा</v>
      </c>
      <c r="E834" s="111">
        <f>'Programe Budget 2073-74'!E786</f>
        <v>4328.1000000000004</v>
      </c>
      <c r="F834" s="111">
        <f>'Programe Budget 2073-74'!F786</f>
        <v>1389</v>
      </c>
      <c r="G834" s="111">
        <f>'Programe Budget 2073-74'!G786</f>
        <v>2939.1</v>
      </c>
      <c r="H834" s="111">
        <v>5835</v>
      </c>
      <c r="I834" s="111">
        <v>3096</v>
      </c>
      <c r="J834" s="111">
        <f t="shared" si="88"/>
        <v>8931</v>
      </c>
      <c r="K834" s="111">
        <f t="shared" si="89"/>
        <v>206.34920634920633</v>
      </c>
      <c r="L834" s="1292"/>
      <c r="M834" s="1292"/>
      <c r="N834" s="111" t="str">
        <f>'Programe Budget 2073-74'!Q786</f>
        <v>नि</v>
      </c>
      <c r="O834" s="217" t="e">
        <f>J834-#REF!</f>
        <v>#REF!</v>
      </c>
    </row>
    <row r="835" spans="1:15" s="69" customFormat="1">
      <c r="A835" s="151"/>
      <c r="B835" s="151"/>
      <c r="C835" s="256"/>
      <c r="D835" s="122" t="str">
        <f>'Programe Budget 2073-74'!D787</f>
        <v>माटो परिक्षण तथा सेवा सुधार कार्यक्रमको जम्मा</v>
      </c>
      <c r="E835" s="169">
        <f t="shared" ref="E835:J835" si="90">SUM(E828:E834)</f>
        <v>73543.100000000006</v>
      </c>
      <c r="F835" s="169">
        <f t="shared" si="90"/>
        <v>12500</v>
      </c>
      <c r="G835" s="169">
        <f t="shared" si="90"/>
        <v>61043.1</v>
      </c>
      <c r="H835" s="169">
        <f t="shared" si="90"/>
        <v>22781</v>
      </c>
      <c r="I835" s="169">
        <f t="shared" si="90"/>
        <v>65473</v>
      </c>
      <c r="J835" s="169">
        <f t="shared" si="90"/>
        <v>88254</v>
      </c>
      <c r="K835" s="111">
        <f t="shared" si="89"/>
        <v>120.00310022286251</v>
      </c>
      <c r="L835" s="170"/>
      <c r="M835" s="376"/>
      <c r="N835" s="169">
        <f>'Programe Budget 2073-74'!Q787</f>
        <v>0</v>
      </c>
      <c r="O835" s="217" t="e">
        <f>J835-#REF!</f>
        <v>#REF!</v>
      </c>
    </row>
    <row r="836" spans="1:15">
      <c r="A836" s="151"/>
      <c r="B836" s="151"/>
      <c r="C836" s="113"/>
      <c r="D836" s="287" t="str">
        <f>'Programe Budget 2073-74'!D788</f>
        <v xml:space="preserve"> केन्द्रस्तर P2 को जम्मा</v>
      </c>
      <c r="E836" s="169" t="e">
        <f t="shared" ref="E836:J836" si="91">+E835+E826+E801+E789</f>
        <v>#REF!</v>
      </c>
      <c r="F836" s="169" t="e">
        <f t="shared" si="91"/>
        <v>#REF!</v>
      </c>
      <c r="G836" s="169" t="e">
        <f t="shared" si="91"/>
        <v>#REF!</v>
      </c>
      <c r="H836" s="169">
        <f t="shared" si="91"/>
        <v>116473.66</v>
      </c>
      <c r="I836" s="169">
        <f t="shared" si="91"/>
        <v>248425.4</v>
      </c>
      <c r="J836" s="169">
        <f t="shared" si="91"/>
        <v>364899.06</v>
      </c>
      <c r="K836" s="111" t="e">
        <f t="shared" si="89"/>
        <v>#REF!</v>
      </c>
      <c r="L836" s="171"/>
      <c r="M836" s="114"/>
      <c r="N836" s="111">
        <f>'Programe Budget 2073-74'!Q788</f>
        <v>0</v>
      </c>
      <c r="O836" s="217" t="e">
        <f>J836-#REF!</f>
        <v>#REF!</v>
      </c>
    </row>
    <row r="837" spans="1:15">
      <c r="A837" s="151" t="str">
        <f>'Programe Budget 2073-74'!A789</f>
        <v>ख) जिल्लास्तर</v>
      </c>
      <c r="B837" s="151"/>
      <c r="C837" s="113"/>
      <c r="D837" s="122"/>
      <c r="E837" s="109"/>
      <c r="F837" s="109"/>
      <c r="G837" s="109"/>
      <c r="H837" s="111"/>
      <c r="I837" s="111"/>
      <c r="J837" s="111"/>
      <c r="K837" s="111"/>
      <c r="L837" s="171"/>
      <c r="M837" s="114"/>
      <c r="N837" s="111">
        <f>'Programe Budget 2073-74'!Q789</f>
        <v>0</v>
      </c>
      <c r="O837" s="217" t="e">
        <f>J837-#REF!</f>
        <v>#REF!</v>
      </c>
    </row>
    <row r="838" spans="1:15">
      <c r="A838" s="109">
        <f>'Programe Budget 2073-74'!A790</f>
        <v>1</v>
      </c>
      <c r="B838" s="109" t="str">
        <f>'Programe Budget 2073-74'!B790</f>
        <v>312801-3/4</v>
      </c>
      <c r="C838" s="123">
        <f>'Programe Budget 2073-74'!C790</f>
        <v>1</v>
      </c>
      <c r="D838" s="123" t="str">
        <f>'Programe Budget 2073-74'!D790</f>
        <v xml:space="preserve">कर्णाली अञ्चल कृषि विकास आयोजना </v>
      </c>
      <c r="E838" s="372"/>
      <c r="F838" s="372"/>
      <c r="G838" s="372"/>
      <c r="H838" s="111"/>
      <c r="I838" s="111"/>
      <c r="J838" s="111"/>
      <c r="K838" s="111"/>
      <c r="L838" s="171"/>
      <c r="M838" s="114"/>
      <c r="N838" s="111" t="str">
        <f>'Programe Budget 2073-74'!Q790</f>
        <v>ना</v>
      </c>
      <c r="O838" s="217" t="e">
        <f>J838-#REF!</f>
        <v>#REF!</v>
      </c>
    </row>
    <row r="839" spans="1:15">
      <c r="A839" s="151"/>
      <c r="B839" s="223"/>
      <c r="C839" s="113">
        <f>'Programe Budget 2073-74'!C791</f>
        <v>1</v>
      </c>
      <c r="D839" s="114" t="str">
        <f>'Programe Budget 2073-74'!D791</f>
        <v>जिल्ला कृषि विकास कार्यालय, डोल्पा</v>
      </c>
      <c r="E839" s="111">
        <f>'Programe Budget 2073-74'!E791</f>
        <v>5913</v>
      </c>
      <c r="F839" s="111">
        <f>'Programe Budget 2073-74'!F791</f>
        <v>0</v>
      </c>
      <c r="G839" s="111">
        <f>'Programe Budget 2073-74'!G791</f>
        <v>5913</v>
      </c>
      <c r="H839" s="111">
        <v>0</v>
      </c>
      <c r="I839" s="111">
        <v>5200</v>
      </c>
      <c r="J839" s="111">
        <f t="shared" ref="J839:J845" si="92">I839+H839</f>
        <v>5200</v>
      </c>
      <c r="K839" s="111">
        <f>J839/E839*100</f>
        <v>87.941823101640452</v>
      </c>
      <c r="L839" s="171"/>
      <c r="M839" s="171"/>
      <c r="N839" s="111" t="str">
        <f>'Programe Budget 2073-74'!Q791</f>
        <v>सु</v>
      </c>
      <c r="O839" s="217" t="e">
        <f>J839-#REF!</f>
        <v>#REF!</v>
      </c>
    </row>
    <row r="840" spans="1:15">
      <c r="A840" s="151"/>
      <c r="B840" s="223"/>
      <c r="C840" s="113">
        <f>'Programe Budget 2073-74'!C792</f>
        <v>2</v>
      </c>
      <c r="D840" s="114" t="str">
        <f>'Programe Budget 2073-74'!D792</f>
        <v xml:space="preserve">जिल्ला कृषि विकास कार्यालय, मुगु </v>
      </c>
      <c r="E840" s="111">
        <f>'Programe Budget 2073-74'!E792</f>
        <v>5909</v>
      </c>
      <c r="F840" s="111">
        <f>'Programe Budget 2073-74'!F792</f>
        <v>0</v>
      </c>
      <c r="G840" s="111">
        <f>'Programe Budget 2073-74'!G792</f>
        <v>5909</v>
      </c>
      <c r="H840" s="111">
        <v>0</v>
      </c>
      <c r="I840" s="111">
        <v>5770</v>
      </c>
      <c r="J840" s="111">
        <f t="shared" si="92"/>
        <v>5770</v>
      </c>
      <c r="K840" s="111">
        <f>J840/E840*100</f>
        <v>97.647656117786426</v>
      </c>
      <c r="L840" s="171"/>
      <c r="M840" s="114"/>
      <c r="N840" s="111" t="str">
        <f>'Programe Budget 2073-74'!Q792</f>
        <v>सु</v>
      </c>
      <c r="O840" s="217" t="e">
        <f>J840-#REF!</f>
        <v>#REF!</v>
      </c>
    </row>
    <row r="841" spans="1:15">
      <c r="A841" s="151"/>
      <c r="B841" s="223"/>
      <c r="C841" s="113">
        <f>'Programe Budget 2073-74'!C793</f>
        <v>3</v>
      </c>
      <c r="D841" s="114" t="str">
        <f>'Programe Budget 2073-74'!D793</f>
        <v>जिल्ला कृषि विकास कार्यालय, हुम्ला</v>
      </c>
      <c r="E841" s="111">
        <f>'Programe Budget 2073-74'!E793</f>
        <v>5913</v>
      </c>
      <c r="F841" s="111">
        <f>'Programe Budget 2073-74'!F793</f>
        <v>0</v>
      </c>
      <c r="G841" s="111">
        <f>'Programe Budget 2073-74'!G793</f>
        <v>5913</v>
      </c>
      <c r="H841" s="111">
        <v>0</v>
      </c>
      <c r="I841" s="111">
        <v>4600</v>
      </c>
      <c r="J841" s="111">
        <f t="shared" si="92"/>
        <v>4600</v>
      </c>
      <c r="K841" s="111">
        <f>J841/E841*100</f>
        <v>77.794689666835779</v>
      </c>
      <c r="L841" s="171"/>
      <c r="M841" s="112"/>
      <c r="N841" s="111" t="str">
        <f>'Programe Budget 2073-74'!Q793</f>
        <v>सु</v>
      </c>
      <c r="O841" s="217" t="e">
        <f>J841-#REF!</f>
        <v>#REF!</v>
      </c>
    </row>
    <row r="842" spans="1:15">
      <c r="A842" s="151"/>
      <c r="B842" s="223"/>
      <c r="C842" s="113">
        <f>'Programe Budget 2073-74'!C794</f>
        <v>4</v>
      </c>
      <c r="D842" s="114" t="str">
        <f>'Programe Budget 2073-74'!D794</f>
        <v>जिल्ला कृषि विकास कार्यालय, जुम्ला</v>
      </c>
      <c r="E842" s="111">
        <f>'Programe Budget 2073-74'!E794</f>
        <v>6639</v>
      </c>
      <c r="F842" s="111">
        <f>'Programe Budget 2073-74'!F794</f>
        <v>0</v>
      </c>
      <c r="G842" s="111">
        <f>'Programe Budget 2073-74'!G794</f>
        <v>6639</v>
      </c>
      <c r="H842" s="111">
        <v>0</v>
      </c>
      <c r="I842" s="111">
        <v>4363</v>
      </c>
      <c r="J842" s="111">
        <f t="shared" si="92"/>
        <v>4363</v>
      </c>
      <c r="K842" s="111">
        <f>J842/E842*100</f>
        <v>65.717728573580359</v>
      </c>
      <c r="L842" s="171"/>
      <c r="M842" s="114"/>
      <c r="N842" s="111" t="str">
        <f>'Programe Budget 2073-74'!Q794</f>
        <v>सु</v>
      </c>
      <c r="O842" s="217" t="e">
        <f>J842-#REF!</f>
        <v>#REF!</v>
      </c>
    </row>
    <row r="843" spans="1:15">
      <c r="A843" s="151"/>
      <c r="B843" s="151"/>
      <c r="C843" s="113">
        <f>'Programe Budget 2073-74'!C795</f>
        <v>6</v>
      </c>
      <c r="D843" s="114" t="str">
        <f>'Programe Budget 2073-74'!D795</f>
        <v>जिल्ला कृषि विकास कार्यालय, कालिकोट</v>
      </c>
      <c r="E843" s="111">
        <f>'Programe Budget 2073-74'!E795</f>
        <v>7392</v>
      </c>
      <c r="F843" s="111">
        <f>'Programe Budget 2073-74'!F795</f>
        <v>0</v>
      </c>
      <c r="G843" s="111">
        <f>'Programe Budget 2073-74'!G795</f>
        <v>7392</v>
      </c>
      <c r="H843" s="111">
        <v>0</v>
      </c>
      <c r="I843" s="111">
        <v>5800</v>
      </c>
      <c r="J843" s="111">
        <f t="shared" si="92"/>
        <v>5800</v>
      </c>
      <c r="K843" s="111">
        <f t="shared" ref="K843:K906" si="93">J843/E843*100</f>
        <v>78.46320346320347</v>
      </c>
      <c r="L843" s="171"/>
      <c r="M843" s="114"/>
      <c r="N843" s="111" t="str">
        <f>'Programe Budget 2073-74'!Q795</f>
        <v>सु</v>
      </c>
      <c r="O843" s="217" t="e">
        <f>J843-#REF!</f>
        <v>#REF!</v>
      </c>
    </row>
    <row r="844" spans="1:15">
      <c r="A844" s="151"/>
      <c r="B844" s="151"/>
      <c r="C844" s="113" t="e">
        <f>'Programe Budget 2073-74'!#REF!</f>
        <v>#REF!</v>
      </c>
      <c r="D844" s="114" t="e">
        <f>'Programe Budget 2073-74'!#REF!</f>
        <v>#REF!</v>
      </c>
      <c r="E844" s="111" t="e">
        <f>'Programe Budget 2073-74'!#REF!</f>
        <v>#REF!</v>
      </c>
      <c r="F844" s="111" t="e">
        <f>'Programe Budget 2073-74'!#REF!</f>
        <v>#REF!</v>
      </c>
      <c r="G844" s="111" t="e">
        <f>'Programe Budget 2073-74'!#REF!</f>
        <v>#REF!</v>
      </c>
      <c r="H844" s="111">
        <v>0</v>
      </c>
      <c r="I844" s="111">
        <v>4660.8999999999996</v>
      </c>
      <c r="J844" s="111">
        <f t="shared" si="92"/>
        <v>4660.8999999999996</v>
      </c>
      <c r="K844" s="111" t="e">
        <f t="shared" si="93"/>
        <v>#REF!</v>
      </c>
      <c r="L844" s="114"/>
      <c r="M844" s="114"/>
      <c r="N844" s="111" t="e">
        <f>'Programe Budget 2073-74'!#REF!</f>
        <v>#REF!</v>
      </c>
      <c r="O844" s="217" t="e">
        <f>J844-#REF!</f>
        <v>#REF!</v>
      </c>
    </row>
    <row r="845" spans="1:15">
      <c r="A845" s="151"/>
      <c r="B845" s="151"/>
      <c r="C845" s="113" t="e">
        <f>'Programe Budget 2073-74'!#REF!</f>
        <v>#REF!</v>
      </c>
      <c r="D845" s="114" t="e">
        <f>'Programe Budget 2073-74'!#REF!</f>
        <v>#REF!</v>
      </c>
      <c r="E845" s="111" t="e">
        <f>'Programe Budget 2073-74'!#REF!</f>
        <v>#REF!</v>
      </c>
      <c r="F845" s="111" t="e">
        <f>'Programe Budget 2073-74'!#REF!</f>
        <v>#REF!</v>
      </c>
      <c r="G845" s="111" t="e">
        <f>'Programe Budget 2073-74'!#REF!</f>
        <v>#REF!</v>
      </c>
      <c r="H845" s="111">
        <v>0</v>
      </c>
      <c r="I845" s="111">
        <v>992.8</v>
      </c>
      <c r="J845" s="111">
        <f t="shared" si="92"/>
        <v>992.8</v>
      </c>
      <c r="K845" s="111" t="e">
        <f t="shared" si="93"/>
        <v>#REF!</v>
      </c>
      <c r="L845" s="1290"/>
      <c r="M845" s="1290"/>
      <c r="N845" s="111" t="e">
        <f>'Programe Budget 2073-74'!#REF!</f>
        <v>#REF!</v>
      </c>
      <c r="O845" s="217" t="e">
        <f>J845-#REF!</f>
        <v>#REF!</v>
      </c>
    </row>
    <row r="846" spans="1:15">
      <c r="A846" s="151"/>
      <c r="B846" s="151"/>
      <c r="C846" s="113"/>
      <c r="D846" s="122" t="str">
        <f>'Programe Budget 2073-74'!D796</f>
        <v>कर्णाली अञ्चल कृषि विकास आयोजनाको जम्मा</v>
      </c>
      <c r="E846" s="169" t="e">
        <f t="shared" ref="E846:J846" si="94">SUM(E839:E845)</f>
        <v>#REF!</v>
      </c>
      <c r="F846" s="169" t="e">
        <f t="shared" si="94"/>
        <v>#REF!</v>
      </c>
      <c r="G846" s="169" t="e">
        <f t="shared" si="94"/>
        <v>#REF!</v>
      </c>
      <c r="H846" s="169">
        <f t="shared" si="94"/>
        <v>0</v>
      </c>
      <c r="I846" s="169">
        <f t="shared" si="94"/>
        <v>31386.7</v>
      </c>
      <c r="J846" s="169">
        <f t="shared" si="94"/>
        <v>31386.7</v>
      </c>
      <c r="K846" s="111" t="e">
        <f t="shared" si="93"/>
        <v>#REF!</v>
      </c>
      <c r="L846" s="171"/>
      <c r="M846" s="114"/>
      <c r="N846" s="111">
        <f>'Programe Budget 2073-74'!Q796</f>
        <v>0</v>
      </c>
      <c r="O846" s="217" t="e">
        <f>J846-#REF!</f>
        <v>#REF!</v>
      </c>
    </row>
    <row r="847" spans="1:15" ht="22.5" customHeight="1">
      <c r="A847" s="151">
        <f>'Programe Budget 2073-74'!A797</f>
        <v>2</v>
      </c>
      <c r="B847" s="223" t="str">
        <f>'Programe Budget 2073-74'!B797</f>
        <v>312802-3/4</v>
      </c>
      <c r="C847" s="113"/>
      <c r="D847" s="123" t="str">
        <f>'Programe Budget 2073-74'!D797</f>
        <v xml:space="preserve">कृषि प्रसार कार्यक्रम </v>
      </c>
      <c r="E847" s="372"/>
      <c r="F847" s="372"/>
      <c r="G847" s="372"/>
      <c r="H847" s="111"/>
      <c r="I847" s="111"/>
      <c r="J847" s="111"/>
      <c r="K847" s="111"/>
      <c r="L847" s="171"/>
      <c r="M847" s="167"/>
      <c r="N847" s="111" t="str">
        <f>'Programe Budget 2073-74'!Q797</f>
        <v>ना</v>
      </c>
      <c r="O847" s="217" t="e">
        <f>J847-#REF!</f>
        <v>#REF!</v>
      </c>
    </row>
    <row r="848" spans="1:15">
      <c r="A848" s="151"/>
      <c r="B848" s="223"/>
      <c r="C848" s="113">
        <f>'Programe Budget 2073-74'!C798</f>
        <v>1</v>
      </c>
      <c r="D848" s="126" t="str">
        <f>'Programe Budget 2073-74'!D798</f>
        <v>जिल्ला कृषि विकास कार्यालय, ताप्लेजुङ्ग</v>
      </c>
      <c r="E848" s="111">
        <f>'Programe Budget 2073-74'!E798</f>
        <v>29514</v>
      </c>
      <c r="F848" s="111">
        <f>'Programe Budget 2073-74'!F798</f>
        <v>2173</v>
      </c>
      <c r="G848" s="111">
        <f>'Programe Budget 2073-74'!G798</f>
        <v>27341</v>
      </c>
      <c r="H848" s="111">
        <v>2273</v>
      </c>
      <c r="I848" s="111">
        <v>22208</v>
      </c>
      <c r="J848" s="111">
        <f t="shared" ref="J848:J879" si="95">I848+H848</f>
        <v>24481</v>
      </c>
      <c r="K848" s="111">
        <f t="shared" si="93"/>
        <v>82.947075963949317</v>
      </c>
      <c r="L848" s="171"/>
      <c r="M848" s="171"/>
      <c r="N848" s="111" t="str">
        <f>'Programe Budget 2073-74'!Q798</f>
        <v>वि</v>
      </c>
      <c r="O848" s="217" t="e">
        <f>J848-#REF!</f>
        <v>#REF!</v>
      </c>
    </row>
    <row r="849" spans="1:15">
      <c r="A849" s="151"/>
      <c r="B849" s="223"/>
      <c r="C849" s="113">
        <f>'Programe Budget 2073-74'!C799</f>
        <v>2</v>
      </c>
      <c r="D849" s="126" t="str">
        <f>'Programe Budget 2073-74'!D799</f>
        <v>जिल्ला कृषि विकास कार्यालय, पाँचथर</v>
      </c>
      <c r="E849" s="111">
        <f>'Programe Budget 2073-74'!E799</f>
        <v>32123</v>
      </c>
      <c r="F849" s="111">
        <f>'Programe Budget 2073-74'!F799</f>
        <v>2173</v>
      </c>
      <c r="G849" s="111">
        <f>'Programe Budget 2073-74'!G799</f>
        <v>29950</v>
      </c>
      <c r="H849" s="111">
        <v>2499.1999999999998</v>
      </c>
      <c r="I849" s="111">
        <v>25427.599999999999</v>
      </c>
      <c r="J849" s="111">
        <f t="shared" si="95"/>
        <v>27926.799999999999</v>
      </c>
      <c r="K849" s="111">
        <f t="shared" si="93"/>
        <v>86.937085577312203</v>
      </c>
      <c r="L849" s="171"/>
      <c r="M849" s="171"/>
      <c r="N849" s="111" t="str">
        <f>'Programe Budget 2073-74'!Q799</f>
        <v>वि</v>
      </c>
      <c r="O849" s="217" t="e">
        <f>J849-#REF!</f>
        <v>#REF!</v>
      </c>
    </row>
    <row r="850" spans="1:15">
      <c r="A850" s="151"/>
      <c r="B850" s="223"/>
      <c r="C850" s="113">
        <f>'Programe Budget 2073-74'!C800</f>
        <v>3</v>
      </c>
      <c r="D850" s="126" t="str">
        <f>'Programe Budget 2073-74'!D800</f>
        <v>जिल्ला कृषि विकास कार्यालय, इलाम</v>
      </c>
      <c r="E850" s="111">
        <f>'Programe Budget 2073-74'!E800</f>
        <v>37189</v>
      </c>
      <c r="F850" s="111">
        <f>'Programe Budget 2073-74'!F800</f>
        <v>2173</v>
      </c>
      <c r="G850" s="111">
        <f>'Programe Budget 2073-74'!G800</f>
        <v>35016</v>
      </c>
      <c r="H850" s="111">
        <v>2500</v>
      </c>
      <c r="I850" s="111">
        <v>28178.2</v>
      </c>
      <c r="J850" s="111">
        <f t="shared" si="95"/>
        <v>30678.2</v>
      </c>
      <c r="K850" s="111">
        <f t="shared" si="93"/>
        <v>82.492672564467995</v>
      </c>
      <c r="L850" s="171"/>
      <c r="M850" s="171"/>
      <c r="N850" s="111" t="str">
        <f>'Programe Budget 2073-74'!Q800</f>
        <v>वि</v>
      </c>
      <c r="O850" s="217" t="e">
        <f>J850-#REF!</f>
        <v>#REF!</v>
      </c>
    </row>
    <row r="851" spans="1:15">
      <c r="A851" s="151"/>
      <c r="B851" s="151"/>
      <c r="C851" s="113">
        <f>'Programe Budget 2073-74'!C801</f>
        <v>4</v>
      </c>
      <c r="D851" s="126" t="str">
        <f>'Programe Budget 2073-74'!D801</f>
        <v>जिल्ला कृषि विकास कार्यालय, झापा</v>
      </c>
      <c r="E851" s="111">
        <f>'Programe Budget 2073-74'!E801</f>
        <v>48184</v>
      </c>
      <c r="F851" s="111">
        <f>'Programe Budget 2073-74'!F801</f>
        <v>6253</v>
      </c>
      <c r="G851" s="111">
        <f>'Programe Budget 2073-74'!G801</f>
        <v>41931</v>
      </c>
      <c r="H851" s="111">
        <v>3999.5</v>
      </c>
      <c r="I851" s="111">
        <v>33777.199999999997</v>
      </c>
      <c r="J851" s="111">
        <f t="shared" si="95"/>
        <v>37776.699999999997</v>
      </c>
      <c r="K851" s="111">
        <f t="shared" si="93"/>
        <v>78.400921467707121</v>
      </c>
      <c r="L851" s="171"/>
      <c r="M851" s="171"/>
      <c r="N851" s="111" t="str">
        <f>'Programe Budget 2073-74'!Q801</f>
        <v>वि</v>
      </c>
      <c r="O851" s="217" t="e">
        <f>J851-#REF!</f>
        <v>#REF!</v>
      </c>
    </row>
    <row r="852" spans="1:15">
      <c r="A852" s="151"/>
      <c r="B852" s="151"/>
      <c r="C852" s="113">
        <f>'Programe Budget 2073-74'!C802</f>
        <v>5</v>
      </c>
      <c r="D852" s="126" t="str">
        <f>'Programe Budget 2073-74'!D802</f>
        <v>जिल्ला कृषि विकास कार्यालय, संखुवासभा</v>
      </c>
      <c r="E852" s="111">
        <f>'Programe Budget 2073-74'!E802</f>
        <v>31361</v>
      </c>
      <c r="F852" s="111">
        <f>'Programe Budget 2073-74'!F802</f>
        <v>2173</v>
      </c>
      <c r="G852" s="111">
        <f>'Programe Budget 2073-74'!G802</f>
        <v>29188</v>
      </c>
      <c r="H852" s="111">
        <v>2118.8000000000002</v>
      </c>
      <c r="I852" s="111">
        <v>23074.2</v>
      </c>
      <c r="J852" s="111">
        <f t="shared" si="95"/>
        <v>25193</v>
      </c>
      <c r="K852" s="111">
        <f t="shared" si="93"/>
        <v>80.332259813143708</v>
      </c>
      <c r="L852" s="171"/>
      <c r="M852" s="171"/>
      <c r="N852" s="111" t="str">
        <f>'Programe Budget 2073-74'!Q802</f>
        <v>वि</v>
      </c>
      <c r="O852" s="217" t="e">
        <f>J852-#REF!</f>
        <v>#REF!</v>
      </c>
    </row>
    <row r="853" spans="1:15">
      <c r="A853" s="151"/>
      <c r="B853" s="151"/>
      <c r="C853" s="113">
        <f>'Programe Budget 2073-74'!C803</f>
        <v>6</v>
      </c>
      <c r="D853" s="126" t="str">
        <f>'Programe Budget 2073-74'!D803</f>
        <v>जिल्ला कृषि विकास कार्यालय, तेह्रथुम</v>
      </c>
      <c r="E853" s="111">
        <f>'Programe Budget 2073-74'!E803</f>
        <v>36021</v>
      </c>
      <c r="F853" s="111">
        <f>'Programe Budget 2073-74'!F803</f>
        <v>2173</v>
      </c>
      <c r="G853" s="111">
        <f>'Programe Budget 2073-74'!G803</f>
        <v>33848</v>
      </c>
      <c r="H853" s="111">
        <v>1255.4000000000001</v>
      </c>
      <c r="I853" s="111">
        <v>12432.05</v>
      </c>
      <c r="J853" s="111">
        <f t="shared" si="95"/>
        <v>13687.449999999999</v>
      </c>
      <c r="K853" s="111">
        <f t="shared" si="93"/>
        <v>37.998528636073395</v>
      </c>
      <c r="L853" s="171"/>
      <c r="M853" s="171"/>
      <c r="N853" s="111" t="str">
        <f>'Programe Budget 2073-74'!Q803</f>
        <v>वि</v>
      </c>
      <c r="O853" s="217" t="e">
        <f>J853-#REF!</f>
        <v>#REF!</v>
      </c>
    </row>
    <row r="854" spans="1:15">
      <c r="A854" s="151"/>
      <c r="B854" s="151"/>
      <c r="C854" s="113">
        <f>'Programe Budget 2073-74'!C804</f>
        <v>7</v>
      </c>
      <c r="D854" s="126" t="str">
        <f>'Programe Budget 2073-74'!D804</f>
        <v>जिल्ला कृषि विकास कार्यालय, धनकुटा</v>
      </c>
      <c r="E854" s="111">
        <f>'Programe Budget 2073-74'!E804</f>
        <v>34716</v>
      </c>
      <c r="F854" s="111">
        <f>'Programe Budget 2073-74'!F804</f>
        <v>2173</v>
      </c>
      <c r="G854" s="111">
        <f>'Programe Budget 2073-74'!G804</f>
        <v>32543</v>
      </c>
      <c r="H854" s="111">
        <v>3265.4</v>
      </c>
      <c r="I854" s="111">
        <v>25270</v>
      </c>
      <c r="J854" s="111">
        <f t="shared" si="95"/>
        <v>28535.4</v>
      </c>
      <c r="K854" s="111">
        <f t="shared" si="93"/>
        <v>82.19668164535085</v>
      </c>
      <c r="L854" s="171"/>
      <c r="M854" s="171"/>
      <c r="N854" s="111" t="str">
        <f>'Programe Budget 2073-74'!Q804</f>
        <v>वि</v>
      </c>
      <c r="O854" s="217" t="e">
        <f>J854-#REF!</f>
        <v>#REF!</v>
      </c>
    </row>
    <row r="855" spans="1:15">
      <c r="A855" s="151"/>
      <c r="B855" s="151"/>
      <c r="C855" s="113">
        <f>'Programe Budget 2073-74'!C805</f>
        <v>8</v>
      </c>
      <c r="D855" s="126" t="str">
        <f>'Programe Budget 2073-74'!D805</f>
        <v>जिल्ला कृषि विकास कार्यालय, सुनसरी</v>
      </c>
      <c r="E855" s="111">
        <f>'Programe Budget 2073-74'!E805</f>
        <v>42896</v>
      </c>
      <c r="F855" s="111">
        <f>'Programe Budget 2073-74'!F805</f>
        <v>2173</v>
      </c>
      <c r="G855" s="111">
        <f>'Programe Budget 2073-74'!G805</f>
        <v>42896</v>
      </c>
      <c r="H855" s="111">
        <v>3277</v>
      </c>
      <c r="I855" s="111">
        <v>36401.599999999999</v>
      </c>
      <c r="J855" s="111">
        <f t="shared" si="95"/>
        <v>39678.6</v>
      </c>
      <c r="K855" s="111">
        <f t="shared" si="93"/>
        <v>92.499533756061169</v>
      </c>
      <c r="L855" s="171"/>
      <c r="M855" s="171"/>
      <c r="N855" s="111" t="str">
        <f>'Programe Budget 2073-74'!Q805</f>
        <v>वि</v>
      </c>
      <c r="O855" s="217" t="e">
        <f>J855-#REF!</f>
        <v>#REF!</v>
      </c>
    </row>
    <row r="856" spans="1:15">
      <c r="A856" s="151"/>
      <c r="B856" s="151"/>
      <c r="C856" s="113">
        <f>'Programe Budget 2073-74'!C806</f>
        <v>9</v>
      </c>
      <c r="D856" s="126" t="str">
        <f>'Programe Budget 2073-74'!D806</f>
        <v>जिल्ला कृषि विकास कार्यालय, मोरङ्ग</v>
      </c>
      <c r="E856" s="111">
        <f>'Programe Budget 2073-74'!E806</f>
        <v>46293</v>
      </c>
      <c r="F856" s="111">
        <f>'Programe Budget 2073-74'!F806</f>
        <v>4345</v>
      </c>
      <c r="G856" s="111">
        <f>'Programe Budget 2073-74'!G806</f>
        <v>41948</v>
      </c>
      <c r="H856" s="111">
        <v>4454.3999999999996</v>
      </c>
      <c r="I856" s="111">
        <v>36995.9</v>
      </c>
      <c r="J856" s="111">
        <f t="shared" si="95"/>
        <v>41450.300000000003</v>
      </c>
      <c r="K856" s="111">
        <f t="shared" si="93"/>
        <v>89.539023178450321</v>
      </c>
      <c r="L856" s="171"/>
      <c r="M856" s="171"/>
      <c r="N856" s="111" t="str">
        <f>'Programe Budget 2073-74'!Q806</f>
        <v>वि</v>
      </c>
      <c r="O856" s="217" t="e">
        <f>J856-#REF!</f>
        <v>#REF!</v>
      </c>
    </row>
    <row r="857" spans="1:15">
      <c r="A857" s="151"/>
      <c r="B857" s="151"/>
      <c r="C857" s="113">
        <f>'Programe Budget 2073-74'!C807</f>
        <v>10</v>
      </c>
      <c r="D857" s="126" t="str">
        <f>'Programe Budget 2073-74'!D807</f>
        <v>जिल्ला कृषि विकास कार्यालय, भोजपुर</v>
      </c>
      <c r="E857" s="111">
        <f>'Programe Budget 2073-74'!E807</f>
        <v>33449</v>
      </c>
      <c r="F857" s="111">
        <f>'Programe Budget 2073-74'!F807</f>
        <v>2173</v>
      </c>
      <c r="G857" s="111">
        <f>'Programe Budget 2073-74'!G807</f>
        <v>31276</v>
      </c>
      <c r="H857" s="111">
        <v>2468.1999999999998</v>
      </c>
      <c r="I857" s="111">
        <v>25182.799999999999</v>
      </c>
      <c r="J857" s="111">
        <f t="shared" si="95"/>
        <v>27651</v>
      </c>
      <c r="K857" s="111">
        <f t="shared" si="93"/>
        <v>82.666148464827046</v>
      </c>
      <c r="L857" s="171"/>
      <c r="M857" s="171"/>
      <c r="N857" s="111" t="str">
        <f>'Programe Budget 2073-74'!Q807</f>
        <v>वि</v>
      </c>
      <c r="O857" s="217" t="e">
        <f>J857-#REF!</f>
        <v>#REF!</v>
      </c>
    </row>
    <row r="858" spans="1:15">
      <c r="A858" s="151"/>
      <c r="B858" s="151"/>
      <c r="C858" s="113">
        <f>'Programe Budget 2073-74'!C808</f>
        <v>11</v>
      </c>
      <c r="D858" s="126" t="str">
        <f>'Programe Budget 2073-74'!D808</f>
        <v>जिल्ला कृषि विकास कार्यालय, सोलुखुम्बु</v>
      </c>
      <c r="E858" s="111">
        <f>'Programe Budget 2073-74'!E808</f>
        <v>31729</v>
      </c>
      <c r="F858" s="111">
        <f>'Programe Budget 2073-74'!F808</f>
        <v>3476</v>
      </c>
      <c r="G858" s="111">
        <f>'Programe Budget 2073-74'!G808</f>
        <v>28253</v>
      </c>
      <c r="H858" s="111">
        <v>2500</v>
      </c>
      <c r="I858" s="111">
        <v>25003.9</v>
      </c>
      <c r="J858" s="111">
        <f t="shared" si="95"/>
        <v>27503.9</v>
      </c>
      <c r="K858" s="111">
        <f t="shared" si="93"/>
        <v>86.68379085379307</v>
      </c>
      <c r="L858" s="171"/>
      <c r="M858" s="171"/>
      <c r="N858" s="111" t="str">
        <f>'Programe Budget 2073-74'!Q808</f>
        <v>वि</v>
      </c>
      <c r="O858" s="217" t="e">
        <f>J858-#REF!</f>
        <v>#REF!</v>
      </c>
    </row>
    <row r="859" spans="1:15">
      <c r="A859" s="151"/>
      <c r="B859" s="151"/>
      <c r="C859" s="113">
        <f>'Programe Budget 2073-74'!C809</f>
        <v>12</v>
      </c>
      <c r="D859" s="126" t="str">
        <f>'Programe Budget 2073-74'!D809</f>
        <v>जिल्ला कृषि विकास कार्यालय, ओखलढुङ्गा</v>
      </c>
      <c r="E859" s="111">
        <f>'Programe Budget 2073-74'!E809</f>
        <v>33417</v>
      </c>
      <c r="F859" s="111">
        <f>'Programe Budget 2073-74'!F809</f>
        <v>2173</v>
      </c>
      <c r="G859" s="111">
        <f>'Programe Budget 2073-74'!G809</f>
        <v>31268</v>
      </c>
      <c r="H859" s="111">
        <v>0</v>
      </c>
      <c r="I859" s="111">
        <v>29326</v>
      </c>
      <c r="J859" s="111">
        <f t="shared" si="95"/>
        <v>29326</v>
      </c>
      <c r="K859" s="111">
        <f t="shared" si="93"/>
        <v>87.757728102462821</v>
      </c>
      <c r="L859" s="171"/>
      <c r="M859" s="171"/>
      <c r="N859" s="111" t="str">
        <f>'Programe Budget 2073-74'!Q809</f>
        <v>वि</v>
      </c>
      <c r="O859" s="217" t="e">
        <f>J859-#REF!</f>
        <v>#REF!</v>
      </c>
    </row>
    <row r="860" spans="1:15">
      <c r="A860" s="151"/>
      <c r="B860" s="151"/>
      <c r="C860" s="113">
        <f>'Programe Budget 2073-74'!C810</f>
        <v>13</v>
      </c>
      <c r="D860" s="126" t="str">
        <f>'Programe Budget 2073-74'!D810</f>
        <v>जिल्ला कृषि विकास कार्यालय, खोटाङ्ग</v>
      </c>
      <c r="E860" s="111">
        <f>'Programe Budget 2073-74'!E810</f>
        <v>33441</v>
      </c>
      <c r="F860" s="111">
        <f>'Programe Budget 2073-74'!F810</f>
        <v>2173</v>
      </c>
      <c r="G860" s="111">
        <f>'Programe Budget 2073-74'!G810</f>
        <v>31268</v>
      </c>
      <c r="H860" s="111">
        <v>1476</v>
      </c>
      <c r="I860" s="111">
        <v>29623</v>
      </c>
      <c r="J860" s="111">
        <f t="shared" si="95"/>
        <v>31099</v>
      </c>
      <c r="K860" s="111">
        <f t="shared" si="93"/>
        <v>92.996620914446339</v>
      </c>
      <c r="L860" s="171"/>
      <c r="M860" s="171"/>
      <c r="N860" s="111" t="str">
        <f>'Programe Budget 2073-74'!Q810</f>
        <v>वि</v>
      </c>
      <c r="O860" s="217" t="e">
        <f>J860-#REF!</f>
        <v>#REF!</v>
      </c>
    </row>
    <row r="861" spans="1:15">
      <c r="A861" s="151"/>
      <c r="B861" s="151"/>
      <c r="C861" s="113">
        <f>'Programe Budget 2073-74'!C811</f>
        <v>14</v>
      </c>
      <c r="D861" s="126" t="str">
        <f>'Programe Budget 2073-74'!D811</f>
        <v>जिल्ला कृषि विकास कार्यालय, सिराहा</v>
      </c>
      <c r="E861" s="111">
        <f>'Programe Budget 2073-74'!E811</f>
        <v>43143</v>
      </c>
      <c r="F861" s="111">
        <f>'Programe Budget 2073-74'!F811</f>
        <v>3911</v>
      </c>
      <c r="G861" s="111">
        <f>'Programe Budget 2073-74'!G811</f>
        <v>39232</v>
      </c>
      <c r="H861" s="111">
        <v>938.7</v>
      </c>
      <c r="I861" s="111">
        <v>33854.300000000003</v>
      </c>
      <c r="J861" s="111">
        <f t="shared" si="95"/>
        <v>34793</v>
      </c>
      <c r="K861" s="111">
        <f t="shared" si="93"/>
        <v>80.645759451127645</v>
      </c>
      <c r="L861" s="171"/>
      <c r="M861" s="171"/>
      <c r="N861" s="111" t="str">
        <f>'Programe Budget 2073-74'!Q811</f>
        <v>वि</v>
      </c>
      <c r="O861" s="217" t="e">
        <f>J861-#REF!</f>
        <v>#REF!</v>
      </c>
    </row>
    <row r="862" spans="1:15">
      <c r="A862" s="151"/>
      <c r="B862" s="151"/>
      <c r="C862" s="113">
        <f>'Programe Budget 2073-74'!C812</f>
        <v>15</v>
      </c>
      <c r="D862" s="126" t="str">
        <f>'Programe Budget 2073-74'!D812</f>
        <v>जिल्ला कृषि विकास कार्यालय, सप्तरी</v>
      </c>
      <c r="E862" s="111">
        <f>'Programe Budget 2073-74'!E812</f>
        <v>41267</v>
      </c>
      <c r="F862" s="111">
        <f>'Programe Budget 2073-74'!F812</f>
        <v>2173</v>
      </c>
      <c r="G862" s="111">
        <f>'Programe Budget 2073-74'!G812</f>
        <v>39094</v>
      </c>
      <c r="H862" s="111">
        <v>2397.8000000000002</v>
      </c>
      <c r="I862" s="111">
        <v>32250.3</v>
      </c>
      <c r="J862" s="111">
        <f t="shared" si="95"/>
        <v>34648.1</v>
      </c>
      <c r="K862" s="111">
        <f t="shared" si="93"/>
        <v>83.960791916058824</v>
      </c>
      <c r="L862" s="171"/>
      <c r="M862" s="171"/>
      <c r="N862" s="111" t="str">
        <f>'Programe Budget 2073-74'!Q812</f>
        <v>वि</v>
      </c>
      <c r="O862" s="217" t="e">
        <f>J862-#REF!</f>
        <v>#REF!</v>
      </c>
    </row>
    <row r="863" spans="1:15">
      <c r="A863" s="151"/>
      <c r="B863" s="151"/>
      <c r="C863" s="113">
        <f>'Programe Budget 2073-74'!C813</f>
        <v>16</v>
      </c>
      <c r="D863" s="126" t="str">
        <f>'Programe Budget 2073-74'!D813</f>
        <v>जिल्ला कृषि विकास कार्यालय, उदयपुर</v>
      </c>
      <c r="E863" s="111">
        <f>'Programe Budget 2073-74'!E813</f>
        <v>39904</v>
      </c>
      <c r="F863" s="111">
        <f>'Programe Budget 2073-74'!F813</f>
        <v>3476</v>
      </c>
      <c r="G863" s="111">
        <f>'Programe Budget 2073-74'!G813</f>
        <v>36428</v>
      </c>
      <c r="H863" s="111">
        <v>2500</v>
      </c>
      <c r="I863" s="111">
        <v>30098.5</v>
      </c>
      <c r="J863" s="111">
        <f t="shared" si="95"/>
        <v>32598.5</v>
      </c>
      <c r="K863" s="111">
        <f t="shared" si="93"/>
        <v>81.69231154771451</v>
      </c>
      <c r="L863" s="171"/>
      <c r="M863" s="171"/>
      <c r="N863" s="111" t="str">
        <f>'Programe Budget 2073-74'!Q813</f>
        <v>वि</v>
      </c>
      <c r="O863" s="217" t="e">
        <f>J863-#REF!</f>
        <v>#REF!</v>
      </c>
    </row>
    <row r="864" spans="1:15">
      <c r="A864" s="151"/>
      <c r="B864" s="151"/>
      <c r="C864" s="113">
        <f>'Programe Budget 2073-74'!C814</f>
        <v>17</v>
      </c>
      <c r="D864" s="126" t="str">
        <f>'Programe Budget 2073-74'!D814</f>
        <v>जिल्ला कृषि विकास कार्यालय, र्सलाही</v>
      </c>
      <c r="E864" s="111">
        <f>'Programe Budget 2073-74'!E814</f>
        <v>42824</v>
      </c>
      <c r="F864" s="111">
        <f>'Programe Budget 2073-74'!F814</f>
        <v>3476</v>
      </c>
      <c r="G864" s="111">
        <f>'Programe Budget 2073-74'!G814</f>
        <v>39348</v>
      </c>
      <c r="H864" s="111">
        <v>2500</v>
      </c>
      <c r="I864" s="111">
        <v>26802</v>
      </c>
      <c r="J864" s="111">
        <f t="shared" si="95"/>
        <v>29302</v>
      </c>
      <c r="K864" s="111">
        <f t="shared" si="93"/>
        <v>68.42424808518588</v>
      </c>
      <c r="L864" s="171"/>
      <c r="M864" s="171"/>
      <c r="N864" s="111" t="str">
        <f>'Programe Budget 2073-74'!Q814</f>
        <v>का</v>
      </c>
      <c r="O864" s="217" t="e">
        <f>J864-#REF!</f>
        <v>#REF!</v>
      </c>
    </row>
    <row r="865" spans="1:15">
      <c r="A865" s="151"/>
      <c r="B865" s="151"/>
      <c r="C865" s="113">
        <f>'Programe Budget 2073-74'!C815</f>
        <v>18</v>
      </c>
      <c r="D865" s="126" t="str">
        <f>'Programe Budget 2073-74'!D815</f>
        <v>जिल्ला कृषि विकास कार्यालय, महोत्तरी</v>
      </c>
      <c r="E865" s="111">
        <f>'Programe Budget 2073-74'!E815</f>
        <v>42903</v>
      </c>
      <c r="F865" s="111">
        <f>'Programe Budget 2073-74'!F815</f>
        <v>3476</v>
      </c>
      <c r="G865" s="111">
        <f>'Programe Budget 2073-74'!G815</f>
        <v>39427</v>
      </c>
      <c r="H865" s="111">
        <v>1224.2</v>
      </c>
      <c r="I865" s="111">
        <v>26518</v>
      </c>
      <c r="J865" s="111">
        <f t="shared" si="95"/>
        <v>27742.2</v>
      </c>
      <c r="K865" s="111">
        <f t="shared" si="93"/>
        <v>64.662611006223344</v>
      </c>
      <c r="L865" s="171"/>
      <c r="M865" s="171"/>
      <c r="N865" s="111" t="str">
        <f>'Programe Budget 2073-74'!Q815</f>
        <v>का</v>
      </c>
      <c r="O865" s="217" t="e">
        <f>J865-#REF!</f>
        <v>#REF!</v>
      </c>
    </row>
    <row r="866" spans="1:15">
      <c r="A866" s="151"/>
      <c r="B866" s="151"/>
      <c r="C866" s="113">
        <f>'Programe Budget 2073-74'!C816</f>
        <v>19</v>
      </c>
      <c r="D866" s="126" t="str">
        <f>'Programe Budget 2073-74'!D816</f>
        <v>जिल्ला कृषि विकास कार्यालय, धनुषा</v>
      </c>
      <c r="E866" s="111">
        <f>'Programe Budget 2073-74'!E816</f>
        <v>43053</v>
      </c>
      <c r="F866" s="111">
        <f>'Programe Budget 2073-74'!F816</f>
        <v>3476</v>
      </c>
      <c r="G866" s="111">
        <f>'Programe Budget 2073-74'!G816</f>
        <v>39577</v>
      </c>
      <c r="H866" s="111">
        <v>2500</v>
      </c>
      <c r="I866" s="111">
        <v>33171</v>
      </c>
      <c r="J866" s="111">
        <f t="shared" si="95"/>
        <v>35671</v>
      </c>
      <c r="K866" s="111">
        <f t="shared" si="93"/>
        <v>82.853691961071235</v>
      </c>
      <c r="L866" s="171"/>
      <c r="M866" s="171"/>
      <c r="N866" s="111" t="str">
        <f>'Programe Budget 2073-74'!Q816</f>
        <v>का</v>
      </c>
      <c r="O866" s="217" t="e">
        <f>J866-#REF!</f>
        <v>#REF!</v>
      </c>
    </row>
    <row r="867" spans="1:15">
      <c r="A867" s="151"/>
      <c r="B867" s="151"/>
      <c r="C867" s="113">
        <f>'Programe Budget 2073-74'!C817</f>
        <v>20</v>
      </c>
      <c r="D867" s="126" t="str">
        <f>'Programe Budget 2073-74'!D817</f>
        <v>जिल्ला कृषि विकास कार्यालय, दोलखा</v>
      </c>
      <c r="E867" s="111">
        <f>'Programe Budget 2073-74'!E817</f>
        <v>33283</v>
      </c>
      <c r="F867" s="111">
        <f>'Programe Budget 2073-74'!F817</f>
        <v>2173</v>
      </c>
      <c r="G867" s="111">
        <f>'Programe Budget 2073-74'!G817</f>
        <v>31110</v>
      </c>
      <c r="H867" s="111">
        <v>2495</v>
      </c>
      <c r="I867" s="111">
        <v>27240</v>
      </c>
      <c r="J867" s="111">
        <f t="shared" si="95"/>
        <v>29735</v>
      </c>
      <c r="K867" s="111">
        <f t="shared" si="93"/>
        <v>89.339903253913405</v>
      </c>
      <c r="L867" s="171"/>
      <c r="M867" s="171"/>
      <c r="N867" s="111" t="str">
        <f>'Programe Budget 2073-74'!Q817</f>
        <v>का</v>
      </c>
      <c r="O867" s="217" t="e">
        <f>J867-#REF!</f>
        <v>#REF!</v>
      </c>
    </row>
    <row r="868" spans="1:15">
      <c r="A868" s="151"/>
      <c r="B868" s="151"/>
      <c r="C868" s="113">
        <f>'Programe Budget 2073-74'!C818</f>
        <v>21</v>
      </c>
      <c r="D868" s="126" t="str">
        <f>'Programe Budget 2073-74'!D818</f>
        <v>जिल्ला कृषि विकास कार्यालय, रामेछाप</v>
      </c>
      <c r="E868" s="111">
        <f>'Programe Budget 2073-74'!E818</f>
        <v>40798</v>
      </c>
      <c r="F868" s="111">
        <f>'Programe Budget 2073-74'!F818</f>
        <v>4345</v>
      </c>
      <c r="G868" s="111">
        <f>'Programe Budget 2073-74'!G818</f>
        <v>36453</v>
      </c>
      <c r="H868" s="111">
        <v>4578</v>
      </c>
      <c r="I868" s="111">
        <v>29739</v>
      </c>
      <c r="J868" s="111">
        <f t="shared" si="95"/>
        <v>34317</v>
      </c>
      <c r="K868" s="111">
        <f t="shared" si="93"/>
        <v>84.114417373400656</v>
      </c>
      <c r="L868" s="171"/>
      <c r="M868" s="171"/>
      <c r="N868" s="111" t="str">
        <f>'Programe Budget 2073-74'!Q818</f>
        <v>का</v>
      </c>
      <c r="O868" s="217" t="e">
        <f>J868-#REF!</f>
        <v>#REF!</v>
      </c>
    </row>
    <row r="869" spans="1:15">
      <c r="A869" s="151"/>
      <c r="B869" s="151"/>
      <c r="C869" s="113">
        <f>'Programe Budget 2073-74'!C819</f>
        <v>22</v>
      </c>
      <c r="D869" s="126" t="str">
        <f>'Programe Budget 2073-74'!D819</f>
        <v>जिल्ला कृषि विकास कार्यालय, सिन्धुली</v>
      </c>
      <c r="E869" s="111">
        <f>'Programe Budget 2073-74'!E819</f>
        <v>40799</v>
      </c>
      <c r="F869" s="111">
        <f>'Programe Budget 2073-74'!F819</f>
        <v>4345</v>
      </c>
      <c r="G869" s="111">
        <f>'Programe Budget 2073-74'!G819</f>
        <v>36454</v>
      </c>
      <c r="H869" s="111">
        <v>3889</v>
      </c>
      <c r="I869" s="111">
        <v>30139.5</v>
      </c>
      <c r="J869" s="111">
        <f t="shared" si="95"/>
        <v>34028.5</v>
      </c>
      <c r="K869" s="111">
        <f t="shared" si="93"/>
        <v>83.405230520355886</v>
      </c>
      <c r="L869" s="171"/>
      <c r="M869" s="171"/>
      <c r="N869" s="111" t="str">
        <f>'Programe Budget 2073-74'!Q819</f>
        <v>का</v>
      </c>
      <c r="O869" s="217" t="e">
        <f>J869-#REF!</f>
        <v>#REF!</v>
      </c>
    </row>
    <row r="870" spans="1:15">
      <c r="A870" s="151"/>
      <c r="B870" s="151"/>
      <c r="C870" s="113">
        <f>'Programe Budget 2073-74'!C820</f>
        <v>23</v>
      </c>
      <c r="D870" s="126" t="str">
        <f>'Programe Budget 2073-74'!D820</f>
        <v>जिल्ला कृषि विकास कार्यालय, बारा</v>
      </c>
      <c r="E870" s="111">
        <f>'Programe Budget 2073-74'!E820</f>
        <v>43045</v>
      </c>
      <c r="F870" s="111">
        <f>'Programe Budget 2073-74'!F820</f>
        <v>3476</v>
      </c>
      <c r="G870" s="111">
        <f>'Programe Budget 2073-74'!G820</f>
        <v>39569</v>
      </c>
      <c r="H870" s="111">
        <v>2497</v>
      </c>
      <c r="I870" s="111">
        <v>29190</v>
      </c>
      <c r="J870" s="111">
        <f t="shared" si="95"/>
        <v>31687</v>
      </c>
      <c r="K870" s="111">
        <f t="shared" si="93"/>
        <v>73.613660123126962</v>
      </c>
      <c r="L870" s="171"/>
      <c r="M870" s="198"/>
      <c r="N870" s="111" t="str">
        <f>'Programe Budget 2073-74'!Q820</f>
        <v>का</v>
      </c>
      <c r="O870" s="217" t="e">
        <f>J870-#REF!</f>
        <v>#REF!</v>
      </c>
    </row>
    <row r="871" spans="1:15">
      <c r="A871" s="151"/>
      <c r="B871" s="151"/>
      <c r="C871" s="113">
        <f>'Programe Budget 2073-74'!C821</f>
        <v>24</v>
      </c>
      <c r="D871" s="126" t="str">
        <f>'Programe Budget 2073-74'!D821</f>
        <v>जिल्ला कृषि विकास कार्यालय, पर्सा</v>
      </c>
      <c r="E871" s="111">
        <f>'Programe Budget 2073-74'!E821</f>
        <v>41749</v>
      </c>
      <c r="F871" s="111">
        <f>'Programe Budget 2073-74'!F821</f>
        <v>2173</v>
      </c>
      <c r="G871" s="111">
        <f>'Programe Budget 2073-74'!G821</f>
        <v>39576</v>
      </c>
      <c r="H871" s="111">
        <v>1869</v>
      </c>
      <c r="I871" s="111">
        <v>33940</v>
      </c>
      <c r="J871" s="111">
        <f t="shared" si="95"/>
        <v>35809</v>
      </c>
      <c r="K871" s="111">
        <f t="shared" si="93"/>
        <v>85.772114302138974</v>
      </c>
      <c r="L871" s="171"/>
      <c r="M871" s="171"/>
      <c r="N871" s="111" t="str">
        <f>'Programe Budget 2073-74'!Q821</f>
        <v>का</v>
      </c>
      <c r="O871" s="217" t="e">
        <f>J871-#REF!</f>
        <v>#REF!</v>
      </c>
    </row>
    <row r="872" spans="1:15">
      <c r="A872" s="151"/>
      <c r="B872" s="151"/>
      <c r="C872" s="113">
        <f>'Programe Budget 2073-74'!C822</f>
        <v>25</v>
      </c>
      <c r="D872" s="126" t="str">
        <f>'Programe Budget 2073-74'!D822</f>
        <v xml:space="preserve">जिल्ला कृषि विकास कार्यालय, रौतहट </v>
      </c>
      <c r="E872" s="111">
        <f>'Programe Budget 2073-74'!E822</f>
        <v>43042</v>
      </c>
      <c r="F872" s="111">
        <f>'Programe Budget 2073-74'!F822</f>
        <v>3476</v>
      </c>
      <c r="G872" s="111">
        <f>'Programe Budget 2073-74'!G822</f>
        <v>39566</v>
      </c>
      <c r="H872" s="111">
        <v>995</v>
      </c>
      <c r="I872" s="111">
        <v>24468.7</v>
      </c>
      <c r="J872" s="111">
        <f t="shared" si="95"/>
        <v>25463.7</v>
      </c>
      <c r="K872" s="111">
        <f t="shared" si="93"/>
        <v>59.160122670879609</v>
      </c>
      <c r="L872" s="171"/>
      <c r="M872" s="171"/>
      <c r="N872" s="111" t="str">
        <f>'Programe Budget 2073-74'!Q822</f>
        <v>का</v>
      </c>
      <c r="O872" s="217" t="e">
        <f>J872-#REF!</f>
        <v>#REF!</v>
      </c>
    </row>
    <row r="873" spans="1:15">
      <c r="A873" s="151"/>
      <c r="B873" s="151"/>
      <c r="C873" s="113">
        <f>'Programe Budget 2073-74'!C823</f>
        <v>26</v>
      </c>
      <c r="D873" s="126" t="str">
        <f>'Programe Budget 2073-74'!D823</f>
        <v>जिल्ला कृषि विकास कार्यालय, मकवानपुर</v>
      </c>
      <c r="E873" s="111">
        <f>'Programe Budget 2073-74'!E823</f>
        <v>38638</v>
      </c>
      <c r="F873" s="111">
        <f>'Programe Budget 2073-74'!F823</f>
        <v>2173</v>
      </c>
      <c r="G873" s="111">
        <f>'Programe Budget 2073-74'!G823</f>
        <v>36465</v>
      </c>
      <c r="H873" s="111">
        <v>2443.3000000000002</v>
      </c>
      <c r="I873" s="111">
        <v>30585.8</v>
      </c>
      <c r="J873" s="111">
        <f t="shared" si="95"/>
        <v>33029.1</v>
      </c>
      <c r="K873" s="111">
        <f t="shared" si="93"/>
        <v>85.483461876908734</v>
      </c>
      <c r="L873" s="171"/>
      <c r="M873" s="171"/>
      <c r="N873" s="111" t="str">
        <f>'Programe Budget 2073-74'!Q823</f>
        <v>का</v>
      </c>
      <c r="O873" s="217" t="e">
        <f>J873-#REF!</f>
        <v>#REF!</v>
      </c>
    </row>
    <row r="874" spans="1:15">
      <c r="A874" s="151"/>
      <c r="B874" s="151"/>
      <c r="C874" s="113">
        <f>'Programe Budget 2073-74'!C824</f>
        <v>27</v>
      </c>
      <c r="D874" s="126" t="str">
        <f>'Programe Budget 2073-74'!D824</f>
        <v>जिल्ला कृषि विकास कार्यालय, चितवन</v>
      </c>
      <c r="E874" s="111">
        <f>'Programe Budget 2073-74'!E824</f>
        <v>45653</v>
      </c>
      <c r="F874" s="111">
        <f>'Programe Budget 2073-74'!F824</f>
        <v>3476</v>
      </c>
      <c r="G874" s="111">
        <f>'Programe Budget 2073-74'!G824</f>
        <v>42177</v>
      </c>
      <c r="H874" s="111">
        <v>2499</v>
      </c>
      <c r="I874" s="111">
        <v>32607</v>
      </c>
      <c r="J874" s="111">
        <f t="shared" si="95"/>
        <v>35106</v>
      </c>
      <c r="K874" s="111">
        <f t="shared" si="93"/>
        <v>76.897465664907017</v>
      </c>
      <c r="L874" s="171"/>
      <c r="M874" s="171"/>
      <c r="N874" s="111" t="str">
        <f>'Programe Budget 2073-74'!Q824</f>
        <v>का</v>
      </c>
      <c r="O874" s="217" t="e">
        <f>J874-#REF!</f>
        <v>#REF!</v>
      </c>
    </row>
    <row r="875" spans="1:15" s="197" customFormat="1">
      <c r="A875" s="283"/>
      <c r="B875" s="283"/>
      <c r="C875" s="228">
        <f>'Programe Budget 2073-74'!C825</f>
        <v>28</v>
      </c>
      <c r="D875" s="226" t="str">
        <f>'Programe Budget 2073-74'!D825</f>
        <v>जिल्ला कृषि विकास कार्यालय, रसुवा</v>
      </c>
      <c r="E875" s="111">
        <f>'Programe Budget 2073-74'!E825</f>
        <v>29768</v>
      </c>
      <c r="F875" s="111">
        <f>'Programe Budget 2073-74'!F825</f>
        <v>3476</v>
      </c>
      <c r="G875" s="111">
        <f>'Programe Budget 2073-74'!G825</f>
        <v>26292</v>
      </c>
      <c r="H875" s="111">
        <v>2642</v>
      </c>
      <c r="I875" s="111">
        <v>21283</v>
      </c>
      <c r="J875" s="194">
        <f t="shared" si="95"/>
        <v>23925</v>
      </c>
      <c r="K875" s="111">
        <f t="shared" si="93"/>
        <v>80.371539908626715</v>
      </c>
      <c r="L875" s="195"/>
      <c r="M875" s="195"/>
      <c r="N875" s="194" t="str">
        <f>'Programe Budget 2073-74'!Q825</f>
        <v>का</v>
      </c>
      <c r="O875" s="217" t="e">
        <f>J875-#REF!</f>
        <v>#REF!</v>
      </c>
    </row>
    <row r="876" spans="1:15">
      <c r="A876" s="151"/>
      <c r="B876" s="151"/>
      <c r="C876" s="113">
        <f>'Programe Budget 2073-74'!C826</f>
        <v>29</v>
      </c>
      <c r="D876" s="126" t="str">
        <f>'Programe Budget 2073-74'!D826</f>
        <v>जिल्ला कृषि विकास कार्यालय, धादिङ्ग</v>
      </c>
      <c r="E876" s="111">
        <f>'Programe Budget 2073-74'!E826</f>
        <v>37327</v>
      </c>
      <c r="F876" s="111">
        <f>'Programe Budget 2073-74'!F826</f>
        <v>2173</v>
      </c>
      <c r="G876" s="111">
        <f>'Programe Budget 2073-74'!G826</f>
        <v>35154</v>
      </c>
      <c r="H876" s="111">
        <v>949</v>
      </c>
      <c r="I876" s="111">
        <v>25455</v>
      </c>
      <c r="J876" s="111">
        <f t="shared" si="95"/>
        <v>26404</v>
      </c>
      <c r="K876" s="111">
        <f t="shared" si="93"/>
        <v>70.73700002679027</v>
      </c>
      <c r="L876" s="171"/>
      <c r="M876" s="171"/>
      <c r="N876" s="111" t="str">
        <f>'Programe Budget 2073-74'!Q826</f>
        <v>का</v>
      </c>
      <c r="O876" s="217" t="e">
        <f>J876-#REF!</f>
        <v>#REF!</v>
      </c>
    </row>
    <row r="877" spans="1:15">
      <c r="A877" s="151"/>
      <c r="B877" s="151"/>
      <c r="C877" s="113">
        <f>'Programe Budget 2073-74'!C827</f>
        <v>30</v>
      </c>
      <c r="D877" s="126" t="str">
        <f>'Programe Budget 2073-74'!D827</f>
        <v>जिल्ला कृषि विकास कार्यालय, नुवाकोट</v>
      </c>
      <c r="E877" s="111">
        <f>'Programe Budget 2073-74'!E827</f>
        <v>38637</v>
      </c>
      <c r="F877" s="111">
        <f>'Programe Budget 2073-74'!F827</f>
        <v>3476</v>
      </c>
      <c r="G877" s="111">
        <f>'Programe Budget 2073-74'!G827</f>
        <v>35161</v>
      </c>
      <c r="H877" s="111">
        <v>4938</v>
      </c>
      <c r="I877" s="111">
        <v>28061</v>
      </c>
      <c r="J877" s="111">
        <f t="shared" si="95"/>
        <v>32999</v>
      </c>
      <c r="K877" s="111">
        <f t="shared" si="93"/>
        <v>85.40776975438051</v>
      </c>
      <c r="L877" s="171"/>
      <c r="M877" s="171"/>
      <c r="N877" s="111" t="str">
        <f>'Programe Budget 2073-74'!Q827</f>
        <v>का</v>
      </c>
      <c r="O877" s="217" t="e">
        <f>J877-#REF!</f>
        <v>#REF!</v>
      </c>
    </row>
    <row r="878" spans="1:15">
      <c r="A878" s="151"/>
      <c r="B878" s="151"/>
      <c r="C878" s="113">
        <f>'Programe Budget 2073-74'!C828</f>
        <v>31</v>
      </c>
      <c r="D878" s="126" t="str">
        <f>'Programe Budget 2073-74'!D828</f>
        <v>जिल्ला कृषि विकास कार्यालय, सिन्धुपाल्चोक</v>
      </c>
      <c r="E878" s="111">
        <f>'Programe Budget 2073-74'!E828</f>
        <v>34794</v>
      </c>
      <c r="F878" s="111">
        <f>'Programe Budget 2073-74'!F828</f>
        <v>4345</v>
      </c>
      <c r="G878" s="111">
        <f>'Programe Budget 2073-74'!G828</f>
        <v>30449</v>
      </c>
      <c r="H878" s="111">
        <v>4931.1000000000004</v>
      </c>
      <c r="I878" s="111">
        <v>27147</v>
      </c>
      <c r="J878" s="111">
        <f t="shared" si="95"/>
        <v>32078.1</v>
      </c>
      <c r="K878" s="111">
        <f t="shared" si="93"/>
        <v>92.194343852388343</v>
      </c>
      <c r="L878" s="171"/>
      <c r="M878" s="171"/>
      <c r="N878" s="111" t="str">
        <f>'Programe Budget 2073-74'!Q828</f>
        <v>का</v>
      </c>
      <c r="O878" s="217" t="e">
        <f>J878-#REF!</f>
        <v>#REF!</v>
      </c>
    </row>
    <row r="879" spans="1:15">
      <c r="A879" s="151"/>
      <c r="B879" s="151"/>
      <c r="C879" s="113">
        <f>'Programe Budget 2073-74'!C829</f>
        <v>32</v>
      </c>
      <c r="D879" s="126" t="str">
        <f>'Programe Budget 2073-74'!D829</f>
        <v>जिल्ला कृषि विकास कार्यालय, काभ्रेपलाञ्चोक</v>
      </c>
      <c r="E879" s="111">
        <f>'Programe Budget 2073-74'!E829</f>
        <v>39926</v>
      </c>
      <c r="F879" s="111">
        <f>'Programe Budget 2073-74'!F829</f>
        <v>3476</v>
      </c>
      <c r="G879" s="111">
        <f>'Programe Budget 2073-74'!G829</f>
        <v>36450</v>
      </c>
      <c r="H879" s="111">
        <v>2260</v>
      </c>
      <c r="I879" s="111">
        <v>29916</v>
      </c>
      <c r="J879" s="111">
        <f t="shared" si="95"/>
        <v>32176</v>
      </c>
      <c r="K879" s="111">
        <f t="shared" si="93"/>
        <v>80.589089816159898</v>
      </c>
      <c r="L879" s="171"/>
      <c r="M879" s="171"/>
      <c r="N879" s="111" t="str">
        <f>'Programe Budget 2073-74'!Q829</f>
        <v>का</v>
      </c>
      <c r="O879" s="217" t="e">
        <f>J879-#REF!</f>
        <v>#REF!</v>
      </c>
    </row>
    <row r="880" spans="1:15">
      <c r="A880" s="151"/>
      <c r="B880" s="151"/>
      <c r="C880" s="113">
        <f>'Programe Budget 2073-74'!C830</f>
        <v>33</v>
      </c>
      <c r="D880" s="126" t="str">
        <f>'Programe Budget 2073-74'!D830</f>
        <v>जिल्ला कृषि विकास कार्यालय, काठमाण्डौं</v>
      </c>
      <c r="E880" s="111">
        <f>'Programe Budget 2073-74'!E830</f>
        <v>35586</v>
      </c>
      <c r="F880" s="111">
        <f>'Programe Budget 2073-74'!F830</f>
        <v>4345</v>
      </c>
      <c r="G880" s="111">
        <f>'Programe Budget 2073-74'!G830</f>
        <v>31241</v>
      </c>
      <c r="H880" s="111">
        <v>2635.4</v>
      </c>
      <c r="I880" s="111">
        <v>29494.6</v>
      </c>
      <c r="J880" s="111">
        <f t="shared" ref="J880:J911" si="96">I880+H880</f>
        <v>32130</v>
      </c>
      <c r="K880" s="111">
        <f t="shared" si="93"/>
        <v>90.28831562974203</v>
      </c>
      <c r="L880" s="171"/>
      <c r="M880" s="171"/>
      <c r="N880" s="111" t="str">
        <f>'Programe Budget 2073-74'!Q830</f>
        <v>का</v>
      </c>
      <c r="O880" s="217" t="e">
        <f>J880-#REF!</f>
        <v>#REF!</v>
      </c>
    </row>
    <row r="881" spans="1:15">
      <c r="A881" s="151"/>
      <c r="B881" s="151"/>
      <c r="C881" s="113">
        <f>'Programe Budget 2073-74'!C831</f>
        <v>34</v>
      </c>
      <c r="D881" s="126" t="str">
        <f>'Programe Budget 2073-74'!D831</f>
        <v>जिल्ला कृषि विकास कार्यालय, ललितपुर</v>
      </c>
      <c r="E881" s="111">
        <f>'Programe Budget 2073-74'!E831</f>
        <v>37331</v>
      </c>
      <c r="F881" s="111">
        <f>'Programe Budget 2073-74'!F831</f>
        <v>3476</v>
      </c>
      <c r="G881" s="111">
        <f>'Programe Budget 2073-74'!G831</f>
        <v>33855</v>
      </c>
      <c r="H881" s="111">
        <v>0</v>
      </c>
      <c r="I881" s="111">
        <v>29273</v>
      </c>
      <c r="J881" s="111">
        <f t="shared" si="96"/>
        <v>29273</v>
      </c>
      <c r="K881" s="111">
        <f t="shared" si="93"/>
        <v>78.414722348718229</v>
      </c>
      <c r="L881" s="171"/>
      <c r="M881" s="171"/>
      <c r="N881" s="111" t="str">
        <f>'Programe Budget 2073-74'!Q831</f>
        <v>का</v>
      </c>
      <c r="O881" s="217" t="e">
        <f>J881-#REF!</f>
        <v>#REF!</v>
      </c>
    </row>
    <row r="882" spans="1:15" s="197" customFormat="1">
      <c r="A882" s="283"/>
      <c r="B882" s="283"/>
      <c r="C882" s="113">
        <f>'Programe Budget 2073-74'!C832</f>
        <v>35</v>
      </c>
      <c r="D882" s="126" t="str">
        <f>'Programe Budget 2073-74'!D832</f>
        <v>जिल्ला कृषि विकास कार्यालय, भक्तपुर</v>
      </c>
      <c r="E882" s="111">
        <f>'Programe Budget 2073-74'!E832</f>
        <v>35360</v>
      </c>
      <c r="F882" s="111">
        <f>'Programe Budget 2073-74'!F832</f>
        <v>1440</v>
      </c>
      <c r="G882" s="111">
        <f>'Programe Budget 2073-74'!G832</f>
        <v>33920</v>
      </c>
      <c r="H882" s="111">
        <v>1594</v>
      </c>
      <c r="I882" s="111">
        <v>28086</v>
      </c>
      <c r="J882" s="111">
        <f t="shared" si="96"/>
        <v>29680</v>
      </c>
      <c r="K882" s="111">
        <f t="shared" si="93"/>
        <v>83.936651583710415</v>
      </c>
      <c r="L882" s="195"/>
      <c r="M882" s="195"/>
      <c r="N882" s="111" t="str">
        <f>'Programe Budget 2073-74'!Q832</f>
        <v>का</v>
      </c>
      <c r="O882" s="217" t="e">
        <f>J882-#REF!</f>
        <v>#REF!</v>
      </c>
    </row>
    <row r="883" spans="1:15">
      <c r="A883" s="151"/>
      <c r="B883" s="151"/>
      <c r="C883" s="113">
        <f>'Programe Budget 2073-74'!C833</f>
        <v>36</v>
      </c>
      <c r="D883" s="126" t="str">
        <f>'Programe Budget 2073-74'!D833</f>
        <v>जिल्ला कृषि विकास कार्यालय, कास्की</v>
      </c>
      <c r="E883" s="111">
        <f>'Programe Budget 2073-74'!E833</f>
        <v>40772</v>
      </c>
      <c r="F883" s="111">
        <f>'Programe Budget 2073-74'!F833</f>
        <v>4345</v>
      </c>
      <c r="G883" s="111">
        <f>'Programe Budget 2073-74'!G833</f>
        <v>36427</v>
      </c>
      <c r="H883" s="111">
        <v>4951.8999999999996</v>
      </c>
      <c r="I883" s="111">
        <v>28277</v>
      </c>
      <c r="J883" s="111">
        <f t="shared" si="96"/>
        <v>33228.9</v>
      </c>
      <c r="K883" s="111">
        <f t="shared" si="93"/>
        <v>81.499313254194064</v>
      </c>
      <c r="L883" s="171"/>
      <c r="M883" s="171"/>
      <c r="N883" s="111" t="str">
        <f>'Programe Budget 2073-74'!Q833</f>
        <v>प</v>
      </c>
      <c r="O883" s="217" t="e">
        <f>J883-#REF!</f>
        <v>#REF!</v>
      </c>
    </row>
    <row r="884" spans="1:15">
      <c r="A884" s="151"/>
      <c r="B884" s="151"/>
      <c r="C884" s="113">
        <f>'Programe Budget 2073-74'!C834</f>
        <v>37</v>
      </c>
      <c r="D884" s="126" t="str">
        <f>'Programe Budget 2073-74'!D834</f>
        <v>जिल्ला कृषि विकास कार्यालय, लमजुङ्ग</v>
      </c>
      <c r="E884" s="111">
        <f>'Programe Budget 2073-74'!E834</f>
        <v>40803</v>
      </c>
      <c r="F884" s="111">
        <f>'Programe Budget 2073-74'!F834</f>
        <v>4345</v>
      </c>
      <c r="G884" s="111">
        <f>'Programe Budget 2073-74'!G834</f>
        <v>36458</v>
      </c>
      <c r="H884" s="111">
        <v>4399.7</v>
      </c>
      <c r="I884" s="111">
        <v>30588.7</v>
      </c>
      <c r="J884" s="111">
        <f t="shared" si="96"/>
        <v>34988.400000000001</v>
      </c>
      <c r="K884" s="111">
        <f t="shared" si="93"/>
        <v>85.74957723696788</v>
      </c>
      <c r="L884" s="171"/>
      <c r="M884" s="171"/>
      <c r="N884" s="111" t="str">
        <f>'Programe Budget 2073-74'!Q834</f>
        <v>प</v>
      </c>
      <c r="O884" s="217" t="e">
        <f>J884-#REF!</f>
        <v>#REF!</v>
      </c>
    </row>
    <row r="885" spans="1:15">
      <c r="A885" s="151"/>
      <c r="B885" s="151"/>
      <c r="C885" s="113">
        <f>'Programe Budget 2073-74'!C835</f>
        <v>38</v>
      </c>
      <c r="D885" s="126" t="str">
        <f>'Programe Budget 2073-74'!D835</f>
        <v>जिल्ला कृषि विकास कार्यालय, मनाङ्ग</v>
      </c>
      <c r="E885" s="111">
        <f>'Programe Budget 2073-74'!E835</f>
        <v>27489</v>
      </c>
      <c r="F885" s="111">
        <f>'Programe Budget 2073-74'!F835</f>
        <v>2173</v>
      </c>
      <c r="G885" s="111">
        <f>'Programe Budget 2073-74'!G835</f>
        <v>25316</v>
      </c>
      <c r="H885" s="111">
        <v>1487.4</v>
      </c>
      <c r="I885" s="111">
        <v>19337</v>
      </c>
      <c r="J885" s="111">
        <f t="shared" si="96"/>
        <v>20824.400000000001</v>
      </c>
      <c r="K885" s="111">
        <f t="shared" si="93"/>
        <v>75.755393066317438</v>
      </c>
      <c r="L885" s="171"/>
      <c r="M885" s="171"/>
      <c r="N885" s="111" t="str">
        <f>'Programe Budget 2073-74'!Q835</f>
        <v>प</v>
      </c>
      <c r="O885" s="217" t="e">
        <f>J885-#REF!</f>
        <v>#REF!</v>
      </c>
    </row>
    <row r="886" spans="1:15">
      <c r="A886" s="151"/>
      <c r="B886" s="151"/>
      <c r="C886" s="113">
        <f>'Programe Budget 2073-74'!C836</f>
        <v>39</v>
      </c>
      <c r="D886" s="126" t="str">
        <f>'Programe Budget 2073-74'!D836</f>
        <v>जिल्ला कृषि विकास कार्यालय, गोरखा</v>
      </c>
      <c r="E886" s="111">
        <f>'Programe Budget 2073-74'!E836</f>
        <v>39930</v>
      </c>
      <c r="F886" s="111">
        <f>'Programe Budget 2073-74'!F836</f>
        <v>3476</v>
      </c>
      <c r="G886" s="111">
        <f>'Programe Budget 2073-74'!G836</f>
        <v>36454</v>
      </c>
      <c r="H886" s="111">
        <v>990.7</v>
      </c>
      <c r="I886" s="111">
        <v>28641.8</v>
      </c>
      <c r="J886" s="111">
        <f t="shared" si="96"/>
        <v>29632.5</v>
      </c>
      <c r="K886" s="111">
        <f t="shared" si="93"/>
        <v>74.21111945905335</v>
      </c>
      <c r="L886" s="171"/>
      <c r="M886" s="171"/>
      <c r="N886" s="111" t="str">
        <f>'Programe Budget 2073-74'!Q836</f>
        <v>प</v>
      </c>
      <c r="O886" s="217" t="e">
        <f>J886-#REF!</f>
        <v>#REF!</v>
      </c>
    </row>
    <row r="887" spans="1:15">
      <c r="A887" s="151"/>
      <c r="B887" s="151"/>
      <c r="C887" s="113">
        <f>'Programe Budget 2073-74'!C837</f>
        <v>40</v>
      </c>
      <c r="D887" s="126" t="str">
        <f>'Programe Budget 2073-74'!D837</f>
        <v>जिल्ला कृषि विकास कार्यालय, तनहुँ</v>
      </c>
      <c r="E887" s="111">
        <f>'Programe Budget 2073-74'!E837</f>
        <v>40582</v>
      </c>
      <c r="F887" s="111">
        <f>'Programe Budget 2073-74'!F837</f>
        <v>3476</v>
      </c>
      <c r="G887" s="111">
        <f>'Programe Budget 2073-74'!G837</f>
        <v>37106</v>
      </c>
      <c r="H887" s="111">
        <v>2486.4</v>
      </c>
      <c r="I887" s="111">
        <v>29795.599999999999</v>
      </c>
      <c r="J887" s="111">
        <f t="shared" si="96"/>
        <v>32282</v>
      </c>
      <c r="K887" s="111">
        <f t="shared" si="93"/>
        <v>79.54758267212064</v>
      </c>
      <c r="L887" s="171"/>
      <c r="M887" s="171"/>
      <c r="N887" s="111" t="str">
        <f>'Programe Budget 2073-74'!Q837</f>
        <v>प</v>
      </c>
      <c r="O887" s="217" t="e">
        <f>J887-#REF!</f>
        <v>#REF!</v>
      </c>
    </row>
    <row r="888" spans="1:15">
      <c r="A888" s="151"/>
      <c r="B888" s="151"/>
      <c r="C888" s="113">
        <f>'Programe Budget 2073-74'!C838</f>
        <v>41</v>
      </c>
      <c r="D888" s="126" t="str">
        <f>'Programe Budget 2073-74'!D838</f>
        <v>जिल्ला कृषि विकास कार्यालय, स्याङ्गजा</v>
      </c>
      <c r="E888" s="111">
        <f>'Programe Budget 2073-74'!E838</f>
        <v>40803</v>
      </c>
      <c r="F888" s="111">
        <f>'Programe Budget 2073-74'!F838</f>
        <v>4345</v>
      </c>
      <c r="G888" s="111">
        <f>'Programe Budget 2073-74'!G838</f>
        <v>36458</v>
      </c>
      <c r="H888" s="111">
        <v>5500</v>
      </c>
      <c r="I888" s="111">
        <v>29104.3</v>
      </c>
      <c r="J888" s="111">
        <f t="shared" si="96"/>
        <v>34604.300000000003</v>
      </c>
      <c r="K888" s="111">
        <f t="shared" si="93"/>
        <v>84.808224885425105</v>
      </c>
      <c r="L888" s="171"/>
      <c r="M888" s="171"/>
      <c r="N888" s="111" t="str">
        <f>'Programe Budget 2073-74'!Q838</f>
        <v>प</v>
      </c>
      <c r="O888" s="217" t="e">
        <f>J888-#REF!</f>
        <v>#REF!</v>
      </c>
    </row>
    <row r="889" spans="1:15">
      <c r="A889" s="151"/>
      <c r="B889" s="151"/>
      <c r="C889" s="113">
        <f>'Programe Budget 2073-74'!C839</f>
        <v>42</v>
      </c>
      <c r="D889" s="126" t="str">
        <f>'Programe Budget 2073-74'!D839</f>
        <v>जिल्ला कृषि विकास कार्यालय, गुल्मी</v>
      </c>
      <c r="E889" s="111">
        <f>'Programe Budget 2073-74'!E839</f>
        <v>41875</v>
      </c>
      <c r="F889" s="111">
        <f>'Programe Budget 2073-74'!F839</f>
        <v>3476</v>
      </c>
      <c r="G889" s="111">
        <f>'Programe Budget 2073-74'!G839</f>
        <v>38399</v>
      </c>
      <c r="H889" s="111">
        <v>3991.2</v>
      </c>
      <c r="I889" s="111">
        <v>32776.800000000003</v>
      </c>
      <c r="J889" s="111">
        <f t="shared" si="96"/>
        <v>36768</v>
      </c>
      <c r="K889" s="111">
        <f t="shared" si="93"/>
        <v>87.804179104477612</v>
      </c>
      <c r="L889" s="171"/>
      <c r="M889" s="171"/>
      <c r="N889" s="111" t="str">
        <f>'Programe Budget 2073-74'!Q839</f>
        <v>प</v>
      </c>
      <c r="O889" s="217" t="e">
        <f>J889-#REF!</f>
        <v>#REF!</v>
      </c>
    </row>
    <row r="890" spans="1:15">
      <c r="A890" s="151"/>
      <c r="B890" s="151"/>
      <c r="C890" s="113">
        <f>'Programe Budget 2073-74'!C840</f>
        <v>43</v>
      </c>
      <c r="D890" s="126" t="str">
        <f>'Programe Budget 2073-74'!D840</f>
        <v>जिल्ला कृषि विकास कार्यालय, रुपन्देही</v>
      </c>
      <c r="E890" s="111">
        <f>'Programe Budget 2073-74'!E840</f>
        <v>50301</v>
      </c>
      <c r="F890" s="111">
        <f>'Programe Budget 2073-74'!F840</f>
        <v>7351</v>
      </c>
      <c r="G890" s="111">
        <f>'Programe Budget 2073-74'!G840</f>
        <v>42950</v>
      </c>
      <c r="H890" s="111">
        <v>2868</v>
      </c>
      <c r="I890" s="111">
        <v>34497</v>
      </c>
      <c r="J890" s="111">
        <f t="shared" si="96"/>
        <v>37365</v>
      </c>
      <c r="K890" s="111">
        <f t="shared" si="93"/>
        <v>74.282817439017109</v>
      </c>
      <c r="L890" s="171"/>
      <c r="M890" s="171"/>
      <c r="N890" s="111" t="str">
        <f>'Programe Budget 2073-74'!Q840</f>
        <v>प</v>
      </c>
      <c r="O890" s="217" t="e">
        <f>J890-#REF!</f>
        <v>#REF!</v>
      </c>
    </row>
    <row r="891" spans="1:15">
      <c r="A891" s="151"/>
      <c r="B891" s="151"/>
      <c r="C891" s="113">
        <f>'Programe Budget 2073-74'!C841</f>
        <v>44</v>
      </c>
      <c r="D891" s="126" t="str">
        <f>'Programe Budget 2073-74'!D841</f>
        <v>जिल्ला कृषि विकास कार्यालय, नवलपरासी</v>
      </c>
      <c r="E891" s="111">
        <f>'Programe Budget 2073-74'!E841</f>
        <v>42661</v>
      </c>
      <c r="F891" s="111">
        <f>'Programe Budget 2073-74'!F841</f>
        <v>2500</v>
      </c>
      <c r="G891" s="111">
        <f>'Programe Budget 2073-74'!G841</f>
        <v>40161</v>
      </c>
      <c r="H891" s="111">
        <v>2773</v>
      </c>
      <c r="I891" s="111">
        <v>34427</v>
      </c>
      <c r="J891" s="111">
        <f t="shared" si="96"/>
        <v>37200</v>
      </c>
      <c r="K891" s="111">
        <f t="shared" si="93"/>
        <v>87.199081127962302</v>
      </c>
      <c r="L891" s="171"/>
      <c r="M891" s="171"/>
      <c r="N891" s="111" t="str">
        <f>'Programe Budget 2073-74'!Q841</f>
        <v>प</v>
      </c>
      <c r="O891" s="217" t="e">
        <f>J891-#REF!</f>
        <v>#REF!</v>
      </c>
    </row>
    <row r="892" spans="1:15">
      <c r="A892" s="151"/>
      <c r="B892" s="151"/>
      <c r="C892" s="113">
        <f>'Programe Budget 2073-74'!C842</f>
        <v>45</v>
      </c>
      <c r="D892" s="126" t="str">
        <f>'Programe Budget 2073-74'!D842</f>
        <v>जिल्ला कृषि विकास कार्यालय, पाल्पा</v>
      </c>
      <c r="E892" s="111">
        <f>'Programe Budget 2073-74'!E842</f>
        <v>38636</v>
      </c>
      <c r="F892" s="111">
        <f>'Programe Budget 2073-74'!F842</f>
        <v>3476</v>
      </c>
      <c r="G892" s="111">
        <f>'Programe Budget 2073-74'!G842</f>
        <v>35160</v>
      </c>
      <c r="H892" s="111">
        <v>2008</v>
      </c>
      <c r="I892" s="111">
        <v>28051.8</v>
      </c>
      <c r="J892" s="111">
        <f t="shared" si="96"/>
        <v>30059.8</v>
      </c>
      <c r="K892" s="111">
        <f t="shared" si="93"/>
        <v>77.802567553576978</v>
      </c>
      <c r="L892" s="171"/>
      <c r="M892" s="171"/>
      <c r="N892" s="111" t="str">
        <f>'Programe Budget 2073-74'!Q842</f>
        <v>प</v>
      </c>
      <c r="O892" s="217" t="e">
        <f>J892-#REF!</f>
        <v>#REF!</v>
      </c>
    </row>
    <row r="893" spans="1:15">
      <c r="A893" s="151"/>
      <c r="B893" s="151"/>
      <c r="C893" s="113">
        <f>'Programe Budget 2073-74'!C843</f>
        <v>46</v>
      </c>
      <c r="D893" s="126" t="str">
        <f>'Programe Budget 2073-74'!D843</f>
        <v xml:space="preserve">जिल्ला कृषि विकास कार्यालय, कपिलबस्तु </v>
      </c>
      <c r="E893" s="111">
        <f>'Programe Budget 2073-74'!E843</f>
        <v>42511</v>
      </c>
      <c r="F893" s="111">
        <f>'Programe Budget 2073-74'!F843</f>
        <v>3476</v>
      </c>
      <c r="G893" s="111">
        <f>'Programe Budget 2073-74'!G843</f>
        <v>39035</v>
      </c>
      <c r="H893" s="111">
        <v>2441.3000000000002</v>
      </c>
      <c r="I893" s="111">
        <v>30765</v>
      </c>
      <c r="J893" s="111">
        <f t="shared" si="96"/>
        <v>33206.300000000003</v>
      </c>
      <c r="K893" s="111">
        <f t="shared" si="93"/>
        <v>78.112253299146104</v>
      </c>
      <c r="L893" s="171"/>
      <c r="M893" s="171"/>
      <c r="N893" s="111" t="str">
        <f>'Programe Budget 2073-74'!Q843</f>
        <v>प</v>
      </c>
      <c r="O893" s="217" t="e">
        <f>J893-#REF!</f>
        <v>#REF!</v>
      </c>
    </row>
    <row r="894" spans="1:15" s="197" customFormat="1">
      <c r="A894" s="283"/>
      <c r="B894" s="283"/>
      <c r="C894" s="228">
        <f>'Programe Budget 2073-74'!C844</f>
        <v>47</v>
      </c>
      <c r="D894" s="226" t="str">
        <f>'Programe Budget 2073-74'!D844</f>
        <v xml:space="preserve">जिल्ला कृषि विकास कार्यालय, अर्घाखाँची </v>
      </c>
      <c r="E894" s="111">
        <f>'Programe Budget 2073-74'!E844</f>
        <v>38182</v>
      </c>
      <c r="F894" s="111">
        <f>'Programe Budget 2073-74'!F844</f>
        <v>4345</v>
      </c>
      <c r="G894" s="111">
        <f>'Programe Budget 2073-74'!G844</f>
        <v>33837</v>
      </c>
      <c r="H894" s="111">
        <v>2500</v>
      </c>
      <c r="I894" s="111">
        <v>30822</v>
      </c>
      <c r="J894" s="194">
        <f t="shared" si="96"/>
        <v>33322</v>
      </c>
      <c r="K894" s="111">
        <f t="shared" si="93"/>
        <v>87.271489183384844</v>
      </c>
      <c r="L894" s="195"/>
      <c r="M894" s="195"/>
      <c r="N894" s="194" t="str">
        <f>'Programe Budget 2073-74'!Q844</f>
        <v>प</v>
      </c>
      <c r="O894" s="217" t="e">
        <f>J894-#REF!</f>
        <v>#REF!</v>
      </c>
    </row>
    <row r="895" spans="1:15">
      <c r="A895" s="151"/>
      <c r="B895" s="151"/>
      <c r="C895" s="113">
        <f>'Programe Budget 2073-74'!C845</f>
        <v>48</v>
      </c>
      <c r="D895" s="126" t="str">
        <f>'Programe Budget 2073-74'!D845</f>
        <v>जिल्ला कृषि विकास कार्यालय, मुस्ताङ्ग</v>
      </c>
      <c r="E895" s="111">
        <f>'Programe Budget 2073-74'!E845</f>
        <v>30654</v>
      </c>
      <c r="F895" s="111">
        <f>'Programe Budget 2073-74'!F845</f>
        <v>3476</v>
      </c>
      <c r="G895" s="111">
        <f>'Programe Budget 2073-74'!G845</f>
        <v>27178</v>
      </c>
      <c r="H895" s="111">
        <v>993.5</v>
      </c>
      <c r="I895" s="111">
        <v>21540</v>
      </c>
      <c r="J895" s="111">
        <f t="shared" si="96"/>
        <v>22533.5</v>
      </c>
      <c r="K895" s="111">
        <f t="shared" si="93"/>
        <v>73.509166829777513</v>
      </c>
      <c r="L895" s="171"/>
      <c r="M895" s="171"/>
      <c r="N895" s="111" t="str">
        <f>'Programe Budget 2073-74'!Q845</f>
        <v>प</v>
      </c>
      <c r="O895" s="217" t="e">
        <f>J895-#REF!</f>
        <v>#REF!</v>
      </c>
    </row>
    <row r="896" spans="1:15">
      <c r="A896" s="151"/>
      <c r="B896" s="151"/>
      <c r="C896" s="113">
        <f>'Programe Budget 2073-74'!C846</f>
        <v>49</v>
      </c>
      <c r="D896" s="126" t="str">
        <f>'Programe Budget 2073-74'!D846</f>
        <v>जिल्ला कृषि विकास कार्यालय, म्याग्दी</v>
      </c>
      <c r="E896" s="111">
        <f>'Programe Budget 2073-74'!E846</f>
        <v>38629</v>
      </c>
      <c r="F896" s="111">
        <f>'Programe Budget 2073-74'!F846</f>
        <v>3476</v>
      </c>
      <c r="G896" s="111">
        <f>'Programe Budget 2073-74'!G846</f>
        <v>35153</v>
      </c>
      <c r="H896" s="111">
        <v>2248</v>
      </c>
      <c r="I896" s="111">
        <v>25777.4</v>
      </c>
      <c r="J896" s="111">
        <f t="shared" si="96"/>
        <v>28025.4</v>
      </c>
      <c r="K896" s="111">
        <f t="shared" si="93"/>
        <v>72.550156618084856</v>
      </c>
      <c r="L896" s="171"/>
      <c r="M896" s="171"/>
      <c r="N896" s="111" t="str">
        <f>'Programe Budget 2073-74'!Q846</f>
        <v>प</v>
      </c>
      <c r="O896" s="217" t="e">
        <f>J896-#REF!</f>
        <v>#REF!</v>
      </c>
    </row>
    <row r="897" spans="1:15">
      <c r="A897" s="151"/>
      <c r="B897" s="151"/>
      <c r="C897" s="113">
        <f>'Programe Budget 2073-74'!C847</f>
        <v>50</v>
      </c>
      <c r="D897" s="126" t="str">
        <f>'Programe Budget 2073-74'!D847</f>
        <v>जिल्ला कृषि विकास कार्यालय, पर्वत</v>
      </c>
      <c r="E897" s="111">
        <f>'Programe Budget 2073-74'!E847</f>
        <v>38614</v>
      </c>
      <c r="F897" s="111">
        <f>'Programe Budget 2073-74'!F847</f>
        <v>3476</v>
      </c>
      <c r="G897" s="111">
        <f>'Programe Budget 2073-74'!G847</f>
        <v>35138</v>
      </c>
      <c r="H897" s="111">
        <v>991.9</v>
      </c>
      <c r="I897" s="111">
        <v>28356.1</v>
      </c>
      <c r="J897" s="111">
        <f t="shared" si="96"/>
        <v>29348</v>
      </c>
      <c r="K897" s="111">
        <f t="shared" si="93"/>
        <v>76.003522038638835</v>
      </c>
      <c r="L897" s="171"/>
      <c r="M897" s="171"/>
      <c r="N897" s="111" t="str">
        <f>'Programe Budget 2073-74'!Q847</f>
        <v>प</v>
      </c>
      <c r="O897" s="217" t="e">
        <f>J897-#REF!</f>
        <v>#REF!</v>
      </c>
    </row>
    <row r="898" spans="1:15">
      <c r="A898" s="151"/>
      <c r="B898" s="151"/>
      <c r="C898" s="113">
        <f>'Programe Budget 2073-74'!C848</f>
        <v>51</v>
      </c>
      <c r="D898" s="126" t="str">
        <f>'Programe Budget 2073-74'!D848</f>
        <v>जिल्ला कृषि विकास कार्यालय, बागलुङ्ग</v>
      </c>
      <c r="E898" s="111">
        <f>'Programe Budget 2073-74'!E848</f>
        <v>38637</v>
      </c>
      <c r="F898" s="111">
        <f>'Programe Budget 2073-74'!F848</f>
        <v>3476</v>
      </c>
      <c r="G898" s="111">
        <f>'Programe Budget 2073-74'!G848</f>
        <v>35161</v>
      </c>
      <c r="H898" s="111">
        <v>2969</v>
      </c>
      <c r="I898" s="111">
        <v>29839</v>
      </c>
      <c r="J898" s="111">
        <f t="shared" si="96"/>
        <v>32808</v>
      </c>
      <c r="K898" s="111">
        <f t="shared" si="93"/>
        <v>84.913424955353676</v>
      </c>
      <c r="L898" s="171"/>
      <c r="M898" s="171"/>
      <c r="N898" s="111" t="str">
        <f>'Programe Budget 2073-74'!Q848</f>
        <v>प</v>
      </c>
      <c r="O898" s="217" t="e">
        <f>J898-#REF!</f>
        <v>#REF!</v>
      </c>
    </row>
    <row r="899" spans="1:15">
      <c r="A899" s="151"/>
      <c r="B899" s="151"/>
      <c r="C899" s="113">
        <f>'Programe Budget 2073-74'!C849</f>
        <v>52</v>
      </c>
      <c r="D899" s="126" t="str">
        <f>'Programe Budget 2073-74'!D849</f>
        <v>जिल्ला कृषि विकास कार्यालय, रुकुम</v>
      </c>
      <c r="E899" s="111">
        <f>'Programe Budget 2073-74'!E849</f>
        <v>32955</v>
      </c>
      <c r="F899" s="111">
        <f>'Programe Budget 2073-74'!F849</f>
        <v>4345</v>
      </c>
      <c r="G899" s="111">
        <f>'Programe Budget 2073-74'!G849</f>
        <v>28610</v>
      </c>
      <c r="H899" s="111">
        <v>6314</v>
      </c>
      <c r="I899" s="111">
        <v>26263</v>
      </c>
      <c r="J899" s="111">
        <f t="shared" si="96"/>
        <v>32577</v>
      </c>
      <c r="K899" s="111">
        <f t="shared" si="93"/>
        <v>98.852981338188442</v>
      </c>
      <c r="L899" s="171"/>
      <c r="M899" s="171"/>
      <c r="N899" s="111" t="str">
        <f>'Programe Budget 2073-74'!Q849</f>
        <v>सु</v>
      </c>
      <c r="O899" s="217" t="e">
        <f>J899-#REF!</f>
        <v>#REF!</v>
      </c>
    </row>
    <row r="900" spans="1:15">
      <c r="A900" s="151"/>
      <c r="B900" s="151"/>
      <c r="C900" s="113">
        <f>'Programe Budget 2073-74'!C850</f>
        <v>53</v>
      </c>
      <c r="D900" s="126" t="str">
        <f>'Programe Budget 2073-74'!D850</f>
        <v>जिल्ला कृषि विकास कार्यालय, रोल्पा</v>
      </c>
      <c r="E900" s="111">
        <f>'Programe Budget 2073-74'!E850</f>
        <v>32828</v>
      </c>
      <c r="F900" s="111">
        <f>'Programe Budget 2073-74'!F850</f>
        <v>3482</v>
      </c>
      <c r="G900" s="111">
        <f>'Programe Budget 2073-74'!G850</f>
        <v>29346</v>
      </c>
      <c r="H900" s="111">
        <v>2159</v>
      </c>
      <c r="I900" s="111">
        <v>23503</v>
      </c>
      <c r="J900" s="111">
        <f t="shared" si="96"/>
        <v>25662</v>
      </c>
      <c r="K900" s="111">
        <f t="shared" si="93"/>
        <v>78.171073473863771</v>
      </c>
      <c r="L900" s="171"/>
      <c r="M900" s="171"/>
      <c r="N900" s="111" t="str">
        <f>'Programe Budget 2073-74'!Q850</f>
        <v>सु</v>
      </c>
      <c r="O900" s="217" t="e">
        <f>J900-#REF!</f>
        <v>#REF!</v>
      </c>
    </row>
    <row r="901" spans="1:15">
      <c r="A901" s="151"/>
      <c r="B901" s="151"/>
      <c r="C901" s="113">
        <f>'Programe Budget 2073-74'!C851</f>
        <v>54</v>
      </c>
      <c r="D901" s="126" t="str">
        <f>'Programe Budget 2073-74'!D851</f>
        <v>जिल्ला कृषि विकास कार्यालय, दाङ्ग</v>
      </c>
      <c r="E901" s="111">
        <f>'Programe Budget 2073-74'!E851</f>
        <v>32359</v>
      </c>
      <c r="F901" s="111">
        <f>'Programe Budget 2073-74'!F851</f>
        <v>2173</v>
      </c>
      <c r="G901" s="111">
        <f>'Programe Budget 2073-74'!G851</f>
        <v>30186</v>
      </c>
      <c r="H901" s="111">
        <v>3623</v>
      </c>
      <c r="I901" s="111">
        <v>30300</v>
      </c>
      <c r="J901" s="111">
        <f t="shared" si="96"/>
        <v>33923</v>
      </c>
      <c r="K901" s="111">
        <f t="shared" si="93"/>
        <v>104.8332766772768</v>
      </c>
      <c r="L901" s="171"/>
      <c r="M901" s="171"/>
      <c r="N901" s="111" t="str">
        <f>'Programe Budget 2073-74'!Q851</f>
        <v>सु</v>
      </c>
      <c r="O901" s="217" t="e">
        <f>J901-#REF!</f>
        <v>#REF!</v>
      </c>
    </row>
    <row r="902" spans="1:15">
      <c r="A902" s="151"/>
      <c r="B902" s="151"/>
      <c r="C902" s="113">
        <f>'Programe Budget 2073-74'!C852</f>
        <v>55</v>
      </c>
      <c r="D902" s="126" t="str">
        <f>'Programe Budget 2073-74'!D852</f>
        <v>जिल्ला कृषि विकास कार्यालय, सल्यान</v>
      </c>
      <c r="E902" s="111">
        <f>'Programe Budget 2073-74'!E852</f>
        <v>33371</v>
      </c>
      <c r="F902" s="111">
        <f>'Programe Budget 2073-74'!F852</f>
        <v>3476</v>
      </c>
      <c r="G902" s="111">
        <f>'Programe Budget 2073-74'!G852</f>
        <v>29895</v>
      </c>
      <c r="H902" s="111">
        <v>2264</v>
      </c>
      <c r="I902" s="111">
        <v>27059</v>
      </c>
      <c r="J902" s="111">
        <f t="shared" si="96"/>
        <v>29323</v>
      </c>
      <c r="K902" s="111">
        <f t="shared" si="93"/>
        <v>87.869707230829164</v>
      </c>
      <c r="L902" s="171"/>
      <c r="M902" s="171"/>
      <c r="N902" s="111" t="str">
        <f>'Programe Budget 2073-74'!Q852</f>
        <v>सु</v>
      </c>
      <c r="O902" s="217" t="e">
        <f>J902-#REF!</f>
        <v>#REF!</v>
      </c>
    </row>
    <row r="903" spans="1:15">
      <c r="A903" s="151"/>
      <c r="B903" s="151"/>
      <c r="C903" s="113">
        <f>'Programe Budget 2073-74'!C853</f>
        <v>56</v>
      </c>
      <c r="D903" s="126" t="str">
        <f>'Programe Budget 2073-74'!D853</f>
        <v>जिल्ला कृषि विकास कार्यालय, प्यूठान</v>
      </c>
      <c r="E903" s="111">
        <f>'Programe Budget 2073-74'!E853</f>
        <v>35060</v>
      </c>
      <c r="F903" s="111">
        <f>'Programe Budget 2073-74'!F853</f>
        <v>3476</v>
      </c>
      <c r="G903" s="111">
        <f>'Programe Budget 2073-74'!G853</f>
        <v>31584</v>
      </c>
      <c r="H903" s="111">
        <v>2754</v>
      </c>
      <c r="I903" s="111">
        <v>29276</v>
      </c>
      <c r="J903" s="111">
        <f t="shared" si="96"/>
        <v>32030</v>
      </c>
      <c r="K903" s="111">
        <f t="shared" si="93"/>
        <v>91.35767256132344</v>
      </c>
      <c r="L903" s="171"/>
      <c r="M903" s="171"/>
      <c r="N903" s="111" t="str">
        <f>'Programe Budget 2073-74'!Q853</f>
        <v>सु</v>
      </c>
      <c r="O903" s="217" t="e">
        <f>J903-#REF!</f>
        <v>#REF!</v>
      </c>
    </row>
    <row r="904" spans="1:15">
      <c r="A904" s="151"/>
      <c r="B904" s="151"/>
      <c r="C904" s="113">
        <f>'Programe Budget 2073-74'!C854</f>
        <v>57</v>
      </c>
      <c r="D904" s="126" t="str">
        <f>'Programe Budget 2073-74'!D854</f>
        <v>जिल्ला कृषि विकास कार्यालय, बाँके</v>
      </c>
      <c r="E904" s="111">
        <f>'Programe Budget 2073-74'!E854</f>
        <v>36739</v>
      </c>
      <c r="F904" s="111">
        <f>'Programe Budget 2073-74'!F854</f>
        <v>3476</v>
      </c>
      <c r="G904" s="111">
        <f>'Programe Budget 2073-74'!G854</f>
        <v>33263</v>
      </c>
      <c r="H904" s="111">
        <v>568</v>
      </c>
      <c r="I904" s="111">
        <v>28462</v>
      </c>
      <c r="J904" s="111">
        <f t="shared" si="96"/>
        <v>29030</v>
      </c>
      <c r="K904" s="111">
        <f t="shared" si="93"/>
        <v>79.016848580527508</v>
      </c>
      <c r="L904" s="171"/>
      <c r="M904" s="171"/>
      <c r="N904" s="111" t="str">
        <f>'Programe Budget 2073-74'!Q854</f>
        <v>सु</v>
      </c>
      <c r="O904" s="217" t="e">
        <f>J904-#REF!</f>
        <v>#REF!</v>
      </c>
    </row>
    <row r="905" spans="1:15">
      <c r="A905" s="151"/>
      <c r="B905" s="151"/>
      <c r="C905" s="113">
        <f>'Programe Budget 2073-74'!C855</f>
        <v>58</v>
      </c>
      <c r="D905" s="126" t="str">
        <f>'Programe Budget 2073-74'!D855</f>
        <v>जिल्ला कृषि विकास कार्यालय, बर्दिया</v>
      </c>
      <c r="E905" s="111">
        <f>'Programe Budget 2073-74'!E855</f>
        <v>36781</v>
      </c>
      <c r="F905" s="111">
        <f>'Programe Budget 2073-74'!F855</f>
        <v>3476</v>
      </c>
      <c r="G905" s="111">
        <f>'Programe Budget 2073-74'!G855</f>
        <v>33305</v>
      </c>
      <c r="H905" s="111">
        <v>2878</v>
      </c>
      <c r="I905" s="111">
        <v>29586</v>
      </c>
      <c r="J905" s="111">
        <f t="shared" si="96"/>
        <v>32464</v>
      </c>
      <c r="K905" s="111">
        <f t="shared" si="93"/>
        <v>88.262961855305733</v>
      </c>
      <c r="L905" s="171"/>
      <c r="M905" s="171"/>
      <c r="N905" s="111" t="str">
        <f>'Programe Budget 2073-74'!Q855</f>
        <v>सु</v>
      </c>
      <c r="O905" s="217" t="e">
        <f>J905-#REF!</f>
        <v>#REF!</v>
      </c>
    </row>
    <row r="906" spans="1:15">
      <c r="A906" s="151"/>
      <c r="B906" s="151"/>
      <c r="C906" s="113">
        <f>'Programe Budget 2073-74'!C856</f>
        <v>59</v>
      </c>
      <c r="D906" s="126" t="str">
        <f>'Programe Budget 2073-74'!D856</f>
        <v>जिल्ला कृषि विकास कार्यालय, सुर्खेत</v>
      </c>
      <c r="E906" s="111">
        <f>'Programe Budget 2073-74'!E856</f>
        <v>35055</v>
      </c>
      <c r="F906" s="111">
        <f>'Programe Budget 2073-74'!F856</f>
        <v>3476</v>
      </c>
      <c r="G906" s="111">
        <f>'Programe Budget 2073-74'!G856</f>
        <v>31579</v>
      </c>
      <c r="H906" s="111">
        <v>3587</v>
      </c>
      <c r="I906" s="111">
        <v>27503</v>
      </c>
      <c r="J906" s="111">
        <f t="shared" si="96"/>
        <v>31090</v>
      </c>
      <c r="K906" s="111">
        <f t="shared" si="93"/>
        <v>88.689202681500504</v>
      </c>
      <c r="L906" s="171"/>
      <c r="M906" s="171"/>
      <c r="N906" s="111" t="str">
        <f>'Programe Budget 2073-74'!Q856</f>
        <v>सु</v>
      </c>
      <c r="O906" s="217" t="e">
        <f>J906-#REF!</f>
        <v>#REF!</v>
      </c>
    </row>
    <row r="907" spans="1:15">
      <c r="A907" s="151"/>
      <c r="B907" s="151"/>
      <c r="C907" s="113">
        <f>'Programe Budget 2073-74'!C857</f>
        <v>60</v>
      </c>
      <c r="D907" s="126" t="str">
        <f>'Programe Budget 2073-74'!D857</f>
        <v>जिल्ला कृषि विकास कार्यालय, दैलेख</v>
      </c>
      <c r="E907" s="111">
        <f>'Programe Budget 2073-74'!E857</f>
        <v>32636</v>
      </c>
      <c r="F907" s="111">
        <f>'Programe Budget 2073-74'!F857</f>
        <v>2173</v>
      </c>
      <c r="G907" s="111">
        <f>'Programe Budget 2073-74'!G857</f>
        <v>30463</v>
      </c>
      <c r="H907" s="111">
        <v>4979</v>
      </c>
      <c r="I907" s="111">
        <v>26180</v>
      </c>
      <c r="J907" s="111">
        <f t="shared" si="96"/>
        <v>31159</v>
      </c>
      <c r="K907" s="111">
        <f t="shared" ref="K907:K926" si="97">J907/E907*100</f>
        <v>95.474322833680603</v>
      </c>
      <c r="L907" s="171"/>
      <c r="M907" s="171"/>
      <c r="N907" s="111" t="str">
        <f>'Programe Budget 2073-74'!Q857</f>
        <v>सु</v>
      </c>
      <c r="O907" s="217" t="e">
        <f>J907-#REF!</f>
        <v>#REF!</v>
      </c>
    </row>
    <row r="908" spans="1:15">
      <c r="A908" s="151"/>
      <c r="B908" s="151"/>
      <c r="C908" s="113">
        <f>'Programe Budget 2073-74'!C858</f>
        <v>61</v>
      </c>
      <c r="D908" s="126" t="str">
        <f>'Programe Budget 2073-74'!D858</f>
        <v>जिल्ला कृषि विकास कार्यालय, जाजरकोट</v>
      </c>
      <c r="E908" s="111">
        <f>'Programe Budget 2073-74'!E858</f>
        <v>30370</v>
      </c>
      <c r="F908" s="111">
        <f>'Programe Budget 2073-74'!F858</f>
        <v>2173</v>
      </c>
      <c r="G908" s="111">
        <f>'Programe Budget 2073-74'!G858</f>
        <v>28197</v>
      </c>
      <c r="H908" s="111">
        <v>1000</v>
      </c>
      <c r="I908" s="111">
        <v>26330</v>
      </c>
      <c r="J908" s="111">
        <f t="shared" si="96"/>
        <v>27330</v>
      </c>
      <c r="K908" s="111">
        <f t="shared" si="97"/>
        <v>89.990121830754035</v>
      </c>
      <c r="L908" s="171"/>
      <c r="M908" s="171"/>
      <c r="N908" s="111" t="str">
        <f>'Programe Budget 2073-74'!Q858</f>
        <v>सु</v>
      </c>
      <c r="O908" s="217" t="e">
        <f>J908-#REF!</f>
        <v>#REF!</v>
      </c>
    </row>
    <row r="909" spans="1:15">
      <c r="A909" s="151"/>
      <c r="B909" s="151"/>
      <c r="C909" s="113">
        <f>'Programe Budget 2073-74'!C859</f>
        <v>62</v>
      </c>
      <c r="D909" s="126" t="str">
        <f>'Programe Budget 2073-74'!D859</f>
        <v>जिल्ला कृषि विकास कार्यालय, कालीकोट</v>
      </c>
      <c r="E909" s="111">
        <f>'Programe Budget 2073-74'!E859</f>
        <v>31211</v>
      </c>
      <c r="F909" s="111">
        <f>'Programe Budget 2073-74'!F859</f>
        <v>3476</v>
      </c>
      <c r="G909" s="111">
        <f>'Programe Budget 2073-74'!G859</f>
        <v>27735</v>
      </c>
      <c r="H909" s="111">
        <v>2456</v>
      </c>
      <c r="I909" s="111">
        <v>26798</v>
      </c>
      <c r="J909" s="111">
        <f t="shared" si="96"/>
        <v>29254</v>
      </c>
      <c r="K909" s="111">
        <f t="shared" si="97"/>
        <v>93.729774758899111</v>
      </c>
      <c r="L909" s="171"/>
      <c r="M909" s="171"/>
      <c r="N909" s="111" t="str">
        <f>'Programe Budget 2073-74'!Q859</f>
        <v>सु</v>
      </c>
      <c r="O909" s="217" t="e">
        <f>J909-#REF!</f>
        <v>#REF!</v>
      </c>
    </row>
    <row r="910" spans="1:15">
      <c r="A910" s="151"/>
      <c r="B910" s="151"/>
      <c r="C910" s="113">
        <f>'Programe Budget 2073-74'!C860</f>
        <v>63</v>
      </c>
      <c r="D910" s="126" t="str">
        <f>'Programe Budget 2073-74'!D860</f>
        <v>जिल्ला कृषि विकास कार्यालय, हुम्ला</v>
      </c>
      <c r="E910" s="111">
        <f>'Programe Budget 2073-74'!E860</f>
        <v>29854</v>
      </c>
      <c r="F910" s="111">
        <f>'Programe Budget 2073-74'!F860</f>
        <v>3476</v>
      </c>
      <c r="G910" s="111">
        <f>'Programe Budget 2073-74'!G860</f>
        <v>26378</v>
      </c>
      <c r="H910" s="111">
        <v>2500</v>
      </c>
      <c r="I910" s="111">
        <v>24359</v>
      </c>
      <c r="J910" s="111">
        <f t="shared" si="96"/>
        <v>26859</v>
      </c>
      <c r="K910" s="111">
        <f t="shared" si="97"/>
        <v>89.967843505057957</v>
      </c>
      <c r="L910" s="171"/>
      <c r="M910" s="171"/>
      <c r="N910" s="111" t="str">
        <f>'Programe Budget 2073-74'!Q860</f>
        <v>सु</v>
      </c>
      <c r="O910" s="217" t="e">
        <f>J910-#REF!</f>
        <v>#REF!</v>
      </c>
    </row>
    <row r="911" spans="1:15">
      <c r="A911" s="151"/>
      <c r="B911" s="151"/>
      <c r="C911" s="113">
        <f>'Programe Budget 2073-74'!C861</f>
        <v>64</v>
      </c>
      <c r="D911" s="126" t="str">
        <f>'Programe Budget 2073-74'!D861</f>
        <v>जिल्ला कृषि विकास कार्यालय, मुगु</v>
      </c>
      <c r="E911" s="111">
        <f>'Programe Budget 2073-74'!E861</f>
        <v>30074</v>
      </c>
      <c r="F911" s="111">
        <f>'Programe Budget 2073-74'!F861</f>
        <v>3476</v>
      </c>
      <c r="G911" s="111">
        <f>'Programe Budget 2073-74'!G861</f>
        <v>26598</v>
      </c>
      <c r="H911" s="111">
        <v>2207</v>
      </c>
      <c r="I911" s="111">
        <v>24528</v>
      </c>
      <c r="J911" s="111">
        <f t="shared" si="96"/>
        <v>26735</v>
      </c>
      <c r="K911" s="111">
        <f t="shared" si="97"/>
        <v>88.897386446764642</v>
      </c>
      <c r="L911" s="171"/>
      <c r="M911" s="171"/>
      <c r="N911" s="111" t="str">
        <f>'Programe Budget 2073-74'!Q861</f>
        <v>सु</v>
      </c>
      <c r="O911" s="217" t="e">
        <f>J911-#REF!</f>
        <v>#REF!</v>
      </c>
    </row>
    <row r="912" spans="1:15">
      <c r="A912" s="151"/>
      <c r="B912" s="151"/>
      <c r="C912" s="113">
        <f>'Programe Budget 2073-74'!C862</f>
        <v>65</v>
      </c>
      <c r="D912" s="126" t="str">
        <f>'Programe Budget 2073-74'!D862</f>
        <v>जिल्ला कृषि विकास कार्यालय, डोल्पा</v>
      </c>
      <c r="E912" s="111">
        <f>'Programe Budget 2073-74'!E862</f>
        <v>30587</v>
      </c>
      <c r="F912" s="111">
        <f>'Programe Budget 2073-74'!F862</f>
        <v>3476</v>
      </c>
      <c r="G912" s="111">
        <f>'Programe Budget 2073-74'!G862</f>
        <v>27111</v>
      </c>
      <c r="H912" s="111">
        <v>4778</v>
      </c>
      <c r="I912" s="111">
        <v>24611</v>
      </c>
      <c r="J912" s="111">
        <f t="shared" ref="J912:J922" si="98">I912+H912</f>
        <v>29389</v>
      </c>
      <c r="K912" s="111">
        <f t="shared" si="97"/>
        <v>96.083303364174327</v>
      </c>
      <c r="L912" s="171"/>
      <c r="M912" s="171"/>
      <c r="N912" s="111" t="str">
        <f>'Programe Budget 2073-74'!Q862</f>
        <v>सु</v>
      </c>
      <c r="O912" s="217" t="e">
        <f>J912-#REF!</f>
        <v>#REF!</v>
      </c>
    </row>
    <row r="913" spans="1:15">
      <c r="A913" s="151"/>
      <c r="B913" s="151"/>
      <c r="C913" s="113">
        <f>'Programe Budget 2073-74'!C863</f>
        <v>66</v>
      </c>
      <c r="D913" s="126" t="str">
        <f>'Programe Budget 2073-74'!D863</f>
        <v>जिल्ला कृषि विकास कार्यालय, जुम्ला</v>
      </c>
      <c r="E913" s="111">
        <f>'Programe Budget 2073-74'!E863</f>
        <v>31675</v>
      </c>
      <c r="F913" s="111">
        <f>'Programe Budget 2073-74'!F863</f>
        <v>3476</v>
      </c>
      <c r="G913" s="111">
        <f>'Programe Budget 2073-74'!G863</f>
        <v>28199</v>
      </c>
      <c r="H913" s="111">
        <v>2395</v>
      </c>
      <c r="I913" s="111">
        <v>21696</v>
      </c>
      <c r="J913" s="111">
        <f t="shared" si="98"/>
        <v>24091</v>
      </c>
      <c r="K913" s="111">
        <f t="shared" si="97"/>
        <v>76.056827150749811</v>
      </c>
      <c r="L913" s="171"/>
      <c r="M913" s="171"/>
      <c r="N913" s="111" t="str">
        <f>'Programe Budget 2073-74'!Q863</f>
        <v>सु</v>
      </c>
      <c r="O913" s="217" t="e">
        <f>J913-#REF!</f>
        <v>#REF!</v>
      </c>
    </row>
    <row r="914" spans="1:15">
      <c r="A914" s="151"/>
      <c r="B914" s="151"/>
      <c r="C914" s="113">
        <f>'Programe Budget 2073-74'!C864</f>
        <v>67</v>
      </c>
      <c r="D914" s="126" t="str">
        <f>'Programe Budget 2073-74'!D864</f>
        <v>जिल्ला कृषि विकास कार्यालय, बझाङ्ग</v>
      </c>
      <c r="E914" s="111">
        <f>'Programe Budget 2073-74'!E864</f>
        <v>30550</v>
      </c>
      <c r="F914" s="111">
        <f>'Programe Budget 2073-74'!F864</f>
        <v>3476</v>
      </c>
      <c r="G914" s="111">
        <f>'Programe Budget 2073-74'!G864</f>
        <v>27074</v>
      </c>
      <c r="H914" s="111">
        <v>995.8</v>
      </c>
      <c r="I914" s="111">
        <v>23455</v>
      </c>
      <c r="J914" s="111">
        <f t="shared" si="98"/>
        <v>24450.799999999999</v>
      </c>
      <c r="K914" s="111">
        <f t="shared" si="97"/>
        <v>80.035351882160384</v>
      </c>
      <c r="L914" s="171"/>
      <c r="M914" s="171"/>
      <c r="N914" s="111" t="str">
        <f>'Programe Budget 2073-74'!Q864</f>
        <v>दि</v>
      </c>
      <c r="O914" s="217" t="e">
        <f>J914-#REF!</f>
        <v>#REF!</v>
      </c>
    </row>
    <row r="915" spans="1:15">
      <c r="A915" s="151"/>
      <c r="B915" s="151"/>
      <c r="C915" s="113">
        <f>'Programe Budget 2073-74'!C865</f>
        <v>68</v>
      </c>
      <c r="D915" s="126" t="str">
        <f>'Programe Budget 2073-74'!D865</f>
        <v>जिल्ला कृषि विकास कार्यालय, बाजुरा</v>
      </c>
      <c r="E915" s="111">
        <f>'Programe Budget 2073-74'!E865</f>
        <v>29434</v>
      </c>
      <c r="F915" s="111">
        <f>'Programe Budget 2073-74'!F865</f>
        <v>3476</v>
      </c>
      <c r="G915" s="111">
        <f>'Programe Budget 2073-74'!G865</f>
        <v>25958</v>
      </c>
      <c r="H915" s="111">
        <v>1000</v>
      </c>
      <c r="I915" s="111">
        <v>23866</v>
      </c>
      <c r="J915" s="111">
        <f t="shared" si="98"/>
        <v>24866</v>
      </c>
      <c r="K915" s="111">
        <f t="shared" si="97"/>
        <v>84.480532717265746</v>
      </c>
      <c r="L915" s="171"/>
      <c r="M915" s="171"/>
      <c r="N915" s="111" t="str">
        <f>'Programe Budget 2073-74'!Q865</f>
        <v>दि</v>
      </c>
      <c r="O915" s="217" t="e">
        <f>J915-#REF!</f>
        <v>#REF!</v>
      </c>
    </row>
    <row r="916" spans="1:15">
      <c r="A916" s="151"/>
      <c r="B916" s="151"/>
      <c r="C916" s="113">
        <f>'Programe Budget 2073-74'!C866</f>
        <v>69</v>
      </c>
      <c r="D916" s="126" t="str">
        <f>'Programe Budget 2073-74'!D866</f>
        <v>जिल्ला कृषि विकास कार्यालय, डोटी</v>
      </c>
      <c r="E916" s="111">
        <f>'Programe Budget 2073-74'!E866</f>
        <v>33453</v>
      </c>
      <c r="F916" s="111">
        <f>'Programe Budget 2073-74'!F866</f>
        <v>4345</v>
      </c>
      <c r="G916" s="111">
        <f>'Programe Budget 2073-74'!G866</f>
        <v>29108</v>
      </c>
      <c r="H916" s="111">
        <v>4541.3999999999996</v>
      </c>
      <c r="I916" s="111">
        <v>23427.599999999999</v>
      </c>
      <c r="J916" s="111">
        <f t="shared" si="98"/>
        <v>27969</v>
      </c>
      <c r="K916" s="111">
        <f t="shared" si="97"/>
        <v>83.606851403461562</v>
      </c>
      <c r="L916" s="171"/>
      <c r="M916" s="171"/>
      <c r="N916" s="111" t="str">
        <f>'Programe Budget 2073-74'!Q866</f>
        <v>दि</v>
      </c>
      <c r="O916" s="217" t="e">
        <f>J916-#REF!</f>
        <v>#REF!</v>
      </c>
    </row>
    <row r="917" spans="1:15">
      <c r="A917" s="151"/>
      <c r="B917" s="151"/>
      <c r="C917" s="113">
        <f>'Programe Budget 2073-74'!C867</f>
        <v>70</v>
      </c>
      <c r="D917" s="126" t="str">
        <f>'Programe Budget 2073-74'!D867</f>
        <v>जिल्ला कृषि विकास कार्यालय, अछाम</v>
      </c>
      <c r="E917" s="111">
        <f>'Programe Budget 2073-74'!E867</f>
        <v>33285</v>
      </c>
      <c r="F917" s="111">
        <f>'Programe Budget 2073-74'!F867</f>
        <v>3476</v>
      </c>
      <c r="G917" s="111">
        <f>'Programe Budget 2073-74'!G867</f>
        <v>29809</v>
      </c>
      <c r="H917" s="111">
        <v>2472.1</v>
      </c>
      <c r="I917" s="111">
        <v>24982.2</v>
      </c>
      <c r="J917" s="111">
        <f t="shared" si="98"/>
        <v>27454.3</v>
      </c>
      <c r="K917" s="111">
        <f t="shared" si="97"/>
        <v>82.482499624455457</v>
      </c>
      <c r="L917" s="171"/>
      <c r="M917" s="171"/>
      <c r="N917" s="111" t="str">
        <f>'Programe Budget 2073-74'!Q867</f>
        <v>दि</v>
      </c>
      <c r="O917" s="217" t="e">
        <f>J917-#REF!</f>
        <v>#REF!</v>
      </c>
    </row>
    <row r="918" spans="1:15">
      <c r="A918" s="151"/>
      <c r="B918" s="151"/>
      <c r="C918" s="113">
        <f>'Programe Budget 2073-74'!C868</f>
        <v>71</v>
      </c>
      <c r="D918" s="126" t="str">
        <f>'Programe Budget 2073-74'!D868</f>
        <v>जिल्ला कृषि विकास कार्यालय, कैलाली</v>
      </c>
      <c r="E918" s="111">
        <f>'Programe Budget 2073-74'!E868</f>
        <v>28797</v>
      </c>
      <c r="F918" s="111">
        <f>'Programe Budget 2073-74'!F868</f>
        <v>1738</v>
      </c>
      <c r="G918" s="111">
        <f>'Programe Budget 2073-74'!G868</f>
        <v>27059</v>
      </c>
      <c r="H918" s="111">
        <v>1417</v>
      </c>
      <c r="I918" s="111">
        <v>25450</v>
      </c>
      <c r="J918" s="111">
        <f t="shared" si="98"/>
        <v>26867</v>
      </c>
      <c r="K918" s="111">
        <f t="shared" si="97"/>
        <v>93.297912977046209</v>
      </c>
      <c r="L918" s="171"/>
      <c r="M918" s="171"/>
      <c r="N918" s="111" t="str">
        <f>'Programe Budget 2073-74'!Q868</f>
        <v>दि</v>
      </c>
      <c r="O918" s="217" t="e">
        <f>J918-#REF!</f>
        <v>#REF!</v>
      </c>
    </row>
    <row r="919" spans="1:15">
      <c r="A919" s="151"/>
      <c r="B919" s="151"/>
      <c r="C919" s="113">
        <f>'Programe Budget 2073-74'!C869</f>
        <v>72</v>
      </c>
      <c r="D919" s="126" t="str">
        <f>'Programe Budget 2073-74'!D869</f>
        <v>जिल्ला कृषि विकास कार्यालय, दार्चुला</v>
      </c>
      <c r="E919" s="111">
        <f>'Programe Budget 2073-74'!E869</f>
        <v>28638</v>
      </c>
      <c r="F919" s="111">
        <f>'Programe Budget 2073-74'!F869</f>
        <v>3476</v>
      </c>
      <c r="G919" s="111">
        <f>'Programe Budget 2073-74'!G869</f>
        <v>25162</v>
      </c>
      <c r="H919" s="111">
        <v>2441.6</v>
      </c>
      <c r="I919" s="111">
        <v>22629.5</v>
      </c>
      <c r="J919" s="111">
        <f t="shared" si="98"/>
        <v>25071.1</v>
      </c>
      <c r="K919" s="111">
        <f t="shared" si="97"/>
        <v>87.544870451847189</v>
      </c>
      <c r="L919" s="171"/>
      <c r="M919" s="171"/>
      <c r="N919" s="111" t="str">
        <f>'Programe Budget 2073-74'!Q869</f>
        <v>दि</v>
      </c>
      <c r="O919" s="217" t="e">
        <f>J919-#REF!</f>
        <v>#REF!</v>
      </c>
    </row>
    <row r="920" spans="1:15">
      <c r="A920" s="151"/>
      <c r="B920" s="151"/>
      <c r="C920" s="113">
        <f>'Programe Budget 2073-74'!C870</f>
        <v>73</v>
      </c>
      <c r="D920" s="126" t="str">
        <f>'Programe Budget 2073-74'!D870</f>
        <v>जिल्ला कृषि विकास कार्यालय, बैतडी</v>
      </c>
      <c r="E920" s="111">
        <f>'Programe Budget 2073-74'!E870</f>
        <v>32819</v>
      </c>
      <c r="F920" s="111">
        <f>'Programe Budget 2073-74'!F870</f>
        <v>3476</v>
      </c>
      <c r="G920" s="111">
        <f>'Programe Budget 2073-74'!G870</f>
        <v>29343</v>
      </c>
      <c r="H920" s="111">
        <v>999.9</v>
      </c>
      <c r="I920" s="111">
        <v>22445.8</v>
      </c>
      <c r="J920" s="111">
        <f t="shared" si="98"/>
        <v>23445.7</v>
      </c>
      <c r="K920" s="111">
        <f t="shared" si="97"/>
        <v>71.439410097809201</v>
      </c>
      <c r="L920" s="171"/>
      <c r="M920" s="171"/>
      <c r="N920" s="111" t="str">
        <f>'Programe Budget 2073-74'!Q870</f>
        <v>दि</v>
      </c>
      <c r="O920" s="217" t="e">
        <f>J920-#REF!</f>
        <v>#REF!</v>
      </c>
    </row>
    <row r="921" spans="1:15">
      <c r="A921" s="151"/>
      <c r="B921" s="151"/>
      <c r="C921" s="113">
        <f>'Programe Budget 2073-74'!C871</f>
        <v>74</v>
      </c>
      <c r="D921" s="126" t="str">
        <f>'Programe Budget 2073-74'!D871</f>
        <v>जिल्ला कृषि विकास कार्यालय, डडेलधुरा</v>
      </c>
      <c r="E921" s="111">
        <f>'Programe Budget 2073-74'!E871</f>
        <v>34502</v>
      </c>
      <c r="F921" s="111">
        <f>'Programe Budget 2073-74'!F871</f>
        <v>3476</v>
      </c>
      <c r="G921" s="111">
        <f>'Programe Budget 2073-74'!G871</f>
        <v>31026</v>
      </c>
      <c r="H921" s="111">
        <v>1965.8</v>
      </c>
      <c r="I921" s="111">
        <v>26666.799999999999</v>
      </c>
      <c r="J921" s="111">
        <f t="shared" si="98"/>
        <v>28632.6</v>
      </c>
      <c r="K921" s="111">
        <f t="shared" si="97"/>
        <v>82.988232566228035</v>
      </c>
      <c r="L921" s="171"/>
      <c r="M921" s="171"/>
      <c r="N921" s="111" t="str">
        <f>'Programe Budget 2073-74'!Q871</f>
        <v>दि</v>
      </c>
      <c r="O921" s="217" t="e">
        <f>J921-#REF!</f>
        <v>#REF!</v>
      </c>
    </row>
    <row r="922" spans="1:15">
      <c r="A922" s="151"/>
      <c r="B922" s="151"/>
      <c r="C922" s="113">
        <f>'Programe Budget 2073-74'!C872</f>
        <v>75</v>
      </c>
      <c r="D922" s="126" t="str">
        <f>'Programe Budget 2073-74'!D872</f>
        <v>जिल्ला कृषि विकास कार्यालय, कन्चनपुर</v>
      </c>
      <c r="E922" s="111">
        <f>'Programe Budget 2073-74'!E872</f>
        <v>38883</v>
      </c>
      <c r="F922" s="111">
        <f>'Programe Budget 2073-74'!F872</f>
        <v>1822</v>
      </c>
      <c r="G922" s="111">
        <f>'Programe Budget 2073-74'!G872</f>
        <v>38853</v>
      </c>
      <c r="H922" s="111">
        <v>2895.5</v>
      </c>
      <c r="I922" s="111">
        <v>28815.8</v>
      </c>
      <c r="J922" s="111">
        <f t="shared" si="98"/>
        <v>31711.3</v>
      </c>
      <c r="K922" s="111">
        <f t="shared" si="97"/>
        <v>81.555692719183199</v>
      </c>
      <c r="L922" s="171"/>
      <c r="M922" s="171"/>
      <c r="N922" s="111" t="str">
        <f>'Programe Budget 2073-74'!Q872</f>
        <v>दि</v>
      </c>
      <c r="O922" s="217" t="e">
        <f>J922-#REF!</f>
        <v>#REF!</v>
      </c>
    </row>
    <row r="923" spans="1:15">
      <c r="A923" s="114"/>
      <c r="B923" s="114"/>
      <c r="C923" s="114"/>
      <c r="D923" s="122" t="str">
        <f>'Programe Budget 2073-74'!D873</f>
        <v>७५ कार्यालयहरूको जम्मा</v>
      </c>
      <c r="E923" s="169">
        <f t="shared" ref="E923:J923" si="99">SUM(E848:E922)</f>
        <v>2752158</v>
      </c>
      <c r="F923" s="169">
        <f t="shared" si="99"/>
        <v>246191</v>
      </c>
      <c r="G923" s="169">
        <f t="shared" si="99"/>
        <v>2509956</v>
      </c>
      <c r="H923" s="169">
        <f t="shared" si="99"/>
        <v>192153.49999999994</v>
      </c>
      <c r="I923" s="169">
        <f t="shared" si="99"/>
        <v>2073009.3500000006</v>
      </c>
      <c r="J923" s="169">
        <f t="shared" si="99"/>
        <v>2265162.8499999996</v>
      </c>
      <c r="K923" s="111">
        <f t="shared" si="97"/>
        <v>82.304971226215926</v>
      </c>
      <c r="L923" s="171"/>
      <c r="M923" s="114"/>
      <c r="N923" s="111">
        <f>'Programe Budget 2073-74'!Q873</f>
        <v>0</v>
      </c>
      <c r="O923" s="217" t="e">
        <f>J923-#REF!</f>
        <v>#REF!</v>
      </c>
    </row>
    <row r="924" spans="1:15">
      <c r="A924" s="114"/>
      <c r="B924" s="171"/>
      <c r="C924" s="114"/>
      <c r="D924" s="122" t="str">
        <f>'Programe Budget 2073-74'!D874</f>
        <v>कृषि विभागको जिल्लास्तर जम्मा</v>
      </c>
      <c r="E924" s="169" t="e">
        <f t="shared" ref="E924:J924" si="100">E923+E846</f>
        <v>#REF!</v>
      </c>
      <c r="F924" s="169" t="e">
        <f t="shared" si="100"/>
        <v>#REF!</v>
      </c>
      <c r="G924" s="169" t="e">
        <f t="shared" si="100"/>
        <v>#REF!</v>
      </c>
      <c r="H924" s="169">
        <f t="shared" si="100"/>
        <v>192153.49999999994</v>
      </c>
      <c r="I924" s="169">
        <f t="shared" si="100"/>
        <v>2104396.0500000007</v>
      </c>
      <c r="J924" s="169">
        <f t="shared" si="100"/>
        <v>2296549.5499999998</v>
      </c>
      <c r="K924" s="111" t="e">
        <f t="shared" si="97"/>
        <v>#REF!</v>
      </c>
      <c r="L924" s="171"/>
      <c r="M924" s="114"/>
      <c r="N924" s="111">
        <f>'Programe Budget 2073-74'!Q874</f>
        <v>0</v>
      </c>
      <c r="O924" s="217" t="e">
        <f>J924-#REF!</f>
        <v>#REF!</v>
      </c>
    </row>
    <row r="925" spans="1:15">
      <c r="A925" s="114"/>
      <c r="B925" s="114"/>
      <c r="C925" s="114"/>
      <c r="D925" s="122" t="str">
        <f>'Programe Budget 2073-74'!D875</f>
        <v>कृषि विभागको केन्द्रीयस्तरको जम्मा(P1+P2)</v>
      </c>
      <c r="E925" s="169" t="e">
        <f t="shared" ref="E925:J925" si="101">E836+E785</f>
        <v>#REF!</v>
      </c>
      <c r="F925" s="169" t="e">
        <f t="shared" si="101"/>
        <v>#REF!</v>
      </c>
      <c r="G925" s="169" t="e">
        <f t="shared" si="101"/>
        <v>#REF!</v>
      </c>
      <c r="H925" s="169">
        <f t="shared" si="101"/>
        <v>769188.08200000005</v>
      </c>
      <c r="I925" s="169">
        <f>I836+I785</f>
        <v>2909153.89</v>
      </c>
      <c r="J925" s="169">
        <f t="shared" si="101"/>
        <v>3760607.5220000003</v>
      </c>
      <c r="K925" s="111" t="e">
        <f t="shared" si="97"/>
        <v>#REF!</v>
      </c>
      <c r="L925" s="171"/>
      <c r="M925" s="114"/>
      <c r="N925" s="111">
        <f>'Programe Budget 2073-74'!Q875</f>
        <v>0</v>
      </c>
      <c r="O925" s="217" t="e">
        <f>J925-#REF!</f>
        <v>#REF!</v>
      </c>
    </row>
    <row r="926" spans="1:15">
      <c r="A926" s="114"/>
      <c r="B926" s="114"/>
      <c r="C926" s="114"/>
      <c r="D926" s="122" t="str">
        <f>'Programe Budget 2073-74'!D876</f>
        <v>कृषि विभागको कूल(जिल्लास्तर र केन्द्रीयस्तर)</v>
      </c>
      <c r="E926" s="169" t="e">
        <f t="shared" ref="E926:J926" si="102">E925+E924</f>
        <v>#REF!</v>
      </c>
      <c r="F926" s="169" t="e">
        <f t="shared" si="102"/>
        <v>#REF!</v>
      </c>
      <c r="G926" s="169" t="e">
        <f t="shared" si="102"/>
        <v>#REF!</v>
      </c>
      <c r="H926" s="169">
        <f t="shared" si="102"/>
        <v>961341.58199999994</v>
      </c>
      <c r="I926" s="169">
        <f t="shared" si="102"/>
        <v>5013549.9400000013</v>
      </c>
      <c r="J926" s="169">
        <f t="shared" si="102"/>
        <v>6057157.0720000006</v>
      </c>
      <c r="K926" s="111" t="e">
        <f t="shared" si="97"/>
        <v>#REF!</v>
      </c>
      <c r="L926" s="171"/>
      <c r="M926" s="114"/>
      <c r="N926" s="111">
        <f>'Programe Budget 2073-74'!Q876</f>
        <v>0</v>
      </c>
      <c r="O926" s="217" t="e">
        <f>J926-#REF!</f>
        <v>#REF!</v>
      </c>
    </row>
    <row r="927" spans="1:15">
      <c r="A927" s="114"/>
      <c r="B927" s="114"/>
      <c r="C927" s="114"/>
      <c r="D927" s="122"/>
      <c r="E927" s="109"/>
      <c r="F927" s="109"/>
      <c r="G927" s="109"/>
      <c r="H927" s="169"/>
      <c r="I927" s="169"/>
      <c r="J927" s="169"/>
      <c r="K927" s="169"/>
      <c r="L927" s="171"/>
      <c r="M927" s="114"/>
      <c r="N927" s="111">
        <f>'Programe Budget 2073-74'!Q877</f>
        <v>0</v>
      </c>
      <c r="O927" s="217" t="e">
        <f>J927-#REF!</f>
        <v>#REF!</v>
      </c>
    </row>
    <row r="928" spans="1:15">
      <c r="A928" s="1211" t="s">
        <v>370</v>
      </c>
      <c r="B928" s="1211"/>
      <c r="C928" s="1211"/>
      <c r="D928" s="1211"/>
      <c r="E928" s="1211"/>
      <c r="F928" s="1211"/>
      <c r="G928" s="1211"/>
      <c r="H928" s="1211"/>
      <c r="I928" s="1211"/>
      <c r="J928" s="1211"/>
      <c r="K928" s="1211"/>
      <c r="L928" s="1211"/>
      <c r="M928" s="1211"/>
      <c r="N928" s="111">
        <f>'Programe Budget 2073-74'!Q878</f>
        <v>0</v>
      </c>
      <c r="O928" s="217" t="e">
        <f>J928-#REF!</f>
        <v>#REF!</v>
      </c>
    </row>
    <row r="929" spans="1:16">
      <c r="A929" s="1211" t="s">
        <v>371</v>
      </c>
      <c r="B929" s="1212"/>
      <c r="C929" s="1212"/>
      <c r="D929" s="1212"/>
      <c r="E929" s="1212"/>
      <c r="F929" s="1212"/>
      <c r="G929" s="1212"/>
      <c r="H929" s="1212"/>
      <c r="I929" s="1212"/>
      <c r="J929" s="1212"/>
      <c r="K929" s="1212"/>
      <c r="L929" s="1212"/>
      <c r="M929" s="1212"/>
      <c r="N929" s="111">
        <f>'Programe Budget 2073-74'!Q879</f>
        <v>0</v>
      </c>
      <c r="O929" s="217" t="e">
        <f>J929-#REF!</f>
        <v>#REF!</v>
      </c>
    </row>
    <row r="930" spans="1:16">
      <c r="A930" s="1211" t="str">
        <f>A3</f>
        <v xml:space="preserve">आ.व. २०७२/७३ को वार्षिक बजेट, निकाशा र खर्च </v>
      </c>
      <c r="B930" s="1211"/>
      <c r="C930" s="1211"/>
      <c r="D930" s="1211"/>
      <c r="E930" s="1211"/>
      <c r="F930" s="1211"/>
      <c r="G930" s="1211"/>
      <c r="H930" s="1211"/>
      <c r="I930" s="1211"/>
      <c r="J930" s="1211"/>
      <c r="K930" s="1211"/>
      <c r="L930" s="1211"/>
      <c r="M930" s="1211"/>
      <c r="N930" s="111">
        <f>'Programe Budget 2073-74'!Q880</f>
        <v>0</v>
      </c>
      <c r="O930" s="217" t="e">
        <f>J930-#REF!</f>
        <v>#REF!</v>
      </c>
    </row>
    <row r="931" spans="1:16">
      <c r="A931" s="1290" t="s">
        <v>85</v>
      </c>
      <c r="B931" s="1290"/>
      <c r="C931" s="1290"/>
      <c r="D931" s="1290"/>
      <c r="E931" s="1290"/>
      <c r="F931" s="1290"/>
      <c r="G931" s="1290"/>
      <c r="H931" s="1290"/>
      <c r="I931" s="1290"/>
      <c r="J931" s="1290"/>
      <c r="K931" s="1290"/>
      <c r="L931" s="1290"/>
      <c r="M931" s="114"/>
      <c r="N931" s="111" t="str">
        <f>'Programe Budget 2073-74'!Q881</f>
        <v>वार्षिक</v>
      </c>
      <c r="O931" s="217" t="e">
        <f>J931-#REF!</f>
        <v>#REF!</v>
      </c>
    </row>
    <row r="932" spans="1:16" s="179" customFormat="1" ht="25.5" customHeight="1">
      <c r="A932" s="1287" t="s">
        <v>21</v>
      </c>
      <c r="B932" s="1287" t="s">
        <v>360</v>
      </c>
      <c r="C932" s="1289" t="s">
        <v>23</v>
      </c>
      <c r="D932" s="1289" t="s">
        <v>24</v>
      </c>
      <c r="E932" s="109"/>
      <c r="F932" s="109"/>
      <c r="G932" s="109"/>
      <c r="H932" s="108"/>
      <c r="I932" s="108"/>
      <c r="J932" s="108" t="s">
        <v>363</v>
      </c>
      <c r="K932" s="1287" t="s">
        <v>364</v>
      </c>
      <c r="L932" s="108">
        <v>4</v>
      </c>
      <c r="M932" s="109" t="s">
        <v>35</v>
      </c>
      <c r="N932" s="111">
        <f>'Programe Budget 2073-74'!Q882</f>
        <v>44902.7</v>
      </c>
      <c r="O932" s="217" t="e">
        <f>J932-#REF!</f>
        <v>#VALUE!</v>
      </c>
    </row>
    <row r="933" spans="1:16" s="75" customFormat="1">
      <c r="A933" s="1287"/>
      <c r="B933" s="1287"/>
      <c r="C933" s="1289"/>
      <c r="D933" s="1289"/>
      <c r="E933" s="109"/>
      <c r="F933" s="109"/>
      <c r="G933" s="109"/>
      <c r="H933" s="159" t="s">
        <v>467</v>
      </c>
      <c r="I933" s="159" t="s">
        <v>467</v>
      </c>
      <c r="J933" s="159" t="s">
        <v>467</v>
      </c>
      <c r="K933" s="1287"/>
      <c r="L933" s="112"/>
      <c r="M933" s="112"/>
      <c r="N933" s="111">
        <f>'Programe Budget 2073-74'!Q883</f>
        <v>476102.50000000012</v>
      </c>
      <c r="O933" s="217" t="e">
        <f>J933-#REF!</f>
        <v>#VALUE!</v>
      </c>
    </row>
    <row r="934" spans="1:16">
      <c r="A934" s="175">
        <f>'Programe Budget 2073-74'!A882</f>
        <v>1</v>
      </c>
      <c r="B934" s="175" t="str">
        <f>'Programe Budget 2073-74'!B882</f>
        <v>312103-3/4</v>
      </c>
      <c r="C934" s="175">
        <f>'Programe Budget 2073-74'!C882</f>
        <v>59</v>
      </c>
      <c r="D934" s="180" t="str">
        <f>'Programe Budget 2073-74'!D882</f>
        <v>माटो व्यवस्थापन, विशेष कृषि उत्पादन कार्यक्रम</v>
      </c>
      <c r="E934" s="221" t="e">
        <f t="shared" ref="E934:J934" si="103">E91</f>
        <v>#REF!</v>
      </c>
      <c r="F934" s="221" t="e">
        <f t="shared" si="103"/>
        <v>#REF!</v>
      </c>
      <c r="G934" s="221" t="e">
        <f t="shared" si="103"/>
        <v>#REF!</v>
      </c>
      <c r="H934" s="111">
        <f t="shared" si="103"/>
        <v>0</v>
      </c>
      <c r="I934" s="111">
        <f t="shared" si="103"/>
        <v>133398.42000000001</v>
      </c>
      <c r="J934" s="111">
        <f t="shared" si="103"/>
        <v>133398.42000000001</v>
      </c>
      <c r="K934" s="111" t="e">
        <f>J934/E934*100</f>
        <v>#REF!</v>
      </c>
      <c r="L934" s="111">
        <f>L91</f>
        <v>0</v>
      </c>
      <c r="M934" s="112"/>
      <c r="N934" s="111">
        <f>'Programe Budget 2073-74'!Q884</f>
        <v>305548.59999999998</v>
      </c>
      <c r="O934" s="217" t="e">
        <f>J934-#REF!</f>
        <v>#REF!</v>
      </c>
      <c r="P934" s="217" t="e">
        <f>K934-#REF!</f>
        <v>#REF!</v>
      </c>
    </row>
    <row r="935" spans="1:16">
      <c r="A935" s="175">
        <f>'Programe Budget 2073-74'!A883</f>
        <v>2</v>
      </c>
      <c r="B935" s="174" t="str">
        <f>'Programe Budget 2073-74'!B883</f>
        <v>312104-3/4</v>
      </c>
      <c r="C935" s="175">
        <f>'Programe Budget 2073-74'!C883</f>
        <v>13</v>
      </c>
      <c r="D935" s="165" t="str">
        <f>'Programe Budget 2073-74'!D883</f>
        <v>साना तथा मझौला कृषक आयस्तर बृद्धि आयोजना (१३)</v>
      </c>
      <c r="E935" s="111">
        <f t="shared" ref="E935:J935" si="104">E106</f>
        <v>707335</v>
      </c>
      <c r="F935" s="379">
        <f t="shared" si="104"/>
        <v>8000</v>
      </c>
      <c r="G935" s="111">
        <f t="shared" si="104"/>
        <v>699335</v>
      </c>
      <c r="H935" s="111">
        <f t="shared" si="104"/>
        <v>1194</v>
      </c>
      <c r="I935" s="111">
        <f t="shared" si="104"/>
        <v>395217.4</v>
      </c>
      <c r="J935" s="111">
        <f t="shared" si="104"/>
        <v>396411.4</v>
      </c>
      <c r="K935" s="111">
        <f t="shared" ref="K935:K948" si="105">J935/E935*100</f>
        <v>56.042949945923795</v>
      </c>
      <c r="L935" s="176"/>
      <c r="M935" s="114"/>
      <c r="N935" s="111" t="e">
        <f>'Programe Budget 2073-74'!#REF!</f>
        <v>#REF!</v>
      </c>
      <c r="O935" s="217" t="e">
        <f>J935-#REF!</f>
        <v>#REF!</v>
      </c>
      <c r="P935" s="217" t="e">
        <f>K935-#REF!</f>
        <v>#REF!</v>
      </c>
    </row>
    <row r="936" spans="1:16">
      <c r="A936" s="175">
        <f>'Programe Budget 2073-74'!A884</f>
        <v>3</v>
      </c>
      <c r="B936" s="174" t="str">
        <f>'Programe Budget 2073-74'!B884</f>
        <v>312107-3/4</v>
      </c>
      <c r="C936" s="175">
        <f>'Programe Budget 2073-74'!C884</f>
        <v>0</v>
      </c>
      <c r="D936" s="165" t="str">
        <f>'Programe Budget 2073-74'!D884</f>
        <v>बागवानी विकास कार्यक्रम</v>
      </c>
      <c r="E936" s="111" t="e">
        <f t="shared" ref="E936:J936" si="106">E144</f>
        <v>#REF!</v>
      </c>
      <c r="F936" s="379" t="e">
        <f t="shared" si="106"/>
        <v>#REF!</v>
      </c>
      <c r="G936" s="111" t="e">
        <f t="shared" si="106"/>
        <v>#REF!</v>
      </c>
      <c r="H936" s="111">
        <f t="shared" si="106"/>
        <v>67646</v>
      </c>
      <c r="I936" s="111">
        <f t="shared" si="106"/>
        <v>237106.43</v>
      </c>
      <c r="J936" s="111">
        <f t="shared" si="106"/>
        <v>304752.43</v>
      </c>
      <c r="K936" s="111" t="e">
        <f t="shared" si="105"/>
        <v>#REF!</v>
      </c>
      <c r="L936" s="171"/>
      <c r="M936" s="114"/>
      <c r="N936" s="111" t="e">
        <f>'Programe Budget 2073-74'!#REF!</f>
        <v>#REF!</v>
      </c>
      <c r="O936" s="217" t="e">
        <f>J936-#REF!</f>
        <v>#REF!</v>
      </c>
      <c r="P936" s="217" t="e">
        <f>K936-#REF!</f>
        <v>#REF!</v>
      </c>
    </row>
    <row r="937" spans="1:16">
      <c r="A937" s="175">
        <f>'Programe Budget 2073-74'!A885</f>
        <v>4</v>
      </c>
      <c r="B937" s="174" t="str">
        <f>'Programe Budget 2073-74'!B885</f>
        <v>312108-3/4</v>
      </c>
      <c r="C937" s="175">
        <f>'Programe Budget 2073-74'!C885</f>
        <v>32</v>
      </c>
      <c r="D937" s="165" t="str">
        <f>'Programe Budget 2073-74'!D885</f>
        <v>आलु, तरकारी तथा मसला बाली विकास कार्यक्रम</v>
      </c>
      <c r="E937" s="111" t="e">
        <f t="shared" ref="E937:J937" si="107">E236</f>
        <v>#REF!</v>
      </c>
      <c r="F937" s="379" t="e">
        <f t="shared" si="107"/>
        <v>#REF!</v>
      </c>
      <c r="G937" s="111" t="e">
        <f t="shared" si="107"/>
        <v>#REF!</v>
      </c>
      <c r="H937" s="111">
        <f t="shared" si="107"/>
        <v>42212.108999999997</v>
      </c>
      <c r="I937" s="111">
        <f t="shared" si="107"/>
        <v>332141.6590000001</v>
      </c>
      <c r="J937" s="111">
        <f t="shared" si="107"/>
        <v>374353.76800000004</v>
      </c>
      <c r="K937" s="111" t="e">
        <f t="shared" si="105"/>
        <v>#REF!</v>
      </c>
      <c r="L937" s="171"/>
      <c r="M937" s="114"/>
      <c r="N937" s="111">
        <f>'Programe Budget 2073-74'!Q887</f>
        <v>142767.99999999997</v>
      </c>
      <c r="O937" s="217" t="e">
        <f>J937-#REF!</f>
        <v>#REF!</v>
      </c>
      <c r="P937" s="217" t="e">
        <f>K937-#REF!</f>
        <v>#REF!</v>
      </c>
    </row>
    <row r="938" spans="1:16">
      <c r="A938" s="175">
        <f>'Programe Budget 2073-74'!A886</f>
        <v>4</v>
      </c>
      <c r="B938" s="174" t="str">
        <f>'Programe Budget 2073-74'!B886</f>
        <v>312110-3/4</v>
      </c>
      <c r="C938" s="175">
        <f>'Programe Budget 2073-74'!C886</f>
        <v>13</v>
      </c>
      <c r="D938" s="165" t="str">
        <f>'Programe Budget 2073-74'!D886</f>
        <v xml:space="preserve">मत्स्य विकास कार्यक्रम </v>
      </c>
      <c r="E938" s="111">
        <f>E251</f>
        <v>300108</v>
      </c>
      <c r="F938" s="379">
        <f>F251</f>
        <v>28650</v>
      </c>
      <c r="G938" s="111">
        <f>G251</f>
        <v>271458</v>
      </c>
      <c r="H938" s="111">
        <f>H251</f>
        <v>44170.829999999994</v>
      </c>
      <c r="I938" s="111">
        <f>I251</f>
        <v>355224.53</v>
      </c>
      <c r="J938" s="111">
        <f>I938+H938</f>
        <v>399395.36000000004</v>
      </c>
      <c r="K938" s="111">
        <f t="shared" si="105"/>
        <v>133.08387647113707</v>
      </c>
      <c r="L938" s="171"/>
      <c r="M938" s="114"/>
      <c r="N938" s="111" t="e">
        <f>'Programe Budget 2073-74'!#REF!</f>
        <v>#REF!</v>
      </c>
      <c r="O938" s="217" t="e">
        <f>J938-#REF!</f>
        <v>#REF!</v>
      </c>
      <c r="P938" s="217" t="e">
        <f>K938-#REF!</f>
        <v>#REF!</v>
      </c>
    </row>
    <row r="939" spans="1:16">
      <c r="A939" s="175">
        <f>'Programe Budget 2073-74'!A887</f>
        <v>5</v>
      </c>
      <c r="B939" s="174" t="str">
        <f>'Programe Budget 2073-74'!B887</f>
        <v>312112-3/4</v>
      </c>
      <c r="C939" s="175">
        <f>'Programe Budget 2073-74'!C887</f>
        <v>34</v>
      </c>
      <c r="D939" s="165" t="str">
        <f>'Programe Budget 2073-74'!D887</f>
        <v xml:space="preserve">बाली संरक्षण कार्यक्रम </v>
      </c>
      <c r="E939" s="111" t="e">
        <f t="shared" ref="E939:J939" si="108">E292</f>
        <v>#REF!</v>
      </c>
      <c r="F939" s="379" t="e">
        <f t="shared" si="108"/>
        <v>#REF!</v>
      </c>
      <c r="G939" s="111" t="e">
        <f t="shared" si="108"/>
        <v>#REF!</v>
      </c>
      <c r="H939" s="111">
        <f t="shared" si="108"/>
        <v>21634.7</v>
      </c>
      <c r="I939" s="111">
        <f t="shared" si="108"/>
        <v>144935.6</v>
      </c>
      <c r="J939" s="111">
        <f t="shared" si="108"/>
        <v>166570.30000000002</v>
      </c>
      <c r="K939" s="111" t="e">
        <f>J939/E939*100</f>
        <v>#REF!</v>
      </c>
      <c r="L939" s="171"/>
      <c r="M939" s="114"/>
      <c r="N939" s="111" t="e">
        <f>'Programe Budget 2073-74'!#REF!</f>
        <v>#REF!</v>
      </c>
      <c r="O939" s="217" t="e">
        <f>J939-#REF!</f>
        <v>#REF!</v>
      </c>
      <c r="P939" s="217" t="e">
        <f>K939-#REF!</f>
        <v>#REF!</v>
      </c>
    </row>
    <row r="940" spans="1:16">
      <c r="A940" s="175">
        <f>'Programe Budget 2073-74'!A888</f>
        <v>6</v>
      </c>
      <c r="B940" s="174" t="str">
        <f>'Programe Budget 2073-74'!B888</f>
        <v>312114-3/4</v>
      </c>
      <c r="C940" s="175">
        <f>'Programe Budget 2073-74'!C888</f>
        <v>78</v>
      </c>
      <c r="D940" s="165" t="str">
        <f>'Programe Budget 2073-74'!D888</f>
        <v xml:space="preserve">बाली विकास कार्यक्रम </v>
      </c>
      <c r="E940" s="111" t="e">
        <f t="shared" ref="E940:J940" si="109">E371</f>
        <v>#REF!</v>
      </c>
      <c r="F940" s="379" t="e">
        <f t="shared" si="109"/>
        <v>#REF!</v>
      </c>
      <c r="G940" s="111" t="e">
        <f t="shared" si="109"/>
        <v>#REF!</v>
      </c>
      <c r="H940" s="111">
        <f t="shared" si="109"/>
        <v>13778.2</v>
      </c>
      <c r="I940" s="111">
        <f t="shared" si="109"/>
        <v>221130.43999999997</v>
      </c>
      <c r="J940" s="111">
        <f t="shared" si="109"/>
        <v>234908.63999999998</v>
      </c>
      <c r="K940" s="111" t="e">
        <f t="shared" si="105"/>
        <v>#REF!</v>
      </c>
      <c r="L940" s="171"/>
      <c r="M940" s="114"/>
      <c r="N940" s="111">
        <f>'Programe Budget 2073-74'!Q890</f>
        <v>44204.34</v>
      </c>
      <c r="O940" s="217" t="e">
        <f>J940-#REF!</f>
        <v>#REF!</v>
      </c>
      <c r="P940" s="217" t="e">
        <f>K940-#REF!</f>
        <v>#REF!</v>
      </c>
    </row>
    <row r="941" spans="1:16">
      <c r="A941" s="175">
        <f>'Programe Budget 2073-74'!A889</f>
        <v>7</v>
      </c>
      <c r="B941" s="174" t="str">
        <f>'Programe Budget 2073-74'!B889</f>
        <v>312116-3/4</v>
      </c>
      <c r="C941" s="175">
        <f>'Programe Budget 2073-74'!C889</f>
        <v>7</v>
      </c>
      <c r="D941" s="165" t="str">
        <f>'Programe Budget 2073-74'!D889</f>
        <v xml:space="preserve">कृषि प्रसार तथा तालीम कार्यक्रम </v>
      </c>
      <c r="E941" s="111">
        <f>E380</f>
        <v>134448.20000000001</v>
      </c>
      <c r="F941" s="379">
        <f>F380</f>
        <v>30625.9</v>
      </c>
      <c r="G941" s="111">
        <f>G380</f>
        <v>103822.3</v>
      </c>
      <c r="H941" s="111">
        <f>H380</f>
        <v>24980</v>
      </c>
      <c r="I941" s="111">
        <f>I380</f>
        <v>94160.2</v>
      </c>
      <c r="J941" s="111">
        <f>I941+H941</f>
        <v>119140.2</v>
      </c>
      <c r="K941" s="111">
        <f t="shared" si="105"/>
        <v>88.614202347074922</v>
      </c>
      <c r="L941" s="171"/>
      <c r="M941" s="114"/>
      <c r="N941" s="111">
        <f>'Programe Budget 2073-74'!Q891</f>
        <v>72858.8</v>
      </c>
      <c r="O941" s="217" t="e">
        <f>J941-#REF!</f>
        <v>#REF!</v>
      </c>
      <c r="P941" s="217" t="e">
        <f>K941-#REF!</f>
        <v>#REF!</v>
      </c>
    </row>
    <row r="942" spans="1:16">
      <c r="A942" s="175">
        <f>'Programe Budget 2073-74'!A890</f>
        <v>8</v>
      </c>
      <c r="B942" s="174" t="str">
        <f>'Programe Budget 2073-74'!B890</f>
        <v>312117-3/4</v>
      </c>
      <c r="C942" s="175">
        <f>'Programe Budget 2073-74'!C890</f>
        <v>39</v>
      </c>
      <c r="D942" s="165" t="str">
        <f>'Programe Budget 2073-74'!D890</f>
        <v>समूदाय व्यवस्थित सिंचित कृषि क्षेत्र आयोजना कार्यक्रम</v>
      </c>
      <c r="E942" s="111">
        <f>E417</f>
        <v>53507</v>
      </c>
      <c r="F942" s="379">
        <f>F417</f>
        <v>11060</v>
      </c>
      <c r="G942" s="111">
        <f>G417</f>
        <v>42447</v>
      </c>
      <c r="H942" s="111">
        <f>H417</f>
        <v>7094.9</v>
      </c>
      <c r="I942" s="111">
        <f>I417</f>
        <v>31884.400000000005</v>
      </c>
      <c r="J942" s="111">
        <f>I942+H942</f>
        <v>38979.300000000003</v>
      </c>
      <c r="K942" s="111">
        <f t="shared" si="105"/>
        <v>72.848973031565961</v>
      </c>
      <c r="L942" s="171"/>
      <c r="M942" s="114"/>
      <c r="N942" s="111">
        <f>'Programe Budget 2073-74'!Q892</f>
        <v>384284.39999999997</v>
      </c>
      <c r="O942" s="217" t="e">
        <f>J942-#REF!</f>
        <v>#REF!</v>
      </c>
      <c r="P942" s="217" t="e">
        <f>K942-#REF!</f>
        <v>#REF!</v>
      </c>
    </row>
    <row r="943" spans="1:16">
      <c r="A943" s="175">
        <f>'Programe Budget 2073-74'!A891</f>
        <v>9</v>
      </c>
      <c r="B943" s="174" t="str">
        <f>'Programe Budget 2073-74'!B891</f>
        <v>312119-3/4</v>
      </c>
      <c r="C943" s="175">
        <f>'Programe Budget 2073-74'!C891</f>
        <v>4</v>
      </c>
      <c r="D943" s="165" t="str">
        <f>'Programe Budget 2073-74'!D891</f>
        <v>कृषि व्यवसाय प्रवर्रधन तथा बजार विकास कार्यक्रम</v>
      </c>
      <c r="E943" s="111">
        <f>E423</f>
        <v>126050</v>
      </c>
      <c r="F943" s="379">
        <f>F423</f>
        <v>20184</v>
      </c>
      <c r="G943" s="111">
        <f>G423</f>
        <v>105866</v>
      </c>
      <c r="H943" s="111">
        <f>H423</f>
        <v>16715.7</v>
      </c>
      <c r="I943" s="111">
        <f>I423</f>
        <v>79767.700000000012</v>
      </c>
      <c r="J943" s="111">
        <f>I943+H943</f>
        <v>96483.400000000009</v>
      </c>
      <c r="K943" s="111">
        <f t="shared" si="105"/>
        <v>76.543752479174941</v>
      </c>
      <c r="L943" s="171"/>
      <c r="M943" s="114"/>
      <c r="N943" s="111">
        <f>'Programe Budget 2073-74'!Q894</f>
        <v>139512.90000000002</v>
      </c>
      <c r="O943" s="217" t="e">
        <f>J943-#REF!</f>
        <v>#REF!</v>
      </c>
      <c r="P943" s="217" t="e">
        <f>K943-#REF!</f>
        <v>#REF!</v>
      </c>
    </row>
    <row r="944" spans="1:16">
      <c r="A944" s="175">
        <f>'Programe Budget 2073-74'!A892</f>
        <v>10</v>
      </c>
      <c r="B944" s="174" t="str">
        <f>'Programe Budget 2073-74'!B892</f>
        <v>312120-3/4</v>
      </c>
      <c r="C944" s="175">
        <f>'Programe Budget 2073-74'!C892</f>
        <v>82</v>
      </c>
      <c r="D944" s="165" t="str">
        <f>'Programe Budget 2073-74'!D892</f>
        <v>सहकारी खेती, साना सिंचाई तथा मल वीउ ढुवानी कार्यक्रम कृषिर् इन्जिनियरिङ्ग समेत)</v>
      </c>
      <c r="E944" s="111" t="e">
        <f>E508</f>
        <v>#REF!</v>
      </c>
      <c r="F944" s="379" t="e">
        <f>F508</f>
        <v>#REF!</v>
      </c>
      <c r="G944" s="111" t="e">
        <f>G508</f>
        <v>#REF!</v>
      </c>
      <c r="H944" s="111">
        <f>H508</f>
        <v>259252.10000000003</v>
      </c>
      <c r="I944" s="111">
        <f>I508</f>
        <v>205037.80000000005</v>
      </c>
      <c r="J944" s="111">
        <f>I944+H944</f>
        <v>464289.90000000008</v>
      </c>
      <c r="K944" s="111" t="e">
        <f>J944/E944*100</f>
        <v>#REF!</v>
      </c>
      <c r="L944" s="171"/>
      <c r="M944" s="114"/>
      <c r="N944" s="111" t="e">
        <f>'Programe Budget 2073-74'!#REF!</f>
        <v>#REF!</v>
      </c>
      <c r="O944" s="217" t="e">
        <f>J944-#REF!</f>
        <v>#REF!</v>
      </c>
      <c r="P944" s="217" t="e">
        <f>K944-#REF!</f>
        <v>#REF!</v>
      </c>
    </row>
    <row r="945" spans="1:16">
      <c r="A945" s="175">
        <f>'Programe Budget 2073-74'!A894</f>
        <v>12</v>
      </c>
      <c r="B945" s="174" t="str">
        <f>'Programe Budget 2073-74'!B894</f>
        <v>312124-3/4</v>
      </c>
      <c r="C945" s="175">
        <f>'Programe Budget 2073-74'!C894</f>
        <v>50</v>
      </c>
      <c r="D945" s="165" t="str">
        <f>'Programe Budget 2073-74'!D894</f>
        <v xml:space="preserve">सिंचाई तथा जलश्रोत ब्यवस्थापन आयोजना, बाली तथा जल ब्यवस्थापन कार्यक्रम </v>
      </c>
      <c r="E945" s="111">
        <f>E560</f>
        <v>181963</v>
      </c>
      <c r="F945" s="379">
        <f>F560</f>
        <v>40000</v>
      </c>
      <c r="G945" s="111">
        <f>G560</f>
        <v>141963</v>
      </c>
      <c r="H945" s="111">
        <f>H560</f>
        <v>51386</v>
      </c>
      <c r="I945" s="111">
        <f>I560</f>
        <v>108762.30999999998</v>
      </c>
      <c r="J945" s="111">
        <f>I945+H945</f>
        <v>160148.31</v>
      </c>
      <c r="K945" s="111">
        <f t="shared" si="105"/>
        <v>88.011469364651049</v>
      </c>
      <c r="L945" s="171"/>
      <c r="M945" s="114"/>
      <c r="N945" s="111">
        <f>'Programe Budget 2073-74'!Q895</f>
        <v>53786</v>
      </c>
      <c r="O945" s="217" t="e">
        <f>J945-#REF!</f>
        <v>#REF!</v>
      </c>
      <c r="P945" s="217" t="e">
        <f>K945-#REF!</f>
        <v>#REF!</v>
      </c>
    </row>
    <row r="946" spans="1:16">
      <c r="A946" s="175" t="e">
        <f>'Programe Budget 2073-74'!#REF!</f>
        <v>#REF!</v>
      </c>
      <c r="B946" s="174" t="e">
        <f>'Programe Budget 2073-74'!#REF!</f>
        <v>#REF!</v>
      </c>
      <c r="C946" s="175" t="e">
        <f>'Programe Budget 2073-74'!#REF!</f>
        <v>#REF!</v>
      </c>
      <c r="D946" s="165" t="e">
        <f>'Programe Budget 2073-74'!#REF!</f>
        <v>#REF!</v>
      </c>
      <c r="E946" s="111" t="e">
        <f t="shared" ref="E946:J946" si="110">E567</f>
        <v>#REF!</v>
      </c>
      <c r="F946" s="379" t="e">
        <f t="shared" si="110"/>
        <v>#REF!</v>
      </c>
      <c r="G946" s="111" t="e">
        <f t="shared" si="110"/>
        <v>#REF!</v>
      </c>
      <c r="H946" s="111">
        <f t="shared" si="110"/>
        <v>32727</v>
      </c>
      <c r="I946" s="111">
        <f t="shared" si="110"/>
        <v>167606.5</v>
      </c>
      <c r="J946" s="111">
        <f t="shared" si="110"/>
        <v>200333.5</v>
      </c>
      <c r="K946" s="111" t="e">
        <f t="shared" si="105"/>
        <v>#REF!</v>
      </c>
      <c r="L946" s="171"/>
      <c r="M946" s="114"/>
      <c r="N946" s="111">
        <f>'Programe Budget 2073-74'!Q896</f>
        <v>8665</v>
      </c>
      <c r="O946" s="217" t="e">
        <f>J946-#REF!</f>
        <v>#REF!</v>
      </c>
      <c r="P946" s="217" t="e">
        <f>K946-#REF!</f>
        <v>#REF!</v>
      </c>
    </row>
    <row r="947" spans="1:16">
      <c r="A947" s="175">
        <f>'Programe Budget 2073-74'!A895</f>
        <v>13</v>
      </c>
      <c r="B947" s="174" t="str">
        <f>'Programe Budget 2073-74'!B895</f>
        <v>312156-3/4</v>
      </c>
      <c r="C947" s="175">
        <f>'Programe Budget 2073-74'!C895</f>
        <v>1</v>
      </c>
      <c r="D947" s="165" t="str">
        <f>'Programe Budget 2073-74'!D895</f>
        <v>रानीजमरा कुलरिया सिंचाई आयोजना</v>
      </c>
      <c r="E947" s="111">
        <f t="shared" ref="E947:J947" si="111">E570</f>
        <v>68691</v>
      </c>
      <c r="F947" s="379">
        <f t="shared" si="111"/>
        <v>3900</v>
      </c>
      <c r="G947" s="111">
        <f t="shared" si="111"/>
        <v>64791</v>
      </c>
      <c r="H947" s="111">
        <f t="shared" si="111"/>
        <v>14797.983</v>
      </c>
      <c r="I947" s="111">
        <f t="shared" si="111"/>
        <v>73111.501000000004</v>
      </c>
      <c r="J947" s="111">
        <f t="shared" si="111"/>
        <v>87909.483999999997</v>
      </c>
      <c r="K947" s="111">
        <f t="shared" si="105"/>
        <v>127.97816890131166</v>
      </c>
      <c r="L947" s="171"/>
      <c r="M947" s="114"/>
      <c r="N947" s="111">
        <f>'Programe Budget 2073-74'!Q897</f>
        <v>33312</v>
      </c>
      <c r="O947" s="217" t="e">
        <f>J947-#REF!</f>
        <v>#REF!</v>
      </c>
      <c r="P947" s="217" t="e">
        <f>K947-#REF!</f>
        <v>#REF!</v>
      </c>
    </row>
    <row r="948" spans="1:16">
      <c r="A948" s="175">
        <f>'Programe Budget 2073-74'!A896</f>
        <v>14</v>
      </c>
      <c r="B948" s="174" t="str">
        <f>'Programe Budget 2073-74'!B896</f>
        <v>312162-3/4</v>
      </c>
      <c r="C948" s="175">
        <f>'Programe Budget 2073-74'!C896</f>
        <v>18</v>
      </c>
      <c r="D948" s="165" t="str">
        <f>'Programe Budget 2073-74'!D896</f>
        <v xml:space="preserve">नेपाल व्यापार एकिकृत रणनिति </v>
      </c>
      <c r="E948" s="111" t="e">
        <f t="shared" ref="E948:J948" si="112">E605</f>
        <v>#REF!</v>
      </c>
      <c r="F948" s="379" t="e">
        <f t="shared" si="112"/>
        <v>#REF!</v>
      </c>
      <c r="G948" s="111" t="e">
        <f t="shared" si="112"/>
        <v>#REF!</v>
      </c>
      <c r="H948" s="111">
        <f t="shared" si="112"/>
        <v>0</v>
      </c>
      <c r="I948" s="111">
        <f t="shared" si="112"/>
        <v>17211.5</v>
      </c>
      <c r="J948" s="111">
        <f t="shared" si="112"/>
        <v>17211.5</v>
      </c>
      <c r="K948" s="111" t="e">
        <f t="shared" si="105"/>
        <v>#REF!</v>
      </c>
      <c r="L948" s="171"/>
      <c r="M948" s="114"/>
      <c r="N948" s="111">
        <f>'Programe Budget 2073-74'!Q898</f>
        <v>12982</v>
      </c>
      <c r="O948" s="217" t="e">
        <f>J948-#REF!</f>
        <v>#REF!</v>
      </c>
      <c r="P948" s="217" t="e">
        <f>K948-#REF!</f>
        <v>#REF!</v>
      </c>
    </row>
    <row r="949" spans="1:16">
      <c r="A949" s="175">
        <f>'Programe Budget 2073-74'!A897</f>
        <v>15</v>
      </c>
      <c r="B949" s="174" t="str">
        <f>'Programe Budget 2073-74'!B897</f>
        <v>32912-3/4</v>
      </c>
      <c r="C949" s="175">
        <f>'Programe Budget 2073-74'!C897</f>
        <v>23</v>
      </c>
      <c r="D949" s="165" t="str">
        <f>'Programe Budget 2073-74'!D897</f>
        <v xml:space="preserve">राष्ट्रपति चुरे तर्राई मधेस संरक्षण विकास समिती </v>
      </c>
      <c r="E949" s="111" t="e">
        <f t="shared" ref="E949:J949" si="113">E633</f>
        <v>#REF!</v>
      </c>
      <c r="F949" s="379" t="e">
        <f t="shared" si="113"/>
        <v>#REF!</v>
      </c>
      <c r="G949" s="111" t="e">
        <f t="shared" si="113"/>
        <v>#REF!</v>
      </c>
      <c r="H949" s="111">
        <f t="shared" si="113"/>
        <v>55124.9</v>
      </c>
      <c r="I949" s="111">
        <f t="shared" si="113"/>
        <v>3283.5</v>
      </c>
      <c r="J949" s="111">
        <f t="shared" si="113"/>
        <v>58408.399999999994</v>
      </c>
      <c r="K949" s="111" t="e">
        <f>J949/E949*100</f>
        <v>#REF!</v>
      </c>
      <c r="L949" s="171"/>
      <c r="M949" s="114"/>
      <c r="N949" s="111">
        <f>'Programe Budget 2073-74'!Q901</f>
        <v>2370162.54</v>
      </c>
      <c r="O949" s="217" t="e">
        <f>J949-#REF!</f>
        <v>#REF!</v>
      </c>
      <c r="P949" s="217" t="e">
        <f>K949-#REF!</f>
        <v>#REF!</v>
      </c>
    </row>
    <row r="950" spans="1:16">
      <c r="A950" s="175">
        <f>'Programe Budget 2073-74'!A898</f>
        <v>16</v>
      </c>
      <c r="B950" s="174" t="str">
        <f>'Programe Budget 2073-74'!B898</f>
        <v>312805-3/4</v>
      </c>
      <c r="C950" s="175">
        <f>'Programe Budget 2073-74'!C898</f>
        <v>21</v>
      </c>
      <c r="D950" s="165" t="str">
        <f>'Programe Budget 2073-74'!D898</f>
        <v>घर बंगैचा कार्यक्रम</v>
      </c>
      <c r="E950" s="111">
        <f t="shared" ref="E950:J950" si="114">E655</f>
        <v>24684.800000000007</v>
      </c>
      <c r="F950" s="379">
        <f t="shared" si="114"/>
        <v>0</v>
      </c>
      <c r="G950" s="111">
        <f t="shared" si="114"/>
        <v>24684.800000000007</v>
      </c>
      <c r="H950" s="111">
        <f t="shared" si="114"/>
        <v>0</v>
      </c>
      <c r="I950" s="111">
        <f t="shared" si="114"/>
        <v>14369.999999999998</v>
      </c>
      <c r="J950" s="111">
        <f t="shared" si="114"/>
        <v>14369.999999999998</v>
      </c>
      <c r="K950" s="111">
        <f>J950/E950*100</f>
        <v>58.21396162820843</v>
      </c>
      <c r="L950" s="171"/>
      <c r="M950" s="114"/>
      <c r="N950" s="111">
        <f>'Programe Budget 2073-74'!Q902</f>
        <v>0</v>
      </c>
      <c r="O950" s="217" t="e">
        <f>J950-#REF!</f>
        <v>#REF!</v>
      </c>
      <c r="P950" s="217" t="e">
        <f>K950-#REF!</f>
        <v>#REF!</v>
      </c>
    </row>
    <row r="951" spans="1:16">
      <c r="A951" s="175">
        <f>'Programe Budget 2073-74'!A899</f>
        <v>17</v>
      </c>
      <c r="B951" s="174" t="str">
        <f>'Programe Budget 2073-74'!B899</f>
        <v>602801-3/4</v>
      </c>
      <c r="C951" s="175">
        <f>'Programe Budget 2073-74'!C899</f>
        <v>31</v>
      </c>
      <c r="D951" s="165" t="str">
        <f>'Programe Budget 2073-74'!D899</f>
        <v>राष्ट्रिय पुननिर्माण कोष भुकम्प प्रभावित जिल्लाका लागि राहत कार्यक्रम) -कृषि विभाग) -३१)</v>
      </c>
      <c r="E951" s="111">
        <f t="shared" ref="E951:J951" si="115">E688</f>
        <v>499950</v>
      </c>
      <c r="F951" s="111">
        <f t="shared" si="115"/>
        <v>0</v>
      </c>
      <c r="G951" s="111">
        <f t="shared" si="115"/>
        <v>499950</v>
      </c>
      <c r="H951" s="111">
        <f t="shared" si="115"/>
        <v>0</v>
      </c>
      <c r="I951" s="111">
        <f t="shared" si="115"/>
        <v>42078.5</v>
      </c>
      <c r="J951" s="111">
        <f t="shared" si="115"/>
        <v>42078.5</v>
      </c>
      <c r="K951" s="111">
        <f t="shared" ref="K951:K967" si="116">J951/E951*100</f>
        <v>8.4165416541654157</v>
      </c>
      <c r="L951" s="171"/>
      <c r="M951" s="114"/>
      <c r="N951" s="111"/>
      <c r="O951" s="217"/>
      <c r="P951" s="217"/>
    </row>
    <row r="952" spans="1:16">
      <c r="A952" s="175" t="e">
        <f>'Programe Budget 2073-74'!#REF!</f>
        <v>#REF!</v>
      </c>
      <c r="B952" s="174" t="e">
        <f>'Programe Budget 2073-74'!#REF!</f>
        <v>#REF!</v>
      </c>
      <c r="C952" s="175" t="e">
        <f>'Programe Budget 2073-74'!#REF!</f>
        <v>#REF!</v>
      </c>
      <c r="D952" s="165" t="e">
        <f>'Programe Budget 2073-74'!#REF!</f>
        <v>#REF!</v>
      </c>
      <c r="E952" s="111" t="e">
        <f t="shared" ref="E952:J952" si="117">E771</f>
        <v>#REF!</v>
      </c>
      <c r="F952" s="111" t="e">
        <f t="shared" si="117"/>
        <v>#REF!</v>
      </c>
      <c r="G952" s="111" t="e">
        <f t="shared" si="117"/>
        <v>#REF!</v>
      </c>
      <c r="H952" s="111">
        <f t="shared" si="117"/>
        <v>0</v>
      </c>
      <c r="I952" s="111">
        <f t="shared" si="117"/>
        <v>0</v>
      </c>
      <c r="J952" s="111">
        <f t="shared" si="117"/>
        <v>82265.55</v>
      </c>
      <c r="K952" s="111" t="e">
        <f>J952/E952*100</f>
        <v>#REF!</v>
      </c>
      <c r="L952" s="171"/>
      <c r="M952" s="114"/>
      <c r="N952" s="111"/>
      <c r="O952" s="217"/>
      <c r="P952" s="217"/>
    </row>
    <row r="953" spans="1:16">
      <c r="A953" s="175" t="e">
        <f>'Programe Budget 2073-74'!#REF!</f>
        <v>#REF!</v>
      </c>
      <c r="B953" s="174" t="e">
        <f>'Programe Budget 2073-74'!#REF!</f>
        <v>#REF!</v>
      </c>
      <c r="C953" s="175" t="e">
        <f>'Programe Budget 2073-74'!#REF!</f>
        <v>#REF!</v>
      </c>
      <c r="D953" s="165" t="e">
        <f>'Programe Budget 2073-74'!#REF!</f>
        <v>#REF!</v>
      </c>
      <c r="E953" s="111" t="e">
        <f t="shared" ref="E953:J953" si="118">E784</f>
        <v>#REF!</v>
      </c>
      <c r="F953" s="111" t="e">
        <f t="shared" si="118"/>
        <v>#REF!</v>
      </c>
      <c r="G953" s="111" t="e">
        <f t="shared" si="118"/>
        <v>#REF!</v>
      </c>
      <c r="H953" s="111">
        <f t="shared" si="118"/>
        <v>0</v>
      </c>
      <c r="I953" s="111">
        <f t="shared" si="118"/>
        <v>4300.1000000000004</v>
      </c>
      <c r="J953" s="111">
        <f t="shared" si="118"/>
        <v>4300.1000000000004</v>
      </c>
      <c r="K953" s="111" t="e">
        <f t="shared" si="116"/>
        <v>#REF!</v>
      </c>
      <c r="L953" s="171"/>
      <c r="M953" s="114"/>
      <c r="N953" s="111"/>
      <c r="O953" s="217"/>
      <c r="P953" s="217"/>
    </row>
    <row r="954" spans="1:16" s="69" customFormat="1">
      <c r="A954" s="177"/>
      <c r="B954" s="174"/>
      <c r="C954" s="172">
        <f>'Programe Budget 2073-74'!C901</f>
        <v>496</v>
      </c>
      <c r="D954" s="166" t="str">
        <f>'Programe Budget 2073-74'!D901</f>
        <v xml:space="preserve"> केन्द्रस्तर P1 को जम्मा</v>
      </c>
      <c r="E954" s="169" t="e">
        <f t="shared" ref="E954:J954" si="119">SUM(E934:E953)</f>
        <v>#REF!</v>
      </c>
      <c r="F954" s="169" t="e">
        <f t="shared" si="119"/>
        <v>#REF!</v>
      </c>
      <c r="G954" s="169" t="e">
        <f t="shared" si="119"/>
        <v>#REF!</v>
      </c>
      <c r="H954" s="169">
        <f t="shared" si="119"/>
        <v>652714.42200000014</v>
      </c>
      <c r="I954" s="169">
        <f t="shared" si="119"/>
        <v>2660728.4900000002</v>
      </c>
      <c r="J954" s="169">
        <f t="shared" si="119"/>
        <v>3395708.4619999998</v>
      </c>
      <c r="K954" s="169" t="e">
        <f t="shared" si="116"/>
        <v>#REF!</v>
      </c>
      <c r="L954" s="170"/>
      <c r="M954" s="128"/>
      <c r="N954" s="111">
        <f>'Programe Budget 2073-74'!Q903</f>
        <v>53214.7</v>
      </c>
      <c r="O954" s="217" t="e">
        <f>J954-#REF!</f>
        <v>#REF!</v>
      </c>
      <c r="P954" s="217" t="e">
        <f>K954-#REF!</f>
        <v>#REF!</v>
      </c>
    </row>
    <row r="955" spans="1:16">
      <c r="A955" s="1288" t="str">
        <f>'Programe Budget 2073-74'!A902:N902</f>
        <v>केन्द्रस्तर दोश्रो प्राथमिकतामा परेका आयोजनाहरु (P2)</v>
      </c>
      <c r="B955" s="1285"/>
      <c r="C955" s="1285"/>
      <c r="D955" s="1285"/>
      <c r="E955" s="1285"/>
      <c r="F955" s="1285"/>
      <c r="G955" s="1285"/>
      <c r="H955" s="1285"/>
      <c r="I955" s="1285"/>
      <c r="J955" s="1285"/>
      <c r="K955" s="1285"/>
      <c r="L955" s="1285"/>
      <c r="M955" s="114"/>
      <c r="N955" s="111">
        <f>'Programe Budget 2073-74'!Q904</f>
        <v>51163.1</v>
      </c>
      <c r="O955" s="217" t="e">
        <f>J955-#REF!</f>
        <v>#REF!</v>
      </c>
      <c r="P955" s="217" t="e">
        <f>K955-#REF!</f>
        <v>#REF!</v>
      </c>
    </row>
    <row r="956" spans="1:16">
      <c r="A956" s="175">
        <f>'Programe Budget 2073-74'!A903</f>
        <v>1</v>
      </c>
      <c r="B956" s="174" t="str">
        <f>'Programe Budget 2073-74'!B903</f>
        <v>312105/3/4</v>
      </c>
      <c r="C956" s="175">
        <f>'Programe Budget 2073-74'!C903</f>
        <v>1</v>
      </c>
      <c r="D956" s="165" t="str">
        <f>'Programe Budget 2073-74'!D903</f>
        <v xml:space="preserve">कृषि विकास आयोजना </v>
      </c>
      <c r="E956" s="111">
        <f>E789</f>
        <v>76137</v>
      </c>
      <c r="F956" s="111">
        <f>F789</f>
        <v>52400</v>
      </c>
      <c r="G956" s="111">
        <f>G789</f>
        <v>23737</v>
      </c>
      <c r="H956" s="111">
        <f>H789</f>
        <v>69821</v>
      </c>
      <c r="I956" s="111">
        <f>I789</f>
        <v>22567</v>
      </c>
      <c r="J956" s="111">
        <f>I956+H956</f>
        <v>92388</v>
      </c>
      <c r="K956" s="111">
        <f t="shared" si="116"/>
        <v>121.34441861381458</v>
      </c>
      <c r="L956" s="171"/>
      <c r="M956" s="128"/>
      <c r="N956" s="111">
        <f>'Programe Budget 2073-74'!Q905</f>
        <v>54275.3</v>
      </c>
      <c r="O956" s="217" t="e">
        <f>J956-#REF!</f>
        <v>#REF!</v>
      </c>
      <c r="P956" s="217" t="e">
        <f>K956-#REF!</f>
        <v>#REF!</v>
      </c>
    </row>
    <row r="957" spans="1:16">
      <c r="A957" s="175">
        <f>'Programe Budget 2073-74'!A904</f>
        <v>2</v>
      </c>
      <c r="B957" s="174" t="str">
        <f>'Programe Budget 2073-74'!B904</f>
        <v>312106-3/4</v>
      </c>
      <c r="C957" s="175">
        <f>'Programe Budget 2073-74'!C904</f>
        <v>10</v>
      </c>
      <c r="D957" s="165" t="str">
        <f>'Programe Budget 2073-74'!D904</f>
        <v>रेशम खेती विकास कार्यक्रम</v>
      </c>
      <c r="E957" s="111">
        <f>E801</f>
        <v>75122</v>
      </c>
      <c r="F957" s="111">
        <f>F801</f>
        <v>10000</v>
      </c>
      <c r="G957" s="111">
        <f>G801</f>
        <v>65122</v>
      </c>
      <c r="H957" s="111">
        <f>H801</f>
        <v>17081.659999999996</v>
      </c>
      <c r="I957" s="111">
        <f>I801</f>
        <v>65013</v>
      </c>
      <c r="J957" s="111">
        <f>I957+H957</f>
        <v>82094.66</v>
      </c>
      <c r="K957" s="111">
        <f t="shared" si="116"/>
        <v>109.28178163520674</v>
      </c>
      <c r="L957" s="171"/>
      <c r="M957" s="128"/>
      <c r="N957" s="111">
        <f>'Programe Budget 2073-74'!Q906</f>
        <v>51847</v>
      </c>
      <c r="O957" s="217" t="e">
        <f>J957-#REF!</f>
        <v>#REF!</v>
      </c>
      <c r="P957" s="217" t="e">
        <f>K957-#REF!</f>
        <v>#REF!</v>
      </c>
    </row>
    <row r="958" spans="1:16">
      <c r="A958" s="175">
        <f>'Programe Budget 2073-74'!A905</f>
        <v>3</v>
      </c>
      <c r="B958" s="174" t="str">
        <f>'Programe Budget 2073-74'!B905</f>
        <v>312113-3/4</v>
      </c>
      <c r="C958" s="175">
        <f>'Programe Budget 2073-74'!C905</f>
        <v>3</v>
      </c>
      <c r="D958" s="165" t="str">
        <f>'Programe Budget 2073-74'!D905</f>
        <v>व्यवसायिक कीट विकास कार्यक्रम</v>
      </c>
      <c r="E958" s="111" t="e">
        <f>E826</f>
        <v>#REF!</v>
      </c>
      <c r="F958" s="111" t="e">
        <f>F826</f>
        <v>#REF!</v>
      </c>
      <c r="G958" s="111" t="e">
        <f>G826</f>
        <v>#REF!</v>
      </c>
      <c r="H958" s="111">
        <f>H826</f>
        <v>6790</v>
      </c>
      <c r="I958" s="111">
        <f>I826</f>
        <v>95372.4</v>
      </c>
      <c r="J958" s="111">
        <f>I958+H958</f>
        <v>102162.4</v>
      </c>
      <c r="K958" s="111" t="e">
        <f t="shared" si="116"/>
        <v>#REF!</v>
      </c>
      <c r="L958" s="171"/>
      <c r="M958" s="128"/>
      <c r="N958" s="111">
        <f>'Programe Budget 2073-74'!Q907</f>
        <v>210500.1</v>
      </c>
      <c r="O958" s="217" t="e">
        <f>J958-#REF!</f>
        <v>#REF!</v>
      </c>
      <c r="P958" s="217" t="e">
        <f>K958-#REF!</f>
        <v>#REF!</v>
      </c>
    </row>
    <row r="959" spans="1:16">
      <c r="A959" s="175">
        <f>'Programe Budget 2073-74'!A906</f>
        <v>4</v>
      </c>
      <c r="B959" s="174" t="str">
        <f>'Programe Budget 2073-74'!B906</f>
        <v>312118-3/4</v>
      </c>
      <c r="C959" s="175">
        <f>'Programe Budget 2073-74'!C906</f>
        <v>7</v>
      </c>
      <c r="D959" s="165" t="str">
        <f>'Programe Budget 2073-74'!D906</f>
        <v xml:space="preserve">माटो परिक्षण तथा सेवा सुधार कार्यक्रम </v>
      </c>
      <c r="E959" s="111">
        <f>E835</f>
        <v>73543.100000000006</v>
      </c>
      <c r="F959" s="111">
        <f>F835</f>
        <v>12500</v>
      </c>
      <c r="G959" s="111">
        <f>G835</f>
        <v>61043.1</v>
      </c>
      <c r="H959" s="111">
        <f>H835</f>
        <v>22781</v>
      </c>
      <c r="I959" s="111">
        <f>I835</f>
        <v>65473</v>
      </c>
      <c r="J959" s="111">
        <f>I959+H959</f>
        <v>88254</v>
      </c>
      <c r="K959" s="111">
        <f t="shared" si="116"/>
        <v>120.00310022286251</v>
      </c>
      <c r="L959" s="171"/>
      <c r="M959" s="128"/>
      <c r="N959" s="111">
        <f>'Programe Budget 2073-74'!Q908</f>
        <v>4512546.07</v>
      </c>
      <c r="O959" s="217" t="e">
        <f>J959-#REF!</f>
        <v>#REF!</v>
      </c>
      <c r="P959" s="217" t="e">
        <f>K959-#REF!</f>
        <v>#REF!</v>
      </c>
    </row>
    <row r="960" spans="1:16" s="69" customFormat="1">
      <c r="A960" s="170"/>
      <c r="B960" s="170"/>
      <c r="C960" s="178">
        <f>SUM(C956:C959)</f>
        <v>21</v>
      </c>
      <c r="D960" s="166" t="str">
        <f>'Programe Budget 2073-74'!D907</f>
        <v>केन्द्रीयस्तर P2 को जम्मा</v>
      </c>
      <c r="E960" s="169" t="e">
        <f t="shared" ref="E960:J960" si="120">SUM(E956:E959)</f>
        <v>#REF!</v>
      </c>
      <c r="F960" s="169" t="e">
        <f t="shared" si="120"/>
        <v>#REF!</v>
      </c>
      <c r="G960" s="169" t="e">
        <f t="shared" si="120"/>
        <v>#REF!</v>
      </c>
      <c r="H960" s="169">
        <f t="shared" si="120"/>
        <v>116473.66</v>
      </c>
      <c r="I960" s="169">
        <f t="shared" si="120"/>
        <v>248425.4</v>
      </c>
      <c r="J960" s="169">
        <f t="shared" si="120"/>
        <v>364899.06</v>
      </c>
      <c r="K960" s="111" t="e">
        <f t="shared" si="116"/>
        <v>#REF!</v>
      </c>
      <c r="L960" s="170"/>
      <c r="M960" s="128"/>
      <c r="N960" s="111">
        <f>'Programe Budget 2073-74'!Q909</f>
        <v>0</v>
      </c>
      <c r="O960" s="217" t="e">
        <f>J960-#REF!</f>
        <v>#REF!</v>
      </c>
      <c r="P960" s="217" t="e">
        <f>K960-#REF!</f>
        <v>#REF!</v>
      </c>
    </row>
    <row r="961" spans="1:16">
      <c r="A961" s="1288" t="s">
        <v>374</v>
      </c>
      <c r="B961" s="1285"/>
      <c r="C961" s="1285"/>
      <c r="D961" s="1285"/>
      <c r="E961" s="1285"/>
      <c r="F961" s="1285"/>
      <c r="G961" s="1285"/>
      <c r="H961" s="1285"/>
      <c r="I961" s="1285"/>
      <c r="J961" s="1285"/>
      <c r="K961" s="1285"/>
      <c r="L961" s="1285"/>
      <c r="M961" s="114"/>
      <c r="N961" s="111">
        <f>'Programe Budget 2073-74'!Q910</f>
        <v>19830.5</v>
      </c>
      <c r="O961" s="217" t="e">
        <f>J961-#REF!</f>
        <v>#REF!</v>
      </c>
      <c r="P961" s="217" t="e">
        <f>K961-#REF!</f>
        <v>#REF!</v>
      </c>
    </row>
    <row r="962" spans="1:16">
      <c r="A962" s="175">
        <f>'Programe Budget 2073-74'!A910</f>
        <v>1</v>
      </c>
      <c r="B962" s="174" t="str">
        <f>'Programe Budget 2073-74'!B910</f>
        <v>312801-3/4</v>
      </c>
      <c r="C962" s="175">
        <f>'Programe Budget 2073-74'!C910</f>
        <v>6</v>
      </c>
      <c r="D962" s="165" t="str">
        <f>'Programe Budget 2073-74'!D910</f>
        <v xml:space="preserve">कर्णाली अञ्चल कृषि विकास आयोजना </v>
      </c>
      <c r="E962" s="379" t="e">
        <f>E846</f>
        <v>#REF!</v>
      </c>
      <c r="F962" s="379" t="e">
        <f>F846</f>
        <v>#REF!</v>
      </c>
      <c r="G962" s="379" t="e">
        <f>G846</f>
        <v>#REF!</v>
      </c>
      <c r="H962" s="111">
        <f>H846</f>
        <v>0</v>
      </c>
      <c r="I962" s="111">
        <f>I846</f>
        <v>31386.7</v>
      </c>
      <c r="J962" s="111">
        <f>I962+H962</f>
        <v>31386.7</v>
      </c>
      <c r="K962" s="111" t="e">
        <f t="shared" si="116"/>
        <v>#REF!</v>
      </c>
      <c r="L962" s="171"/>
      <c r="M962" s="114"/>
      <c r="N962" s="111">
        <f>'Programe Budget 2073-74'!Q911</f>
        <v>1941678.67</v>
      </c>
      <c r="O962" s="217" t="e">
        <f>J962-#REF!</f>
        <v>#REF!</v>
      </c>
      <c r="P962" s="217" t="e">
        <f>K962-#REF!</f>
        <v>#REF!</v>
      </c>
    </row>
    <row r="963" spans="1:16">
      <c r="A963" s="175">
        <f>'Programe Budget 2073-74'!A911</f>
        <v>2</v>
      </c>
      <c r="B963" s="174" t="str">
        <f>'Programe Budget 2073-74'!B911</f>
        <v>312802-3/4</v>
      </c>
      <c r="C963" s="175">
        <f>'Programe Budget 2073-74'!C911</f>
        <v>75</v>
      </c>
      <c r="D963" s="165" t="str">
        <f>'Programe Budget 2073-74'!D911</f>
        <v xml:space="preserve">कृषि प्रसार कार्यक्रम </v>
      </c>
      <c r="E963" s="379">
        <f>E923</f>
        <v>2752158</v>
      </c>
      <c r="F963" s="379">
        <f>F923</f>
        <v>246191</v>
      </c>
      <c r="G963" s="379">
        <f>G923</f>
        <v>2509956</v>
      </c>
      <c r="H963" s="111">
        <f>H923</f>
        <v>192153.49999999994</v>
      </c>
      <c r="I963" s="111">
        <f>I923</f>
        <v>2073009.3500000006</v>
      </c>
      <c r="J963" s="111">
        <f>I963+H963</f>
        <v>2265162.8500000006</v>
      </c>
      <c r="K963" s="111">
        <f t="shared" si="116"/>
        <v>82.304971226215969</v>
      </c>
      <c r="L963" s="171"/>
      <c r="M963" s="114"/>
      <c r="N963" s="111">
        <f>'Programe Budget 2073-74'!Q912</f>
        <v>1961509.17</v>
      </c>
      <c r="O963" s="217" t="e">
        <f>J963-#REF!</f>
        <v>#REF!</v>
      </c>
      <c r="P963" s="217" t="e">
        <f>K963-#REF!</f>
        <v>#REF!</v>
      </c>
    </row>
    <row r="964" spans="1:16" s="69" customFormat="1">
      <c r="A964" s="170"/>
      <c r="B964" s="170"/>
      <c r="C964" s="178">
        <f>SUM(C962:C963)</f>
        <v>81</v>
      </c>
      <c r="D964" s="166" t="str">
        <f>'Programe Budget 2073-74'!D912</f>
        <v>जिल्लास्तर P1 को जम्मा</v>
      </c>
      <c r="E964" s="378" t="e">
        <f t="shared" ref="E964:J964" si="121">SUM(E962:E963)</f>
        <v>#REF!</v>
      </c>
      <c r="F964" s="378" t="e">
        <f t="shared" si="121"/>
        <v>#REF!</v>
      </c>
      <c r="G964" s="378" t="e">
        <f t="shared" si="121"/>
        <v>#REF!</v>
      </c>
      <c r="H964" s="169">
        <f>SUM(H962:H963)</f>
        <v>192153.49999999994</v>
      </c>
      <c r="I964" s="378">
        <f t="shared" si="121"/>
        <v>2104396.0500000007</v>
      </c>
      <c r="J964" s="378">
        <f t="shared" si="121"/>
        <v>2296549.5500000007</v>
      </c>
      <c r="K964" s="169" t="e">
        <f t="shared" si="116"/>
        <v>#REF!</v>
      </c>
      <c r="L964" s="170"/>
      <c r="M964" s="128"/>
      <c r="N964" s="111">
        <f>'Programe Budget 2073-74'!Q913</f>
        <v>1961509.17</v>
      </c>
      <c r="O964" s="217" t="e">
        <f>J964-#REF!</f>
        <v>#REF!</v>
      </c>
      <c r="P964" s="217" t="e">
        <f>K964-#REF!</f>
        <v>#REF!</v>
      </c>
    </row>
    <row r="965" spans="1:16">
      <c r="A965" s="1285" t="str">
        <f>'Programe Budget 2073-74'!A913</f>
        <v>कृषि विभागको जिल्लास्तर ८1 कार्यालयहरूको जम्मा</v>
      </c>
      <c r="B965" s="1286"/>
      <c r="C965" s="1286"/>
      <c r="D965" s="1286"/>
      <c r="E965" s="378" t="e">
        <f t="shared" ref="E965:J965" si="122">SUM(E964)</f>
        <v>#REF!</v>
      </c>
      <c r="F965" s="378" t="e">
        <f t="shared" si="122"/>
        <v>#REF!</v>
      </c>
      <c r="G965" s="378" t="e">
        <f t="shared" si="122"/>
        <v>#REF!</v>
      </c>
      <c r="H965" s="169">
        <f t="shared" si="122"/>
        <v>192153.49999999994</v>
      </c>
      <c r="I965" s="378">
        <f t="shared" si="122"/>
        <v>2104396.0500000007</v>
      </c>
      <c r="J965" s="378">
        <f t="shared" si="122"/>
        <v>2296549.5500000007</v>
      </c>
      <c r="K965" s="169" t="e">
        <f t="shared" si="116"/>
        <v>#REF!</v>
      </c>
      <c r="L965" s="171"/>
      <c r="M965" s="114"/>
      <c r="N965" s="111">
        <f>'Programe Budget 2073-74'!Q914</f>
        <v>4512546.07</v>
      </c>
      <c r="O965" s="217" t="e">
        <f>J965-#REF!</f>
        <v>#REF!</v>
      </c>
      <c r="P965" s="217" t="e">
        <f>K965-#REF!</f>
        <v>#REF!</v>
      </c>
    </row>
    <row r="966" spans="1:16">
      <c r="A966" s="1285" t="str">
        <f>'Programe Budget 2073-74'!A914</f>
        <v>कृषि विभागको केन्द्रीयस्तर 556 कार्यालयहरूको जम्मा</v>
      </c>
      <c r="B966" s="1286"/>
      <c r="C966" s="1286"/>
      <c r="D966" s="1286"/>
      <c r="E966" s="378" t="e">
        <f t="shared" ref="E966:J966" si="123">E960+E954</f>
        <v>#REF!</v>
      </c>
      <c r="F966" s="378" t="e">
        <f t="shared" si="123"/>
        <v>#REF!</v>
      </c>
      <c r="G966" s="378" t="e">
        <f t="shared" si="123"/>
        <v>#REF!</v>
      </c>
      <c r="H966" s="169">
        <f t="shared" si="123"/>
        <v>769188.08200000017</v>
      </c>
      <c r="I966" s="378">
        <f t="shared" si="123"/>
        <v>2909153.89</v>
      </c>
      <c r="J966" s="378">
        <f t="shared" si="123"/>
        <v>3760607.5219999999</v>
      </c>
      <c r="K966" s="169" t="e">
        <f t="shared" si="116"/>
        <v>#REF!</v>
      </c>
      <c r="L966" s="171"/>
      <c r="M966" s="114"/>
      <c r="N966" s="111">
        <f>'Programe Budget 2073-74'!Q915</f>
        <v>6474055.2399999993</v>
      </c>
      <c r="O966" s="217" t="e">
        <f>J966-#REF!</f>
        <v>#REF!</v>
      </c>
      <c r="P966" s="217" t="e">
        <f>K966-#REF!</f>
        <v>#REF!</v>
      </c>
    </row>
    <row r="967" spans="1:16">
      <c r="A967" s="1285" t="str">
        <f>'Programe Budget 2073-74'!A915</f>
        <v>कृषि विभागको केन्द्र तथा जिल्लास्तर 637 कार्यालयहरूको कूल जम्मा</v>
      </c>
      <c r="B967" s="1286"/>
      <c r="C967" s="1286"/>
      <c r="D967" s="1286"/>
      <c r="E967" s="378" t="e">
        <f t="shared" ref="E967:J967" si="124">E966+E965</f>
        <v>#REF!</v>
      </c>
      <c r="F967" s="378" t="e">
        <f>F966+F965</f>
        <v>#REF!</v>
      </c>
      <c r="G967" s="378" t="e">
        <f t="shared" si="124"/>
        <v>#REF!</v>
      </c>
      <c r="H967" s="378">
        <f t="shared" si="124"/>
        <v>961341.58200000017</v>
      </c>
      <c r="I967" s="378">
        <f t="shared" si="124"/>
        <v>5013549.9400000013</v>
      </c>
      <c r="J967" s="378">
        <f t="shared" si="124"/>
        <v>6057157.0720000006</v>
      </c>
      <c r="K967" s="169" t="e">
        <f t="shared" si="116"/>
        <v>#REF!</v>
      </c>
      <c r="L967" s="170"/>
      <c r="M967" s="114"/>
      <c r="N967" s="111" t="e">
        <f>'Programe Budget 2073-74'!#REF!</f>
        <v>#REF!</v>
      </c>
      <c r="O967" s="217" t="e">
        <f>J967-#REF!</f>
        <v>#REF!</v>
      </c>
      <c r="P967" s="217" t="e">
        <f>K967-#REF!</f>
        <v>#REF!</v>
      </c>
    </row>
    <row r="968" spans="1:16">
      <c r="O968" s="217" t="e">
        <f>J968-#REF!</f>
        <v>#REF!</v>
      </c>
    </row>
    <row r="969" spans="1:16">
      <c r="O969" s="217" t="e">
        <f>J969-#REF!</f>
        <v>#REF!</v>
      </c>
    </row>
    <row r="970" spans="1:16">
      <c r="I970" s="133"/>
      <c r="J970" s="133"/>
      <c r="O970" s="217" t="e">
        <f>J970-#REF!</f>
        <v>#REF!</v>
      </c>
    </row>
    <row r="971" spans="1:16">
      <c r="O971" s="217" t="e">
        <f>J971-#REF!</f>
        <v>#REF!</v>
      </c>
    </row>
  </sheetData>
  <mergeCells count="30">
    <mergeCell ref="A1:M1"/>
    <mergeCell ref="A2:M2"/>
    <mergeCell ref="A3:M3"/>
    <mergeCell ref="E5:E6"/>
    <mergeCell ref="F5:F6"/>
    <mergeCell ref="G5:G6"/>
    <mergeCell ref="K5:K6"/>
    <mergeCell ref="A931:L931"/>
    <mergeCell ref="A7:D7"/>
    <mergeCell ref="L264:M264"/>
    <mergeCell ref="L267:M267"/>
    <mergeCell ref="M378:M379"/>
    <mergeCell ref="M383:M384"/>
    <mergeCell ref="L829:M829"/>
    <mergeCell ref="M691:M699"/>
    <mergeCell ref="L834:M834"/>
    <mergeCell ref="L845:M845"/>
    <mergeCell ref="A928:M928"/>
    <mergeCell ref="A929:M929"/>
    <mergeCell ref="A930:M930"/>
    <mergeCell ref="A967:D967"/>
    <mergeCell ref="K932:K933"/>
    <mergeCell ref="A955:L955"/>
    <mergeCell ref="A961:L961"/>
    <mergeCell ref="A965:D965"/>
    <mergeCell ref="A966:D966"/>
    <mergeCell ref="A932:A933"/>
    <mergeCell ref="B932:B933"/>
    <mergeCell ref="C932:C933"/>
    <mergeCell ref="D932:D933"/>
  </mergeCells>
  <printOptions horizontalCentered="1"/>
  <pageMargins left="0.15" right="0.15" top="0.5" bottom="0.2" header="0.2" footer="0.2"/>
  <pageSetup paperSize="9" scale="60" orientation="landscape" r:id="rId1"/>
  <headerFooter alignWithMargins="0">
    <oddFooter>Page &amp;P</oddFooter>
  </headerFooter>
  <rowBreaks count="2" manualBreakCount="2">
    <brk id="851" max="16383" man="1"/>
    <brk id="927" max="16383" man="1"/>
  </rowBreaks>
</worksheet>
</file>

<file path=xl/worksheets/sheet13.xml><?xml version="1.0" encoding="utf-8"?>
<worksheet xmlns="http://schemas.openxmlformats.org/spreadsheetml/2006/main" xmlns:r="http://schemas.openxmlformats.org/officeDocument/2006/relationships">
  <sheetPr codeName="Sheet16"/>
  <dimension ref="A1:K55"/>
  <sheetViews>
    <sheetView view="pageBreakPreview" zoomScale="46" zoomScaleNormal="88" zoomScaleSheetLayoutView="46" workbookViewId="0">
      <selection activeCell="H40" sqref="H40"/>
    </sheetView>
  </sheetViews>
  <sheetFormatPr defaultColWidth="9.33203125" defaultRowHeight="19.8"/>
  <cols>
    <col min="1" max="1" width="3.6640625" style="487" customWidth="1"/>
    <col min="2" max="2" width="15.33203125" style="487" customWidth="1"/>
    <col min="3" max="3" width="7.33203125" style="487" customWidth="1"/>
    <col min="4" max="4" width="22.6640625" style="510" customWidth="1"/>
    <col min="5" max="5" width="9.33203125" style="487" customWidth="1"/>
    <col min="6" max="6" width="8.6640625" style="487" customWidth="1"/>
    <col min="7" max="7" width="52.33203125" style="480" customWidth="1"/>
    <col min="8" max="8" width="37.33203125" style="480" customWidth="1"/>
    <col min="9" max="9" width="32.33203125" style="480" customWidth="1"/>
    <col min="10" max="10" width="34.33203125" style="480" bestFit="1" customWidth="1"/>
    <col min="11" max="16384" width="9.33203125" style="487"/>
  </cols>
  <sheetData>
    <row r="1" spans="1:11" s="480" customFormat="1" ht="24">
      <c r="A1" s="1306" t="s">
        <v>395</v>
      </c>
      <c r="B1" s="1306"/>
      <c r="C1" s="1306"/>
      <c r="D1" s="1306"/>
      <c r="E1" s="1306"/>
      <c r="F1" s="1306"/>
      <c r="G1" s="1306"/>
      <c r="H1" s="1306"/>
      <c r="I1" s="1306"/>
      <c r="J1" s="1306"/>
    </row>
    <row r="2" spans="1:11" s="480" customFormat="1" ht="24">
      <c r="A2" s="1306"/>
      <c r="B2" s="1306"/>
      <c r="C2" s="1306"/>
      <c r="D2" s="1306"/>
      <c r="E2" s="1306"/>
      <c r="F2" s="1306"/>
      <c r="G2" s="1306"/>
      <c r="H2" s="1306"/>
      <c r="I2" s="1306"/>
      <c r="J2" s="1306"/>
    </row>
    <row r="3" spans="1:11" s="481" customFormat="1" ht="21">
      <c r="A3" s="1307" t="s">
        <v>554</v>
      </c>
      <c r="B3" s="1307"/>
      <c r="C3" s="1307"/>
      <c r="D3" s="1307"/>
      <c r="E3" s="1307"/>
      <c r="F3" s="1307"/>
      <c r="G3" s="1307"/>
      <c r="H3" s="1307"/>
      <c r="I3" s="1307"/>
      <c r="J3" s="1307"/>
    </row>
    <row r="4" spans="1:11" s="482" customFormat="1" ht="21">
      <c r="A4" s="482" t="s">
        <v>555</v>
      </c>
    </row>
    <row r="5" spans="1:11" s="484" customFormat="1" ht="24">
      <c r="A5" s="483" t="s">
        <v>396</v>
      </c>
      <c r="B5" s="483"/>
      <c r="C5" s="483"/>
      <c r="D5" s="483"/>
      <c r="E5" s="483"/>
      <c r="F5" s="483"/>
      <c r="G5" s="483"/>
      <c r="H5" s="483"/>
      <c r="I5" s="483"/>
      <c r="J5" s="483"/>
    </row>
    <row r="6" spans="1:11" s="485" customFormat="1" ht="24">
      <c r="A6" s="1308"/>
      <c r="B6" s="1308"/>
      <c r="C6" s="1308"/>
      <c r="D6" s="1308"/>
      <c r="E6" s="1308"/>
      <c r="F6" s="1308"/>
      <c r="G6" s="1308"/>
      <c r="H6" s="1308"/>
      <c r="I6" s="1308"/>
      <c r="J6" s="1308"/>
    </row>
    <row r="7" spans="1:11">
      <c r="A7" s="1309" t="s">
        <v>21</v>
      </c>
      <c r="B7" s="1309" t="s">
        <v>383</v>
      </c>
      <c r="C7" s="1309" t="s">
        <v>384</v>
      </c>
      <c r="D7" s="1309" t="s">
        <v>385</v>
      </c>
      <c r="E7" s="1309" t="s">
        <v>553</v>
      </c>
      <c r="F7" s="1309"/>
      <c r="G7" s="225"/>
      <c r="H7" s="225"/>
      <c r="I7" s="225"/>
      <c r="J7" s="225"/>
      <c r="K7" s="486"/>
    </row>
    <row r="8" spans="1:11">
      <c r="A8" s="1309"/>
      <c r="B8" s="1309"/>
      <c r="C8" s="1309"/>
      <c r="D8" s="1309"/>
      <c r="E8" s="1309" t="s">
        <v>386</v>
      </c>
      <c r="F8" s="1309"/>
      <c r="G8" s="225" t="s">
        <v>387</v>
      </c>
      <c r="H8" s="225" t="s">
        <v>388</v>
      </c>
      <c r="I8" s="225" t="s">
        <v>389</v>
      </c>
      <c r="J8" s="225" t="s">
        <v>390</v>
      </c>
      <c r="K8" s="486"/>
    </row>
    <row r="9" spans="1:11">
      <c r="A9" s="1309"/>
      <c r="B9" s="1309"/>
      <c r="C9" s="1309"/>
      <c r="D9" s="1309"/>
      <c r="E9" s="225" t="s">
        <v>377</v>
      </c>
      <c r="F9" s="225" t="s">
        <v>391</v>
      </c>
      <c r="G9" s="225"/>
      <c r="H9" s="225"/>
      <c r="I9" s="225"/>
      <c r="J9" s="225"/>
      <c r="K9" s="486"/>
    </row>
    <row r="10" spans="1:11" s="493" customFormat="1" ht="27.75" customHeight="1">
      <c r="A10" s="488" t="s">
        <v>397</v>
      </c>
      <c r="B10" s="489"/>
      <c r="C10" s="489"/>
      <c r="D10" s="490"/>
      <c r="E10" s="491"/>
      <c r="F10" s="491"/>
      <c r="G10" s="492"/>
      <c r="H10" s="1302"/>
      <c r="I10" s="1302"/>
      <c r="J10" s="1302"/>
    </row>
    <row r="11" spans="1:11" s="494" customFormat="1" ht="59.4">
      <c r="A11" s="495">
        <f>'bharit annual'!A968</f>
        <v>1</v>
      </c>
      <c r="B11" s="495" t="str">
        <f>'bharit annual'!B968</f>
        <v>312103-3/4</v>
      </c>
      <c r="C11" s="495">
        <f>'bharit annual'!C968</f>
        <v>59</v>
      </c>
      <c r="D11" s="495" t="str">
        <f>'bharit annual'!D968</f>
        <v>माटो व्यवस्थापन, विशेष कृषि उत्पादन कार्यक्रम</v>
      </c>
      <c r="E11" s="496" t="e">
        <f>'bharit annual'!H968</f>
        <v>#REF!</v>
      </c>
      <c r="F11" s="496" t="e">
        <f>'Nikasha &amp; Kharcha barsik'!K934</f>
        <v>#REF!</v>
      </c>
      <c r="G11" s="500" t="s">
        <v>565</v>
      </c>
      <c r="H11" s="500" t="s">
        <v>558</v>
      </c>
      <c r="I11" s="499" t="s">
        <v>533</v>
      </c>
      <c r="J11" s="499" t="s">
        <v>559</v>
      </c>
    </row>
    <row r="12" spans="1:11" ht="178.2">
      <c r="A12" s="495">
        <f>'bharit annual'!A969</f>
        <v>2</v>
      </c>
      <c r="B12" s="495" t="str">
        <f>'bharit annual'!B969</f>
        <v>312104-3/4</v>
      </c>
      <c r="C12" s="495">
        <f>'bharit annual'!C969</f>
        <v>13</v>
      </c>
      <c r="D12" s="495" t="str">
        <f>'bharit annual'!D969</f>
        <v>साना तथा मझौला कृषक आयस्तर बृद्धि आयोजना (१३)</v>
      </c>
      <c r="E12" s="496">
        <f>'bharit annual'!H969</f>
        <v>87.834497684972419</v>
      </c>
      <c r="F12" s="496">
        <f>'Nikasha &amp; Kharcha barsik'!K935</f>
        <v>56.042949945923795</v>
      </c>
      <c r="G12" s="532" t="s">
        <v>589</v>
      </c>
      <c r="H12" s="500" t="s">
        <v>566</v>
      </c>
      <c r="I12" s="225" t="s">
        <v>567</v>
      </c>
      <c r="J12" s="225" t="s">
        <v>568</v>
      </c>
    </row>
    <row r="13" spans="1:11" ht="356.4">
      <c r="A13" s="495">
        <f>'bharit annual'!A970</f>
        <v>3</v>
      </c>
      <c r="B13" s="495" t="str">
        <f>'bharit annual'!B970</f>
        <v>312107-3/4</v>
      </c>
      <c r="C13" s="495">
        <f>'bharit annual'!C970</f>
        <v>0</v>
      </c>
      <c r="D13" s="495" t="str">
        <f>'bharit annual'!D970</f>
        <v>बागवानी विकास कार्यक्रम</v>
      </c>
      <c r="E13" s="496" t="e">
        <f>'bharit annual'!H970</f>
        <v>#REF!</v>
      </c>
      <c r="F13" s="496" t="e">
        <f>'Nikasha &amp; Kharcha barsik'!K936</f>
        <v>#REF!</v>
      </c>
      <c r="G13" s="527" t="s">
        <v>590</v>
      </c>
      <c r="H13" s="527" t="s">
        <v>573</v>
      </c>
      <c r="I13" s="527" t="s">
        <v>574</v>
      </c>
      <c r="J13" s="527" t="s">
        <v>591</v>
      </c>
    </row>
    <row r="14" spans="1:11" ht="409.6">
      <c r="A14" s="495">
        <f>'bharit annual'!A971</f>
        <v>4</v>
      </c>
      <c r="B14" s="495" t="str">
        <f>'bharit annual'!B971</f>
        <v>312108-3/4</v>
      </c>
      <c r="C14" s="495">
        <f>'bharit annual'!C971</f>
        <v>32</v>
      </c>
      <c r="D14" s="495" t="str">
        <f>'bharit annual'!D971</f>
        <v>आलु, तरकारी तथा मसला बाली विकास कार्यक्रम</v>
      </c>
      <c r="E14" s="496" t="e">
        <f>'bharit annual'!H971</f>
        <v>#REF!</v>
      </c>
      <c r="F14" s="496" t="e">
        <f>'Nikasha &amp; Kharcha barsik'!K937</f>
        <v>#REF!</v>
      </c>
      <c r="G14" s="527" t="s">
        <v>592</v>
      </c>
      <c r="H14" s="499" t="s">
        <v>575</v>
      </c>
      <c r="I14" s="515" t="s">
        <v>576</v>
      </c>
      <c r="J14" s="499" t="s">
        <v>577</v>
      </c>
    </row>
    <row r="15" spans="1:11" ht="138.6">
      <c r="A15" s="495">
        <f>'bharit annual'!A972</f>
        <v>4</v>
      </c>
      <c r="B15" s="495" t="str">
        <f>'bharit annual'!B972</f>
        <v>312110-3/4</v>
      </c>
      <c r="C15" s="495">
        <f>'bharit annual'!C972</f>
        <v>13</v>
      </c>
      <c r="D15" s="495" t="str">
        <f>'bharit annual'!D972</f>
        <v xml:space="preserve">मत्स्य विकास कार्यक्रम </v>
      </c>
      <c r="E15" s="496">
        <f>'bharit annual'!H972</f>
        <v>83.547586002372483</v>
      </c>
      <c r="F15" s="496">
        <f>'Nikasha &amp; Kharcha barsik'!K938</f>
        <v>133.08387647113707</v>
      </c>
      <c r="G15" s="515" t="s">
        <v>593</v>
      </c>
      <c r="H15" s="498" t="s">
        <v>529</v>
      </c>
      <c r="I15" s="499"/>
      <c r="J15" s="499"/>
    </row>
    <row r="16" spans="1:11" ht="409.6">
      <c r="A16" s="495">
        <f>'bharit annual'!A973</f>
        <v>5</v>
      </c>
      <c r="B16" s="495" t="str">
        <f>'bharit annual'!B973</f>
        <v>312112-3/4</v>
      </c>
      <c r="C16" s="495">
        <f>'bharit annual'!C973</f>
        <v>34</v>
      </c>
      <c r="D16" s="495" t="str">
        <f>'bharit annual'!D973</f>
        <v xml:space="preserve">बाली संरक्षण कार्यक्रम </v>
      </c>
      <c r="E16" s="496" t="e">
        <f>'bharit annual'!H973</f>
        <v>#REF!</v>
      </c>
      <c r="F16" s="496" t="e">
        <f>'Nikasha &amp; Kharcha barsik'!K939</f>
        <v>#REF!</v>
      </c>
      <c r="G16" s="515" t="s">
        <v>594</v>
      </c>
      <c r="H16" s="515" t="s">
        <v>595</v>
      </c>
      <c r="I16" s="515" t="s">
        <v>596</v>
      </c>
      <c r="J16" s="515" t="s">
        <v>597</v>
      </c>
    </row>
    <row r="17" spans="1:10" ht="316.8">
      <c r="A17" s="495" t="s">
        <v>843</v>
      </c>
      <c r="B17" s="495" t="s">
        <v>94</v>
      </c>
      <c r="C17" s="495">
        <v>6</v>
      </c>
      <c r="D17" s="225" t="s">
        <v>844</v>
      </c>
      <c r="E17" s="496"/>
      <c r="F17" s="496"/>
      <c r="G17" s="515" t="s">
        <v>598</v>
      </c>
      <c r="H17" s="499" t="s">
        <v>599</v>
      </c>
      <c r="I17" s="528"/>
      <c r="J17" s="528" t="s">
        <v>600</v>
      </c>
    </row>
    <row r="18" spans="1:10" ht="390" customHeight="1">
      <c r="A18" s="495">
        <f>'bharit annual'!A974</f>
        <v>6</v>
      </c>
      <c r="B18" s="495" t="str">
        <f>'bharit annual'!B974</f>
        <v>312114-3/4</v>
      </c>
      <c r="C18" s="495">
        <f>'bharit annual'!C974</f>
        <v>78</v>
      </c>
      <c r="D18" s="495" t="str">
        <f>'bharit annual'!D974</f>
        <v xml:space="preserve">बाली विकास कार्यक्रम </v>
      </c>
      <c r="E18" s="496" t="e">
        <f>'bharit annual'!H974</f>
        <v>#REF!</v>
      </c>
      <c r="F18" s="496" t="e">
        <f>'Nikasha &amp; Kharcha barsik'!K940</f>
        <v>#REF!</v>
      </c>
      <c r="G18" s="515" t="s">
        <v>626</v>
      </c>
      <c r="H18" s="515" t="s">
        <v>623</v>
      </c>
      <c r="I18" s="515" t="s">
        <v>624</v>
      </c>
      <c r="J18" s="515" t="s">
        <v>625</v>
      </c>
    </row>
    <row r="19" spans="1:10" ht="156" customHeight="1">
      <c r="A19" s="495">
        <f>'bharit annual'!A975</f>
        <v>7</v>
      </c>
      <c r="B19" s="495" t="str">
        <f>'bharit annual'!B975</f>
        <v>312116-3/4</v>
      </c>
      <c r="C19" s="495">
        <f>'bharit annual'!C975</f>
        <v>7</v>
      </c>
      <c r="D19" s="495" t="str">
        <f>'bharit annual'!D975</f>
        <v xml:space="preserve">कृषि प्रसार तथा तालीम कार्यक्रम </v>
      </c>
      <c r="E19" s="496">
        <f>'bharit annual'!H975</f>
        <v>90.257706388036425</v>
      </c>
      <c r="F19" s="496">
        <f>'Nikasha &amp; Kharcha barsik'!K941</f>
        <v>88.614202347074922</v>
      </c>
      <c r="G19" s="533" t="s">
        <v>601</v>
      </c>
      <c r="H19" s="225" t="s">
        <v>602</v>
      </c>
      <c r="I19" s="527" t="s">
        <v>578</v>
      </c>
      <c r="J19" s="527" t="s">
        <v>579</v>
      </c>
    </row>
    <row r="20" spans="1:10" ht="178.2">
      <c r="A20" s="495">
        <f>'bharit annual'!A976</f>
        <v>8</v>
      </c>
      <c r="B20" s="495" t="str">
        <f>'bharit annual'!B976</f>
        <v>312117-3/4</v>
      </c>
      <c r="C20" s="495">
        <f>'bharit annual'!C976</f>
        <v>39</v>
      </c>
      <c r="D20" s="495" t="str">
        <f>'bharit annual'!D976</f>
        <v>समूदाय व्यवस्थित सिंचित कृषि क्षेत्र आयोजना कार्यक्रम</v>
      </c>
      <c r="E20" s="496">
        <f>'bharit annual'!H976</f>
        <v>95.229526977778633</v>
      </c>
      <c r="F20" s="496">
        <f>'Nikasha &amp; Kharcha barsik'!K942</f>
        <v>72.848973031565961</v>
      </c>
      <c r="G20" s="517" t="s">
        <v>603</v>
      </c>
      <c r="H20" s="517" t="s">
        <v>604</v>
      </c>
      <c r="I20" s="501"/>
      <c r="J20" s="501"/>
    </row>
    <row r="21" spans="1:10" ht="217.8">
      <c r="A21" s="495">
        <f>'bharit annual'!A977</f>
        <v>9</v>
      </c>
      <c r="B21" s="495" t="str">
        <f>'bharit annual'!B977</f>
        <v>312119-3/4</v>
      </c>
      <c r="C21" s="495">
        <f>'bharit annual'!C977</f>
        <v>4</v>
      </c>
      <c r="D21" s="495" t="str">
        <f>'bharit annual'!D977</f>
        <v>कृषि व्यवसाय प्रवर्रधन तथा बजार विकास कार्यक्रम</v>
      </c>
      <c r="E21" s="496">
        <f>'bharit annual'!H977</f>
        <v>75.386010868702883</v>
      </c>
      <c r="F21" s="496">
        <f>'Nikasha &amp; Kharcha barsik'!K943</f>
        <v>76.543752479174941</v>
      </c>
      <c r="G21" s="517" t="s">
        <v>605</v>
      </c>
      <c r="H21" s="517" t="s">
        <v>529</v>
      </c>
      <c r="I21" s="502"/>
      <c r="J21" s="503"/>
    </row>
    <row r="22" spans="1:10" ht="409.6">
      <c r="A22" s="495">
        <f>'bharit annual'!A978</f>
        <v>10</v>
      </c>
      <c r="B22" s="495" t="str">
        <f>'bharit annual'!B978</f>
        <v>312120-3/4</v>
      </c>
      <c r="C22" s="495">
        <f>'bharit annual'!C978</f>
        <v>82</v>
      </c>
      <c r="D22" s="495" t="str">
        <f>'bharit annual'!D978</f>
        <v>सहकारी खेती, साना सिंचाई तथा मल वीउ ढुवानी कार्यक्रम कृषिर् इन्जिनियरिङ्ग समेत)</v>
      </c>
      <c r="E22" s="496" t="e">
        <f>'bharit annual'!H978</f>
        <v>#REF!</v>
      </c>
      <c r="F22" s="496" t="e">
        <f>'Nikasha &amp; Kharcha barsik'!K944</f>
        <v>#REF!</v>
      </c>
      <c r="G22" s="495" t="s">
        <v>606</v>
      </c>
      <c r="H22" s="495" t="s">
        <v>529</v>
      </c>
      <c r="I22" s="504"/>
      <c r="J22" s="504"/>
    </row>
    <row r="23" spans="1:10" ht="376.2">
      <c r="A23" s="495">
        <f>'bharit annual'!A979</f>
        <v>12</v>
      </c>
      <c r="B23" s="495" t="str">
        <f>'bharit annual'!B979</f>
        <v>312124-3/4</v>
      </c>
      <c r="C23" s="495">
        <f>'bharit annual'!C979</f>
        <v>50</v>
      </c>
      <c r="D23" s="495" t="str">
        <f>'bharit annual'!D979</f>
        <v xml:space="preserve">सिंचाई तथा जलश्रोत ब्यवस्थापन आयोजना, बाली तथा जल ब्यवस्थापन कार्यक्रम </v>
      </c>
      <c r="E23" s="496">
        <f>'bharit annual'!H979</f>
        <v>90.375843715480613</v>
      </c>
      <c r="F23" s="496">
        <f>'Nikasha &amp; Kharcha barsik'!K945</f>
        <v>88.011469364651049</v>
      </c>
      <c r="G23" s="516" t="s">
        <v>607</v>
      </c>
      <c r="H23" s="505" t="s">
        <v>529</v>
      </c>
      <c r="I23" s="504"/>
      <c r="J23" s="504"/>
    </row>
    <row r="24" spans="1:10" ht="79.2">
      <c r="A24" s="495" t="e">
        <f>'bharit annual'!A980</f>
        <v>#REF!</v>
      </c>
      <c r="B24" s="495" t="e">
        <f>'bharit annual'!B980</f>
        <v>#REF!</v>
      </c>
      <c r="C24" s="495" t="e">
        <f>'bharit annual'!C980</f>
        <v>#REF!</v>
      </c>
      <c r="D24" s="495" t="e">
        <f>'bharit annual'!D980</f>
        <v>#REF!</v>
      </c>
      <c r="E24" s="496" t="e">
        <f>'bharit annual'!H980</f>
        <v>#REF!</v>
      </c>
      <c r="F24" s="496" t="e">
        <f>'Nikasha &amp; Kharcha barsik'!K946</f>
        <v>#REF!</v>
      </c>
      <c r="G24" s="516" t="s">
        <v>580</v>
      </c>
      <c r="H24" s="505" t="s">
        <v>529</v>
      </c>
      <c r="I24" s="504"/>
      <c r="J24" s="504"/>
    </row>
    <row r="25" spans="1:10" ht="79.2">
      <c r="A25" s="495">
        <f>'bharit annual'!A981</f>
        <v>13</v>
      </c>
      <c r="B25" s="495" t="str">
        <f>'bharit annual'!B981</f>
        <v>312156-3/4</v>
      </c>
      <c r="C25" s="495">
        <f>'bharit annual'!C981</f>
        <v>1</v>
      </c>
      <c r="D25" s="495" t="str">
        <f>'bharit annual'!D981</f>
        <v>रानीजमरा कुलरिया सिंचाई आयोजना</v>
      </c>
      <c r="E25" s="496">
        <f>'bharit annual'!H981</f>
        <v>91.5</v>
      </c>
      <c r="F25" s="496">
        <f>'Nikasha &amp; Kharcha barsik'!K947</f>
        <v>127.97816890131166</v>
      </c>
      <c r="G25" s="225" t="s">
        <v>581</v>
      </c>
      <c r="H25" s="499"/>
      <c r="I25" s="499"/>
      <c r="J25" s="505"/>
    </row>
    <row r="26" spans="1:10" ht="118.8">
      <c r="A26" s="495">
        <f>'bharit annual'!A982</f>
        <v>14</v>
      </c>
      <c r="B26" s="495" t="str">
        <f>'bharit annual'!B982</f>
        <v>312162-3/4</v>
      </c>
      <c r="C26" s="495">
        <f>'bharit annual'!C982</f>
        <v>18</v>
      </c>
      <c r="D26" s="495" t="str">
        <f>'bharit annual'!D982</f>
        <v xml:space="preserve">नेपाल व्यापार एकिकृत रणनिति </v>
      </c>
      <c r="E26" s="496" t="e">
        <f>'bharit annual'!H982</f>
        <v>#REF!</v>
      </c>
      <c r="F26" s="496" t="e">
        <f>'Nikasha &amp; Kharcha barsik'!K948</f>
        <v>#REF!</v>
      </c>
      <c r="G26" s="534" t="s">
        <v>608</v>
      </c>
      <c r="H26" s="528" t="s">
        <v>609</v>
      </c>
      <c r="I26" s="528" t="s">
        <v>534</v>
      </c>
      <c r="J26" s="528" t="s">
        <v>610</v>
      </c>
    </row>
    <row r="27" spans="1:10" ht="39.6">
      <c r="A27" s="495">
        <f>'bharit annual'!A983</f>
        <v>15</v>
      </c>
      <c r="B27" s="495" t="str">
        <f>'bharit annual'!B983</f>
        <v>32912-3/4</v>
      </c>
      <c r="C27" s="495">
        <f>'bharit annual'!C983</f>
        <v>23</v>
      </c>
      <c r="D27" s="495" t="str">
        <f>'bharit annual'!D983</f>
        <v xml:space="preserve">राष्ट्रपति चुरे तर्राई मधेस संरक्षण विकास समिती </v>
      </c>
      <c r="E27" s="496" t="e">
        <f>'bharit annual'!H983</f>
        <v>#REF!</v>
      </c>
      <c r="F27" s="496" t="e">
        <f>'Nikasha &amp; Kharcha barsik'!K949</f>
        <v>#REF!</v>
      </c>
      <c r="G27" s="506"/>
      <c r="H27" s="504"/>
      <c r="I27" s="504"/>
      <c r="J27" s="504"/>
    </row>
    <row r="28" spans="1:10" ht="37.200000000000003">
      <c r="A28" s="495">
        <f>'bharit annual'!A984</f>
        <v>16</v>
      </c>
      <c r="B28" s="495" t="str">
        <f>'bharit annual'!B984</f>
        <v>312805-3/4</v>
      </c>
      <c r="C28" s="495">
        <f>'bharit annual'!C984</f>
        <v>21</v>
      </c>
      <c r="D28" s="495" t="str">
        <f>'bharit annual'!D984</f>
        <v>घर बंगैचा कार्यक्रम</v>
      </c>
      <c r="E28" s="496">
        <f>'bharit annual'!H984</f>
        <v>96.139532019704433</v>
      </c>
      <c r="F28" s="496">
        <f>'Nikasha &amp; Kharcha barsik'!K950</f>
        <v>58.21396162820843</v>
      </c>
      <c r="G28" s="530" t="s">
        <v>582</v>
      </c>
      <c r="H28" s="504"/>
      <c r="I28" s="504"/>
      <c r="J28" s="504"/>
    </row>
    <row r="29" spans="1:10" ht="98.25" customHeight="1">
      <c r="A29" s="495">
        <f>'bharit annual'!A985</f>
        <v>17</v>
      </c>
      <c r="B29" s="495" t="str">
        <f>'bharit annual'!B985</f>
        <v>602801-3/4</v>
      </c>
      <c r="C29" s="495">
        <f>'bharit annual'!C985</f>
        <v>31</v>
      </c>
      <c r="D29" s="495" t="str">
        <f>'bharit annual'!D985</f>
        <v>राष्ट्रिय पुननिर्माण कोष भुकम्प प्रभावित जिल्लाका लागि राहत कार्यक्रम) -कृषि विभाग) -३१)</v>
      </c>
      <c r="E29" s="496">
        <f>'bharit annual'!H985</f>
        <v>99.449324332433221</v>
      </c>
      <c r="F29" s="496">
        <f>'Nikasha &amp; Kharcha barsik'!K951</f>
        <v>8.4165416541654157</v>
      </c>
      <c r="G29" s="502"/>
      <c r="H29" s="504"/>
      <c r="I29" s="504"/>
      <c r="J29" s="504"/>
    </row>
    <row r="30" spans="1:10" ht="99">
      <c r="A30" s="495" t="e">
        <f>'bharit annual'!A986</f>
        <v>#REF!</v>
      </c>
      <c r="B30" s="495" t="e">
        <f>'bharit annual'!B986</f>
        <v>#REF!</v>
      </c>
      <c r="C30" s="495" t="e">
        <f>'bharit annual'!C986</f>
        <v>#REF!</v>
      </c>
      <c r="D30" s="495" t="e">
        <f>'bharit annual'!D986</f>
        <v>#REF!</v>
      </c>
      <c r="E30" s="496" t="e">
        <f>'bharit annual'!H986</f>
        <v>#REF!</v>
      </c>
      <c r="F30" s="496" t="e">
        <f>'Nikasha &amp; Kharcha barsik'!K952</f>
        <v>#REF!</v>
      </c>
      <c r="G30" s="497" t="s">
        <v>649</v>
      </c>
      <c r="H30" s="504"/>
      <c r="I30" s="504"/>
      <c r="J30" s="504"/>
    </row>
    <row r="31" spans="1:10">
      <c r="A31" s="495" t="e">
        <f>'bharit annual'!A987</f>
        <v>#REF!</v>
      </c>
      <c r="B31" s="495" t="e">
        <f>'bharit annual'!B987</f>
        <v>#REF!</v>
      </c>
      <c r="C31" s="495" t="e">
        <f>'bharit annual'!C987</f>
        <v>#REF!</v>
      </c>
      <c r="D31" s="495" t="e">
        <f>'bharit annual'!D987</f>
        <v>#REF!</v>
      </c>
      <c r="E31" s="496" t="e">
        <f>'bharit annual'!H987</f>
        <v>#REF!</v>
      </c>
      <c r="F31" s="496" t="e">
        <f>'Nikasha &amp; Kharcha barsik'!K953</f>
        <v>#REF!</v>
      </c>
      <c r="G31" s="502"/>
      <c r="H31" s="504"/>
      <c r="I31" s="504"/>
      <c r="J31" s="504"/>
    </row>
    <row r="32" spans="1:10">
      <c r="A32" s="495"/>
      <c r="B32" s="495"/>
      <c r="C32" s="495"/>
      <c r="D32" s="225" t="s">
        <v>459</v>
      </c>
      <c r="E32" s="496" t="e">
        <f>'bharit annual'!I988</f>
        <v>#REF!</v>
      </c>
      <c r="F32" s="496" t="e">
        <f>'Nikasha &amp; Kharcha barsik'!K954</f>
        <v>#REF!</v>
      </c>
      <c r="G32" s="504"/>
      <c r="H32" s="504"/>
      <c r="I32" s="504"/>
      <c r="J32" s="504"/>
    </row>
    <row r="33" spans="1:10">
      <c r="A33" s="1303" t="s">
        <v>842</v>
      </c>
      <c r="B33" s="1304"/>
      <c r="C33" s="1304"/>
      <c r="D33" s="1304"/>
      <c r="E33" s="1305"/>
      <c r="F33" s="496"/>
      <c r="G33" s="504"/>
      <c r="H33" s="504"/>
      <c r="I33" s="504"/>
      <c r="J33" s="504"/>
    </row>
    <row r="34" spans="1:10" ht="277.2">
      <c r="A34" s="495">
        <f>'bharit annual'!A991</f>
        <v>1</v>
      </c>
      <c r="B34" s="495" t="str">
        <f>'bharit annual'!B991</f>
        <v>312105/3/4</v>
      </c>
      <c r="C34" s="495">
        <f>'bharit annual'!C991</f>
        <v>1</v>
      </c>
      <c r="D34" s="495" t="str">
        <f>'bharit annual'!D991</f>
        <v xml:space="preserve">कृषि विकास आयोजना </v>
      </c>
      <c r="E34" s="496">
        <f>'bharit annual'!H991</f>
        <v>89.6</v>
      </c>
      <c r="F34" s="496">
        <f>'Nikasha &amp; Kharcha barsik'!K956</f>
        <v>121.34441861381458</v>
      </c>
      <c r="G34" s="535" t="s">
        <v>583</v>
      </c>
      <c r="H34" s="515" t="s">
        <v>535</v>
      </c>
      <c r="I34" s="515" t="s">
        <v>536</v>
      </c>
      <c r="J34" s="515" t="s">
        <v>537</v>
      </c>
    </row>
    <row r="35" spans="1:10" ht="158.4">
      <c r="A35" s="495">
        <f>'bharit annual'!A992</f>
        <v>2</v>
      </c>
      <c r="B35" s="495" t="str">
        <f>'bharit annual'!B992</f>
        <v>312106-3/4</v>
      </c>
      <c r="C35" s="495">
        <f>'bharit annual'!C992</f>
        <v>10</v>
      </c>
      <c r="D35" s="495" t="str">
        <f>'bharit annual'!D992</f>
        <v>रेशम खेती विकास कार्यक्रम</v>
      </c>
      <c r="E35" s="496">
        <f>'bharit annual'!H992</f>
        <v>95.356278453715277</v>
      </c>
      <c r="F35" s="496">
        <f>'Nikasha &amp; Kharcha barsik'!K957</f>
        <v>109.28178163520674</v>
      </c>
      <c r="G35" s="225" t="s">
        <v>611</v>
      </c>
      <c r="H35" s="528" t="s">
        <v>541</v>
      </c>
      <c r="I35" s="528" t="s">
        <v>584</v>
      </c>
      <c r="J35" s="528" t="s">
        <v>585</v>
      </c>
    </row>
    <row r="36" spans="1:10" ht="99">
      <c r="A36" s="495">
        <f>'bharit annual'!A993</f>
        <v>3</v>
      </c>
      <c r="B36" s="495" t="str">
        <f>'bharit annual'!B993</f>
        <v>312113-3/4</v>
      </c>
      <c r="C36" s="495">
        <f>'bharit annual'!C993</f>
        <v>3</v>
      </c>
      <c r="D36" s="495" t="str">
        <f>'bharit annual'!D993</f>
        <v>व्यवसायिक कीट विकास कार्यक्रम</v>
      </c>
      <c r="E36" s="496" t="e">
        <f>'bharit annual'!H993</f>
        <v>#REF!</v>
      </c>
      <c r="F36" s="496" t="e">
        <f>'Nikasha &amp; Kharcha barsik'!K958</f>
        <v>#REF!</v>
      </c>
      <c r="G36" s="225" t="s">
        <v>612</v>
      </c>
      <c r="H36" s="528" t="s">
        <v>586</v>
      </c>
      <c r="I36" s="528" t="s">
        <v>587</v>
      </c>
      <c r="J36" s="528" t="s">
        <v>588</v>
      </c>
    </row>
    <row r="37" spans="1:10" ht="138.6">
      <c r="A37" s="495">
        <f>'bharit annual'!A994</f>
        <v>4</v>
      </c>
      <c r="B37" s="495" t="str">
        <f>'bharit annual'!B994</f>
        <v>312118-3/4</v>
      </c>
      <c r="C37" s="495">
        <f>'bharit annual'!C994</f>
        <v>7</v>
      </c>
      <c r="D37" s="495" t="str">
        <f>'bharit annual'!D994</f>
        <v xml:space="preserve">माटो परिक्षण तथा सेवा सुधार कार्यक्रम </v>
      </c>
      <c r="E37" s="496">
        <f>'bharit annual'!H994</f>
        <v>99.963104628442366</v>
      </c>
      <c r="F37" s="496">
        <f>'Nikasha &amp; Kharcha barsik'!K959</f>
        <v>120.00310022286251</v>
      </c>
      <c r="G37" s="500" t="s">
        <v>613</v>
      </c>
      <c r="H37" s="225" t="s">
        <v>538</v>
      </c>
      <c r="I37" s="225" t="s">
        <v>539</v>
      </c>
      <c r="J37" s="225" t="s">
        <v>540</v>
      </c>
    </row>
    <row r="38" spans="1:10">
      <c r="A38" s="495"/>
      <c r="B38" s="495"/>
      <c r="C38" s="495">
        <v>41</v>
      </c>
      <c r="D38" s="225" t="s">
        <v>423</v>
      </c>
      <c r="E38" s="496" t="e">
        <f>'bharit annual'!I995</f>
        <v>#REF!</v>
      </c>
      <c r="F38" s="496" t="e">
        <f>'Nikasha &amp; Kharcha barsik'!K960</f>
        <v>#REF!</v>
      </c>
      <c r="G38" s="504"/>
      <c r="H38" s="504"/>
      <c r="I38" s="504"/>
      <c r="J38" s="504"/>
    </row>
    <row r="39" spans="1:10" ht="26.25" customHeight="1">
      <c r="A39" s="1303" t="s">
        <v>845</v>
      </c>
      <c r="B39" s="1304"/>
      <c r="C39" s="1304"/>
      <c r="D39" s="1304"/>
      <c r="E39" s="1304"/>
      <c r="F39" s="1305"/>
      <c r="G39" s="504"/>
      <c r="H39" s="504"/>
      <c r="I39" s="504"/>
      <c r="J39" s="504"/>
    </row>
    <row r="40" spans="1:10" ht="99">
      <c r="A40" s="495">
        <f>'bharit annual'!A998</f>
        <v>1</v>
      </c>
      <c r="B40" s="495" t="str">
        <f>'bharit annual'!B998</f>
        <v>312801-3/4</v>
      </c>
      <c r="C40" s="495">
        <f>'bharit annual'!C998</f>
        <v>6</v>
      </c>
      <c r="D40" s="495" t="str">
        <f>'bharit annual'!D998</f>
        <v xml:space="preserve">कर्णाली अञ्चल कृषि विकास आयोजना </v>
      </c>
      <c r="E40" s="496" t="e">
        <f>'bharit annual'!H998</f>
        <v>#REF!</v>
      </c>
      <c r="F40" s="496" t="e">
        <f>'Nikasha &amp; Kharcha barsik'!K962</f>
        <v>#REF!</v>
      </c>
      <c r="G40" s="225" t="s">
        <v>642</v>
      </c>
      <c r="H40" s="225" t="s">
        <v>486</v>
      </c>
      <c r="I40" s="225" t="s">
        <v>487</v>
      </c>
      <c r="J40" s="225" t="s">
        <v>488</v>
      </c>
    </row>
    <row r="41" spans="1:10">
      <c r="A41" s="495">
        <f>'bharit annual'!A999</f>
        <v>2</v>
      </c>
      <c r="B41" s="495" t="str">
        <f>'bharit annual'!B999</f>
        <v>312802-3/4</v>
      </c>
      <c r="C41" s="495">
        <f>'bharit annual'!C999</f>
        <v>75</v>
      </c>
      <c r="D41" s="495" t="str">
        <f>'bharit annual'!D999</f>
        <v xml:space="preserve">कृषि प्रसार कार्यक्रम </v>
      </c>
      <c r="E41" s="496">
        <f>'bharit annual'!H999</f>
        <v>97.219110489022029</v>
      </c>
      <c r="F41" s="496">
        <f>'Nikasha &amp; Kharcha barsik'!K963</f>
        <v>82.304971226215969</v>
      </c>
      <c r="G41" s="225"/>
      <c r="H41" s="225"/>
      <c r="I41" s="225"/>
      <c r="J41" s="504"/>
    </row>
    <row r="42" spans="1:10">
      <c r="A42" s="495"/>
      <c r="B42" s="495"/>
      <c r="C42" s="495"/>
      <c r="D42" s="225" t="s">
        <v>619</v>
      </c>
      <c r="E42" s="496" t="e">
        <f>'Nikasha &amp; Kharcha barsik'!K964</f>
        <v>#REF!</v>
      </c>
      <c r="F42" s="496" t="e">
        <f>'Nikasha &amp; Kharcha barsik'!K964</f>
        <v>#REF!</v>
      </c>
      <c r="G42" s="504"/>
      <c r="H42" s="504"/>
      <c r="I42" s="504"/>
      <c r="J42" s="504"/>
    </row>
    <row r="43" spans="1:10">
      <c r="A43" s="524"/>
      <c r="B43" s="524"/>
      <c r="C43" s="524"/>
      <c r="D43" s="108" t="s">
        <v>522</v>
      </c>
      <c r="E43" s="496" t="e">
        <f>'bharit annual'!K1003</f>
        <v>#REF!</v>
      </c>
      <c r="F43" s="496" t="e">
        <f>'Nikasha &amp; Kharcha barsik'!K967</f>
        <v>#REF!</v>
      </c>
      <c r="G43" s="525"/>
      <c r="H43" s="525"/>
      <c r="I43" s="525"/>
      <c r="J43" s="525"/>
    </row>
    <row r="44" spans="1:10">
      <c r="A44" s="507"/>
      <c r="B44" s="507"/>
      <c r="C44" s="507"/>
      <c r="D44" s="508"/>
      <c r="E44" s="507"/>
      <c r="F44" s="507"/>
      <c r="G44" s="509"/>
      <c r="H44" s="509"/>
      <c r="I44" s="509"/>
      <c r="J44" s="509"/>
    </row>
    <row r="45" spans="1:10">
      <c r="A45" s="507"/>
      <c r="B45" s="507"/>
      <c r="C45" s="507"/>
      <c r="D45" s="508"/>
      <c r="E45" s="507"/>
      <c r="F45" s="507"/>
      <c r="G45" s="509"/>
      <c r="H45" s="509"/>
      <c r="I45" s="509"/>
      <c r="J45" s="509"/>
    </row>
    <row r="46" spans="1:10">
      <c r="A46" s="507"/>
      <c r="B46" s="507"/>
      <c r="C46" s="507"/>
      <c r="D46" s="508"/>
      <c r="E46" s="507"/>
      <c r="F46" s="507"/>
      <c r="G46" s="509"/>
      <c r="H46" s="509"/>
      <c r="I46" s="509"/>
      <c r="J46" s="509"/>
    </row>
    <row r="47" spans="1:10">
      <c r="A47" s="507"/>
      <c r="B47" s="507"/>
      <c r="C47" s="507"/>
      <c r="D47" s="508"/>
      <c r="E47" s="507"/>
      <c r="F47" s="507"/>
      <c r="G47" s="509"/>
      <c r="H47" s="509"/>
      <c r="I47" s="509"/>
      <c r="J47" s="509"/>
    </row>
    <row r="48" spans="1:10">
      <c r="A48" s="507"/>
      <c r="B48" s="507"/>
      <c r="C48" s="507"/>
      <c r="D48" s="508"/>
      <c r="E48" s="507"/>
      <c r="F48" s="507"/>
      <c r="G48" s="509"/>
      <c r="H48" s="509"/>
      <c r="I48" s="509"/>
      <c r="J48" s="509"/>
    </row>
    <row r="49" spans="1:10">
      <c r="A49" s="507"/>
      <c r="B49" s="507"/>
      <c r="C49" s="507"/>
      <c r="D49" s="508"/>
      <c r="E49" s="507"/>
      <c r="F49" s="507"/>
      <c r="G49" s="509"/>
      <c r="H49" s="509"/>
      <c r="I49" s="509"/>
      <c r="J49" s="509"/>
    </row>
    <row r="50" spans="1:10">
      <c r="A50" s="507"/>
      <c r="B50" s="507"/>
      <c r="C50" s="507"/>
      <c r="D50" s="508"/>
      <c r="E50" s="507"/>
      <c r="F50" s="507"/>
      <c r="G50" s="509"/>
      <c r="H50" s="509"/>
      <c r="I50" s="509"/>
      <c r="J50" s="509"/>
    </row>
    <row r="51" spans="1:10">
      <c r="A51" s="507"/>
      <c r="B51" s="507"/>
      <c r="C51" s="507"/>
      <c r="D51" s="508"/>
      <c r="E51" s="507"/>
      <c r="F51" s="507"/>
      <c r="G51" s="509"/>
      <c r="H51" s="509"/>
      <c r="I51" s="509"/>
      <c r="J51" s="509"/>
    </row>
    <row r="52" spans="1:10">
      <c r="A52" s="507"/>
      <c r="B52" s="507"/>
      <c r="C52" s="507"/>
      <c r="D52" s="508"/>
      <c r="E52" s="507"/>
      <c r="F52" s="507"/>
      <c r="G52" s="509"/>
      <c r="H52" s="509"/>
      <c r="I52" s="509"/>
      <c r="J52" s="509"/>
    </row>
    <row r="53" spans="1:10">
      <c r="A53" s="507"/>
      <c r="B53" s="507"/>
      <c r="C53" s="507"/>
      <c r="D53" s="508"/>
      <c r="E53" s="507"/>
      <c r="F53" s="507"/>
      <c r="G53" s="509"/>
      <c r="H53" s="509"/>
      <c r="I53" s="509"/>
      <c r="J53" s="509"/>
    </row>
    <row r="54" spans="1:10">
      <c r="A54" s="507"/>
      <c r="B54" s="507"/>
      <c r="C54" s="507"/>
      <c r="D54" s="508"/>
      <c r="E54" s="507"/>
      <c r="F54" s="507"/>
      <c r="G54" s="509"/>
      <c r="H54" s="509"/>
      <c r="I54" s="509"/>
      <c r="J54" s="509"/>
    </row>
    <row r="55" spans="1:10">
      <c r="A55" s="507"/>
      <c r="B55" s="507"/>
      <c r="C55" s="507"/>
      <c r="D55" s="508"/>
      <c r="E55" s="507"/>
      <c r="F55" s="507"/>
      <c r="G55" s="509"/>
      <c r="H55" s="509"/>
      <c r="I55" s="509"/>
      <c r="J55" s="509"/>
    </row>
  </sheetData>
  <mergeCells count="13">
    <mergeCell ref="H10:J10"/>
    <mergeCell ref="A33:E33"/>
    <mergeCell ref="A39:F39"/>
    <mergeCell ref="A1:J1"/>
    <mergeCell ref="A2:J2"/>
    <mergeCell ref="A3:J3"/>
    <mergeCell ref="A6:J6"/>
    <mergeCell ref="A7:A9"/>
    <mergeCell ref="B7:B9"/>
    <mergeCell ref="C7:C9"/>
    <mergeCell ref="D7:D9"/>
    <mergeCell ref="E7:F7"/>
    <mergeCell ref="E8:F8"/>
  </mergeCells>
  <printOptions horizontalCentered="1"/>
  <pageMargins left="0.2" right="0.2" top="0.62" bottom="0.35" header="0.44" footer="0.21"/>
  <pageSetup paperSize="9" scale="65" orientation="landscape" r:id="rId1"/>
  <headerFooter alignWithMargins="0">
    <oddFooter>&amp;CPage &amp;P</oddFooter>
  </headerFooter>
</worksheet>
</file>

<file path=xl/worksheets/sheet14.xml><?xml version="1.0" encoding="utf-8"?>
<worksheet xmlns="http://schemas.openxmlformats.org/spreadsheetml/2006/main" xmlns:r="http://schemas.openxmlformats.org/officeDocument/2006/relationships">
  <sheetPr codeName="Sheet17">
    <tabColor rgb="FF00B050"/>
    <pageSetUpPr fitToPage="1"/>
  </sheetPr>
  <dimension ref="A1:P38"/>
  <sheetViews>
    <sheetView view="pageBreakPreview" zoomScale="55" zoomScaleNormal="84" zoomScaleSheetLayoutView="55" workbookViewId="0">
      <pane xSplit="3" ySplit="6" topLeftCell="D20" activePane="bottomRight" state="frozen"/>
      <selection pane="topRight" activeCell="D1" sqref="D1"/>
      <selection pane="bottomLeft" activeCell="A7" sqref="A7"/>
      <selection pane="bottomRight" activeCell="N23" sqref="N23"/>
    </sheetView>
  </sheetViews>
  <sheetFormatPr defaultColWidth="9.33203125" defaultRowHeight="13.2"/>
  <cols>
    <col min="1" max="1" width="6.44140625" style="739" customWidth="1"/>
    <col min="2" max="2" width="16.33203125" style="739" customWidth="1"/>
    <col min="3" max="3" width="21.6640625" style="786" bestFit="1" customWidth="1"/>
    <col min="4" max="4" width="20.6640625" style="739" customWidth="1"/>
    <col min="5" max="5" width="22.33203125" style="739" customWidth="1"/>
    <col min="6" max="6" width="20.6640625" style="787" customWidth="1"/>
    <col min="7" max="7" width="22" style="787" customWidth="1"/>
    <col min="8" max="8" width="20.33203125" style="787" customWidth="1"/>
    <col min="9" max="9" width="14.5546875" style="787" bestFit="1" customWidth="1"/>
    <col min="10" max="10" width="13.6640625" style="787" customWidth="1"/>
    <col min="11" max="11" width="18" style="787" customWidth="1"/>
    <col min="12" max="13" width="24.44140625" style="787" customWidth="1"/>
    <col min="14" max="14" width="94.6640625" style="739" customWidth="1"/>
    <col min="15" max="15" width="23.6640625" style="291" customWidth="1"/>
    <col min="16" max="16384" width="9.33203125" style="291"/>
  </cols>
  <sheetData>
    <row r="1" spans="1:16" ht="27.6">
      <c r="A1" s="1315" t="s">
        <v>489</v>
      </c>
      <c r="B1" s="1315"/>
      <c r="C1" s="1315"/>
      <c r="D1" s="1315"/>
      <c r="E1" s="1315"/>
      <c r="F1" s="1315"/>
      <c r="G1" s="1315"/>
      <c r="H1" s="1315"/>
      <c r="I1" s="1315"/>
      <c r="J1" s="1315"/>
      <c r="K1" s="1315"/>
      <c r="L1" s="1315"/>
      <c r="M1" s="1315"/>
      <c r="N1" s="1315"/>
      <c r="O1" s="1315"/>
    </row>
    <row r="2" spans="1:16" ht="27.6">
      <c r="A2" s="1315" t="s">
        <v>830</v>
      </c>
      <c r="B2" s="1315"/>
      <c r="C2" s="1315"/>
      <c r="D2" s="1315"/>
      <c r="E2" s="1315"/>
      <c r="F2" s="1315"/>
      <c r="G2" s="1315"/>
      <c r="H2" s="1315"/>
      <c r="I2" s="1315"/>
      <c r="J2" s="1315"/>
      <c r="K2" s="1315"/>
      <c r="L2" s="1315"/>
      <c r="M2" s="1315"/>
      <c r="N2" s="1315"/>
      <c r="O2" s="1315"/>
    </row>
    <row r="3" spans="1:16" ht="27.6">
      <c r="A3" s="792"/>
      <c r="B3" s="793" t="s">
        <v>823</v>
      </c>
      <c r="C3" s="794"/>
      <c r="D3" s="792"/>
      <c r="E3" s="792"/>
      <c r="F3" s="795"/>
      <c r="G3" s="795"/>
      <c r="H3" s="795"/>
      <c r="I3" s="795"/>
      <c r="J3" s="795"/>
      <c r="K3" s="795"/>
      <c r="L3" s="795"/>
      <c r="M3" s="795"/>
      <c r="N3" s="792"/>
      <c r="O3" s="796" t="s">
        <v>528</v>
      </c>
    </row>
    <row r="4" spans="1:16" ht="27.6">
      <c r="A4" s="1316" t="s">
        <v>23</v>
      </c>
      <c r="B4" s="1317" t="s">
        <v>491</v>
      </c>
      <c r="C4" s="1310" t="s">
        <v>824</v>
      </c>
      <c r="D4" s="1318" t="s">
        <v>493</v>
      </c>
      <c r="E4" s="1310" t="s">
        <v>494</v>
      </c>
      <c r="F4" s="1310" t="s">
        <v>822</v>
      </c>
      <c r="G4" s="1310" t="s">
        <v>821</v>
      </c>
      <c r="H4" s="1310" t="s">
        <v>831</v>
      </c>
      <c r="I4" s="1310" t="s">
        <v>495</v>
      </c>
      <c r="J4" s="1310"/>
      <c r="K4" s="1310"/>
      <c r="L4" s="1310" t="s">
        <v>496</v>
      </c>
      <c r="M4" s="1318" t="s">
        <v>820</v>
      </c>
      <c r="N4" s="1310" t="s">
        <v>825</v>
      </c>
      <c r="O4" s="1311" t="s">
        <v>497</v>
      </c>
      <c r="P4" s="554"/>
    </row>
    <row r="5" spans="1:16" ht="56.25" customHeight="1">
      <c r="A5" s="1316"/>
      <c r="B5" s="1317"/>
      <c r="C5" s="1310"/>
      <c r="D5" s="1319"/>
      <c r="E5" s="1310"/>
      <c r="F5" s="1310"/>
      <c r="G5" s="1310"/>
      <c r="H5" s="1310"/>
      <c r="I5" s="790" t="s">
        <v>498</v>
      </c>
      <c r="J5" s="790" t="s">
        <v>499</v>
      </c>
      <c r="K5" s="790" t="s">
        <v>500</v>
      </c>
      <c r="L5" s="1310"/>
      <c r="M5" s="1319"/>
      <c r="N5" s="1310"/>
      <c r="O5" s="1311"/>
      <c r="P5" s="554"/>
    </row>
    <row r="6" spans="1:16" ht="27.6">
      <c r="A6" s="797" t="s">
        <v>826</v>
      </c>
      <c r="B6" s="797"/>
      <c r="C6" s="798"/>
      <c r="D6" s="798"/>
      <c r="E6" s="798"/>
      <c r="F6" s="799"/>
      <c r="G6" s="790"/>
      <c r="H6" s="790"/>
      <c r="I6" s="800"/>
      <c r="J6" s="800"/>
      <c r="K6" s="800"/>
      <c r="L6" s="790"/>
      <c r="M6" s="790"/>
      <c r="N6" s="801"/>
      <c r="O6" s="802"/>
      <c r="P6" s="554"/>
    </row>
    <row r="7" spans="1:16" s="542" customFormat="1" ht="82.8">
      <c r="A7" s="803">
        <v>1</v>
      </c>
      <c r="B7" s="804">
        <v>312103</v>
      </c>
      <c r="C7" s="805" t="s">
        <v>502</v>
      </c>
      <c r="D7" s="845" t="e">
        <f>#REF!</f>
        <v>#REF!</v>
      </c>
      <c r="E7" s="840">
        <v>69250</v>
      </c>
      <c r="F7" s="845" t="e">
        <f>#REF!</f>
        <v>#REF!</v>
      </c>
      <c r="G7" s="840">
        <v>26553.3</v>
      </c>
      <c r="H7" s="840">
        <v>34588</v>
      </c>
      <c r="I7" s="840">
        <v>65</v>
      </c>
      <c r="J7" s="840">
        <v>34</v>
      </c>
      <c r="K7" s="840">
        <v>23</v>
      </c>
      <c r="L7" s="840">
        <v>2560</v>
      </c>
      <c r="M7" s="840">
        <v>2120</v>
      </c>
      <c r="N7" s="809" t="s">
        <v>834</v>
      </c>
      <c r="O7" s="790"/>
      <c r="P7" s="740"/>
    </row>
    <row r="8" spans="1:16" s="542" customFormat="1" ht="181.5" customHeight="1">
      <c r="A8" s="803">
        <v>2</v>
      </c>
      <c r="B8" s="804">
        <v>312104</v>
      </c>
      <c r="C8" s="805" t="s">
        <v>503</v>
      </c>
      <c r="D8" s="845" t="e">
        <f>#REF!</f>
        <v>#REF!</v>
      </c>
      <c r="E8" s="808">
        <v>450000</v>
      </c>
      <c r="F8" s="845" t="e">
        <f>#REF!</f>
        <v>#REF!</v>
      </c>
      <c r="G8" s="810">
        <v>150000</v>
      </c>
      <c r="H8" s="810">
        <v>176671.09999999998</v>
      </c>
      <c r="I8" s="810">
        <v>1</v>
      </c>
      <c r="J8" s="810">
        <v>1</v>
      </c>
      <c r="K8" s="810">
        <v>6</v>
      </c>
      <c r="L8" s="810">
        <v>377</v>
      </c>
      <c r="M8" s="810"/>
      <c r="N8" s="811" t="s">
        <v>835</v>
      </c>
      <c r="O8" s="812"/>
      <c r="P8" s="741"/>
    </row>
    <row r="9" spans="1:16" ht="110.4">
      <c r="A9" s="803">
        <v>3</v>
      </c>
      <c r="B9" s="813">
        <v>312107</v>
      </c>
      <c r="C9" s="805" t="s">
        <v>504</v>
      </c>
      <c r="D9" s="845" t="e">
        <f>#REF!</f>
        <v>#REF!</v>
      </c>
      <c r="E9" s="806">
        <v>87922</v>
      </c>
      <c r="F9" s="845" t="e">
        <f>#REF!</f>
        <v>#REF!</v>
      </c>
      <c r="G9" s="789">
        <v>50231</v>
      </c>
      <c r="H9" s="789">
        <v>47000</v>
      </c>
      <c r="I9" s="789">
        <v>241</v>
      </c>
      <c r="J9" s="789">
        <v>30</v>
      </c>
      <c r="K9" s="789">
        <v>2173</v>
      </c>
      <c r="L9" s="789">
        <v>7867</v>
      </c>
      <c r="M9" s="789">
        <v>5135</v>
      </c>
      <c r="N9" s="838" t="s">
        <v>840</v>
      </c>
      <c r="O9" s="791"/>
      <c r="P9" s="561"/>
    </row>
    <row r="10" spans="1:16" ht="138">
      <c r="A10" s="790">
        <v>4</v>
      </c>
      <c r="B10" s="804">
        <v>312108</v>
      </c>
      <c r="C10" s="805" t="s">
        <v>505</v>
      </c>
      <c r="D10" s="845" t="e">
        <f>#REF!</f>
        <v>#REF!</v>
      </c>
      <c r="E10" s="806"/>
      <c r="F10" s="845" t="e">
        <f>#REF!</f>
        <v>#REF!</v>
      </c>
      <c r="G10" s="815">
        <v>33485</v>
      </c>
      <c r="H10" s="815">
        <v>32784.589999999997</v>
      </c>
      <c r="I10" s="815">
        <v>90</v>
      </c>
      <c r="J10" s="790">
        <v>0</v>
      </c>
      <c r="K10" s="790">
        <v>6</v>
      </c>
      <c r="L10" s="815">
        <v>2162</v>
      </c>
      <c r="M10" s="815">
        <v>37</v>
      </c>
      <c r="N10" s="838" t="s">
        <v>837</v>
      </c>
      <c r="O10" s="816"/>
      <c r="P10" s="561"/>
    </row>
    <row r="11" spans="1:16" ht="138">
      <c r="A11" s="790">
        <v>5</v>
      </c>
      <c r="B11" s="804">
        <v>312110</v>
      </c>
      <c r="C11" s="805" t="s">
        <v>506</v>
      </c>
      <c r="D11" s="845" t="e">
        <f>#REF!</f>
        <v>#REF!</v>
      </c>
      <c r="E11" s="806">
        <v>118880</v>
      </c>
      <c r="F11" s="845" t="e">
        <f>#REF!</f>
        <v>#REF!</v>
      </c>
      <c r="G11" s="810">
        <v>68041.5</v>
      </c>
      <c r="H11" s="808">
        <v>113070.66</v>
      </c>
      <c r="I11" s="808">
        <v>0</v>
      </c>
      <c r="J11" s="808">
        <v>6</v>
      </c>
      <c r="K11" s="808">
        <v>11</v>
      </c>
      <c r="L11" s="808">
        <v>799</v>
      </c>
      <c r="M11" s="817"/>
      <c r="N11" s="818" t="s">
        <v>832</v>
      </c>
      <c r="O11" s="816"/>
      <c r="P11" s="564"/>
    </row>
    <row r="12" spans="1:16" ht="226.5" customHeight="1">
      <c r="A12" s="790">
        <v>6</v>
      </c>
      <c r="B12" s="804">
        <v>312112</v>
      </c>
      <c r="C12" s="805" t="s">
        <v>507</v>
      </c>
      <c r="D12" s="845" t="e">
        <f>#REF!</f>
        <v>#REF!</v>
      </c>
      <c r="E12" s="806">
        <v>10550</v>
      </c>
      <c r="F12" s="845" t="e">
        <f>#REF!</f>
        <v>#REF!</v>
      </c>
      <c r="G12" s="814">
        <v>2250</v>
      </c>
      <c r="H12" s="814">
        <v>5487.56</v>
      </c>
      <c r="I12" s="800">
        <v>9</v>
      </c>
      <c r="J12" s="800">
        <v>0</v>
      </c>
      <c r="K12" s="800">
        <v>0</v>
      </c>
      <c r="L12" s="815">
        <v>220</v>
      </c>
      <c r="M12" s="815"/>
      <c r="N12" s="801" t="s">
        <v>833</v>
      </c>
      <c r="O12" s="816"/>
      <c r="P12" s="561"/>
    </row>
    <row r="13" spans="1:16" ht="321.75" customHeight="1">
      <c r="A13" s="790">
        <v>7</v>
      </c>
      <c r="B13" s="804">
        <v>312114</v>
      </c>
      <c r="C13" s="805" t="s">
        <v>508</v>
      </c>
      <c r="D13" s="845" t="e">
        <f>#REF!</f>
        <v>#REF!</v>
      </c>
      <c r="E13" s="806">
        <v>170216</v>
      </c>
      <c r="F13" s="845" t="e">
        <f>#REF!</f>
        <v>#REF!</v>
      </c>
      <c r="G13" s="819">
        <v>69945</v>
      </c>
      <c r="H13" s="815">
        <v>58054.35</v>
      </c>
      <c r="I13" s="800">
        <v>1810</v>
      </c>
      <c r="J13" s="800">
        <v>305</v>
      </c>
      <c r="K13" s="800">
        <v>205</v>
      </c>
      <c r="L13" s="815">
        <v>19075</v>
      </c>
      <c r="M13" s="815">
        <v>19075</v>
      </c>
      <c r="N13" s="805" t="s">
        <v>838</v>
      </c>
      <c r="O13" s="816"/>
      <c r="P13" s="553"/>
    </row>
    <row r="14" spans="1:16" s="565" customFormat="1" ht="55.2">
      <c r="A14" s="790">
        <v>8</v>
      </c>
      <c r="B14" s="804">
        <v>312116</v>
      </c>
      <c r="C14" s="805" t="s">
        <v>509</v>
      </c>
      <c r="D14" s="845" t="e">
        <f>#REF!</f>
        <v>#REF!</v>
      </c>
      <c r="E14" s="806"/>
      <c r="F14" s="845" t="e">
        <f>#REF!</f>
        <v>#REF!</v>
      </c>
      <c r="G14" s="820"/>
      <c r="H14" s="820"/>
      <c r="I14" s="820"/>
      <c r="J14" s="820"/>
      <c r="K14" s="820"/>
      <c r="L14" s="820"/>
      <c r="M14" s="820"/>
      <c r="N14" s="820"/>
      <c r="O14" s="820"/>
      <c r="P14" s="738"/>
    </row>
    <row r="15" spans="1:16" ht="108.75" customHeight="1">
      <c r="A15" s="790">
        <v>9</v>
      </c>
      <c r="B15" s="804">
        <v>312117</v>
      </c>
      <c r="C15" s="805" t="s">
        <v>510</v>
      </c>
      <c r="D15" s="845" t="e">
        <f>#REF!</f>
        <v>#REF!</v>
      </c>
      <c r="E15" s="806">
        <v>41650</v>
      </c>
      <c r="F15" s="845" t="e">
        <f>#REF!</f>
        <v>#REF!</v>
      </c>
      <c r="G15" s="819">
        <v>105</v>
      </c>
      <c r="H15" s="819">
        <v>22</v>
      </c>
      <c r="I15" s="800"/>
      <c r="J15" s="800">
        <v>8500</v>
      </c>
      <c r="K15" s="800"/>
      <c r="L15" s="815">
        <v>3200</v>
      </c>
      <c r="M15" s="815">
        <v>1400</v>
      </c>
      <c r="N15" s="805" t="s">
        <v>628</v>
      </c>
      <c r="O15" s="821"/>
      <c r="P15" s="739"/>
    </row>
    <row r="16" spans="1:16" ht="93.75" customHeight="1">
      <c r="A16" s="790">
        <v>10</v>
      </c>
      <c r="B16" s="804">
        <v>312119</v>
      </c>
      <c r="C16" s="805" t="s">
        <v>511</v>
      </c>
      <c r="D16" s="845" t="e">
        <f>#REF!</f>
        <v>#REF!</v>
      </c>
      <c r="E16" s="806"/>
      <c r="F16" s="845" t="e">
        <f>#REF!</f>
        <v>#REF!</v>
      </c>
      <c r="G16" s="810"/>
      <c r="H16" s="808"/>
      <c r="I16" s="808"/>
      <c r="J16" s="808"/>
      <c r="K16" s="800"/>
      <c r="L16" s="815"/>
      <c r="M16" s="815"/>
      <c r="N16" s="839"/>
      <c r="O16" s="822"/>
      <c r="P16" s="568"/>
    </row>
    <row r="17" spans="1:16" ht="164.25" customHeight="1">
      <c r="A17" s="790">
        <v>11</v>
      </c>
      <c r="B17" s="804">
        <v>312120</v>
      </c>
      <c r="C17" s="805" t="s">
        <v>512</v>
      </c>
      <c r="D17" s="845" t="e">
        <f>#REF!</f>
        <v>#REF!</v>
      </c>
      <c r="E17" s="806">
        <v>394847</v>
      </c>
      <c r="F17" s="845" t="e">
        <f>#REF!</f>
        <v>#REF!</v>
      </c>
      <c r="G17" s="807">
        <v>204194</v>
      </c>
      <c r="H17" s="807">
        <v>309871.99</v>
      </c>
      <c r="I17" s="808"/>
      <c r="J17" s="808"/>
      <c r="K17" s="808"/>
      <c r="L17" s="807">
        <v>35350</v>
      </c>
      <c r="M17" s="807">
        <v>14140</v>
      </c>
      <c r="N17" s="809" t="s">
        <v>839</v>
      </c>
      <c r="O17" s="822"/>
    </row>
    <row r="18" spans="1:16" ht="82.8">
      <c r="A18" s="790">
        <v>12</v>
      </c>
      <c r="B18" s="823">
        <f>'Programe Budget 2073-74'!B893</f>
        <v>301801</v>
      </c>
      <c r="C18" s="805" t="str">
        <f>'Programe Budget 2073-74'!D893</f>
        <v>प्रधानमन्त्री कृषि आधुनिकिकरण परियोजना</v>
      </c>
      <c r="D18" s="845" t="e">
        <f>#REF!</f>
        <v>#REF!</v>
      </c>
      <c r="E18" s="806"/>
      <c r="F18" s="845" t="e">
        <f>#REF!</f>
        <v>#REF!</v>
      </c>
      <c r="G18" s="807"/>
      <c r="H18" s="807"/>
      <c r="I18" s="808"/>
      <c r="J18" s="808"/>
      <c r="K18" s="808"/>
      <c r="L18" s="807"/>
      <c r="M18" s="807"/>
      <c r="N18" s="809"/>
      <c r="O18" s="822"/>
    </row>
    <row r="19" spans="1:16" ht="149.25" customHeight="1">
      <c r="A19" s="790">
        <v>13</v>
      </c>
      <c r="B19" s="804">
        <v>312124</v>
      </c>
      <c r="C19" s="805" t="s">
        <v>513</v>
      </c>
      <c r="D19" s="845" t="e">
        <f>#REF!</f>
        <v>#REF!</v>
      </c>
      <c r="E19" s="841">
        <v>54004</v>
      </c>
      <c r="F19" s="845" t="e">
        <f>#REF!</f>
        <v>#REF!</v>
      </c>
      <c r="G19" s="842">
        <v>19162</v>
      </c>
      <c r="H19" s="843">
        <v>25253.277382054141</v>
      </c>
      <c r="I19" s="844">
        <v>34</v>
      </c>
      <c r="J19" s="844">
        <v>5</v>
      </c>
      <c r="K19" s="844">
        <v>30</v>
      </c>
      <c r="L19" s="809">
        <v>560</v>
      </c>
      <c r="M19" s="809">
        <v>349</v>
      </c>
      <c r="N19" s="809" t="s">
        <v>836</v>
      </c>
      <c r="O19" s="824"/>
      <c r="P19" s="568"/>
    </row>
    <row r="20" spans="1:16" ht="82.8">
      <c r="A20" s="790">
        <v>14</v>
      </c>
      <c r="B20" s="804">
        <v>312156</v>
      </c>
      <c r="C20" s="805" t="s">
        <v>514</v>
      </c>
      <c r="D20" s="845" t="e">
        <f>#REF!</f>
        <v>#REF!</v>
      </c>
      <c r="E20" s="806">
        <v>19630</v>
      </c>
      <c r="F20" s="845" t="e">
        <f>#REF!</f>
        <v>#REF!</v>
      </c>
      <c r="G20" s="825">
        <v>14130</v>
      </c>
      <c r="H20" s="825">
        <v>9334</v>
      </c>
      <c r="I20" s="825">
        <v>5</v>
      </c>
      <c r="J20" s="825">
        <v>7</v>
      </c>
      <c r="K20" s="825">
        <v>85</v>
      </c>
      <c r="L20" s="825">
        <v>456</v>
      </c>
      <c r="M20" s="825">
        <v>234</v>
      </c>
      <c r="N20" s="809" t="s">
        <v>841</v>
      </c>
      <c r="O20" s="805"/>
      <c r="P20" s="568"/>
    </row>
    <row r="21" spans="1:16" ht="73.2">
      <c r="A21" s="790">
        <v>15</v>
      </c>
      <c r="B21" s="804">
        <v>312162</v>
      </c>
      <c r="C21" s="805" t="s">
        <v>827</v>
      </c>
      <c r="D21" s="845" t="e">
        <f>#REF!</f>
        <v>#REF!</v>
      </c>
      <c r="E21" s="806"/>
      <c r="F21" s="845" t="e">
        <f>#REF!</f>
        <v>#REF!</v>
      </c>
      <c r="G21" s="815"/>
      <c r="H21" s="815"/>
      <c r="I21" s="800"/>
      <c r="J21" s="800"/>
      <c r="K21" s="800"/>
      <c r="L21" s="815"/>
      <c r="M21" s="815"/>
      <c r="N21" s="805"/>
      <c r="O21" s="826"/>
      <c r="P21" s="568"/>
    </row>
    <row r="22" spans="1:16" ht="82.8">
      <c r="A22" s="790">
        <v>16</v>
      </c>
      <c r="B22" s="804">
        <v>329124</v>
      </c>
      <c r="C22" s="805" t="s">
        <v>424</v>
      </c>
      <c r="D22" s="845" t="e">
        <f>#REF!</f>
        <v>#REF!</v>
      </c>
      <c r="E22" s="806"/>
      <c r="F22" s="845" t="e">
        <f>#REF!</f>
        <v>#REF!</v>
      </c>
      <c r="G22" s="819"/>
      <c r="H22" s="815"/>
      <c r="I22" s="800"/>
      <c r="J22" s="800"/>
      <c r="K22" s="800"/>
      <c r="L22" s="815"/>
      <c r="M22" s="815"/>
      <c r="N22" s="805"/>
      <c r="O22" s="826"/>
    </row>
    <row r="23" spans="1:16" ht="27.6">
      <c r="A23" s="790">
        <v>17</v>
      </c>
      <c r="B23" s="827" t="s">
        <v>631</v>
      </c>
      <c r="C23" s="801" t="s">
        <v>632</v>
      </c>
      <c r="D23" s="845" t="e">
        <f>#REF!</f>
        <v>#REF!</v>
      </c>
      <c r="E23" s="806"/>
      <c r="F23" s="845" t="e">
        <f>#REF!</f>
        <v>#REF!</v>
      </c>
      <c r="G23" s="819"/>
      <c r="H23" s="815"/>
      <c r="I23" s="800"/>
      <c r="J23" s="800"/>
      <c r="K23" s="800"/>
      <c r="L23" s="815"/>
      <c r="M23" s="815"/>
      <c r="N23" s="828"/>
      <c r="O23" s="826"/>
    </row>
    <row r="24" spans="1:16" ht="165.6">
      <c r="A24" s="790">
        <v>18</v>
      </c>
      <c r="B24" s="815" t="str">
        <f>'Nikasha &amp; Kharcha barsik'!B951</f>
        <v>602801-3/4</v>
      </c>
      <c r="C24" s="829" t="str">
        <f>'Nikasha &amp; Kharcha barsik'!D951</f>
        <v>राष्ट्रिय पुननिर्माण कोष भुकम्प प्रभावित जिल्लाका लागि राहत कार्यक्रम) -कृषि विभाग) -३१)</v>
      </c>
      <c r="D24" s="845" t="e">
        <f>#REF!</f>
        <v>#REF!</v>
      </c>
      <c r="E24" s="806"/>
      <c r="F24" s="845" t="e">
        <f>#REF!</f>
        <v>#REF!</v>
      </c>
      <c r="G24" s="815"/>
      <c r="H24" s="815"/>
      <c r="I24" s="800"/>
      <c r="J24" s="800"/>
      <c r="K24" s="800"/>
      <c r="L24" s="815"/>
      <c r="M24" s="815"/>
      <c r="N24" s="830"/>
      <c r="O24" s="826"/>
    </row>
    <row r="25" spans="1:16" ht="110.4">
      <c r="A25" s="790">
        <v>19</v>
      </c>
      <c r="B25" s="804">
        <v>312801</v>
      </c>
      <c r="C25" s="805" t="s">
        <v>516</v>
      </c>
      <c r="D25" s="806" t="e">
        <f>#REF!</f>
        <v>#REF!</v>
      </c>
      <c r="E25" s="806"/>
      <c r="F25" s="806" t="e">
        <f>#REF!</f>
        <v>#REF!</v>
      </c>
      <c r="G25" s="806"/>
      <c r="H25" s="806"/>
      <c r="I25" s="806"/>
      <c r="J25" s="806"/>
      <c r="K25" s="806"/>
      <c r="L25" s="806"/>
      <c r="M25" s="806"/>
      <c r="N25" s="805"/>
      <c r="O25" s="822"/>
    </row>
    <row r="26" spans="1:16" ht="118.5" customHeight="1">
      <c r="A26" s="790">
        <v>20</v>
      </c>
      <c r="B26" s="804">
        <v>312802</v>
      </c>
      <c r="C26" s="805" t="s">
        <v>517</v>
      </c>
      <c r="D26" s="806" t="e">
        <f>#REF!</f>
        <v>#REF!</v>
      </c>
      <c r="E26" s="806"/>
      <c r="F26" s="806" t="e">
        <f>#REF!</f>
        <v>#REF!</v>
      </c>
      <c r="G26" s="819"/>
      <c r="H26" s="819"/>
      <c r="I26" s="800"/>
      <c r="J26" s="800"/>
      <c r="K26" s="800"/>
      <c r="L26" s="790"/>
      <c r="M26" s="790"/>
      <c r="N26" s="805"/>
      <c r="O26" s="831"/>
    </row>
    <row r="27" spans="1:16" ht="19.5" hidden="1" customHeight="1">
      <c r="A27" s="803"/>
      <c r="B27" s="804"/>
      <c r="C27" s="805" t="s">
        <v>633</v>
      </c>
      <c r="D27" s="806"/>
      <c r="E27" s="806"/>
      <c r="F27" s="806"/>
      <c r="G27" s="812"/>
      <c r="H27" s="812"/>
      <c r="I27" s="812"/>
      <c r="J27" s="812"/>
      <c r="K27" s="812"/>
      <c r="L27" s="812"/>
      <c r="M27" s="792"/>
      <c r="N27" s="832"/>
      <c r="O27" s="831"/>
    </row>
    <row r="28" spans="1:16" ht="19.5" hidden="1" customHeight="1">
      <c r="A28" s="803"/>
      <c r="B28" s="804"/>
      <c r="C28" s="833" t="s">
        <v>634</v>
      </c>
      <c r="D28" s="806"/>
      <c r="E28" s="806"/>
      <c r="F28" s="806"/>
      <c r="G28" s="812"/>
      <c r="H28" s="812"/>
      <c r="I28" s="812"/>
      <c r="J28" s="812"/>
      <c r="K28" s="812"/>
      <c r="L28" s="812"/>
      <c r="M28" s="792"/>
      <c r="N28" s="832"/>
      <c r="O28" s="834"/>
      <c r="P28" s="739"/>
    </row>
    <row r="29" spans="1:16" s="542" customFormat="1" ht="19.5" hidden="1" customHeight="1">
      <c r="A29" s="803"/>
      <c r="B29" s="804"/>
      <c r="C29" s="805" t="s">
        <v>635</v>
      </c>
      <c r="D29" s="806"/>
      <c r="E29" s="806"/>
      <c r="F29" s="806"/>
      <c r="G29" s="790"/>
      <c r="H29" s="790"/>
      <c r="I29" s="800"/>
      <c r="J29" s="800"/>
      <c r="K29" s="800"/>
      <c r="L29" s="790"/>
      <c r="M29" s="835"/>
      <c r="N29" s="832"/>
      <c r="O29" s="834"/>
      <c r="P29" s="739"/>
    </row>
    <row r="30" spans="1:16" ht="19.5" hidden="1" customHeight="1">
      <c r="A30" s="803"/>
      <c r="B30" s="804"/>
      <c r="C30" s="805" t="s">
        <v>636</v>
      </c>
      <c r="D30" s="806"/>
      <c r="E30" s="806"/>
      <c r="F30" s="806"/>
      <c r="G30" s="790"/>
      <c r="H30" s="790"/>
      <c r="I30" s="800"/>
      <c r="J30" s="800"/>
      <c r="K30" s="800"/>
      <c r="L30" s="790"/>
      <c r="M30" s="835"/>
      <c r="N30" s="832"/>
      <c r="O30" s="834"/>
      <c r="P30" s="739"/>
    </row>
    <row r="31" spans="1:16" ht="27.6" hidden="1">
      <c r="A31" s="803"/>
      <c r="B31" s="804"/>
      <c r="C31" s="805" t="s">
        <v>637</v>
      </c>
      <c r="D31" s="806"/>
      <c r="E31" s="806"/>
      <c r="F31" s="806"/>
      <c r="G31" s="790"/>
      <c r="H31" s="790"/>
      <c r="I31" s="800"/>
      <c r="J31" s="800"/>
      <c r="K31" s="800"/>
      <c r="L31" s="790"/>
      <c r="M31" s="790"/>
      <c r="N31" s="805"/>
      <c r="O31" s="834"/>
      <c r="P31" s="739"/>
    </row>
    <row r="32" spans="1:16" ht="27.6">
      <c r="A32" s="798" t="s">
        <v>828</v>
      </c>
      <c r="B32" s="836"/>
      <c r="C32" s="798"/>
      <c r="D32" s="806"/>
      <c r="E32" s="806"/>
      <c r="F32" s="799"/>
      <c r="G32" s="815"/>
      <c r="H32" s="815"/>
      <c r="I32" s="800"/>
      <c r="J32" s="800"/>
      <c r="K32" s="800"/>
      <c r="L32" s="815"/>
      <c r="M32" s="815"/>
      <c r="N32" s="805"/>
      <c r="O32" s="826"/>
      <c r="P32" s="739"/>
    </row>
    <row r="33" spans="1:16" ht="55.2">
      <c r="A33" s="803">
        <v>1</v>
      </c>
      <c r="B33" s="804">
        <v>312105</v>
      </c>
      <c r="C33" s="829" t="s">
        <v>519</v>
      </c>
      <c r="D33" s="806" t="e">
        <f>#REF!</f>
        <v>#REF!</v>
      </c>
      <c r="E33" s="806"/>
      <c r="F33" s="806" t="e">
        <f>#REF!</f>
        <v>#REF!</v>
      </c>
      <c r="G33" s="806"/>
      <c r="H33" s="815"/>
      <c r="I33" s="800"/>
      <c r="J33" s="800"/>
      <c r="K33" s="800"/>
      <c r="L33" s="815"/>
      <c r="M33" s="815"/>
      <c r="N33" s="805"/>
      <c r="O33" s="826"/>
      <c r="P33" s="739"/>
    </row>
    <row r="34" spans="1:16" ht="55.2">
      <c r="A34" s="803">
        <v>2</v>
      </c>
      <c r="B34" s="804">
        <v>312106</v>
      </c>
      <c r="C34" s="829" t="s">
        <v>419</v>
      </c>
      <c r="D34" s="806" t="e">
        <f>#REF!</f>
        <v>#REF!</v>
      </c>
      <c r="E34" s="806">
        <v>8720</v>
      </c>
      <c r="F34" s="806" t="e">
        <f>#REF!</f>
        <v>#REF!</v>
      </c>
      <c r="G34" s="819">
        <v>4222.5</v>
      </c>
      <c r="H34" s="819">
        <v>6961.5</v>
      </c>
      <c r="I34" s="800">
        <v>7</v>
      </c>
      <c r="J34" s="800"/>
      <c r="K34" s="800">
        <v>5</v>
      </c>
      <c r="L34" s="815">
        <v>145</v>
      </c>
      <c r="M34" s="815"/>
      <c r="N34" s="805"/>
      <c r="O34" s="826"/>
      <c r="P34" s="742"/>
    </row>
    <row r="35" spans="1:16" ht="55.2">
      <c r="A35" s="803">
        <v>3</v>
      </c>
      <c r="B35" s="804">
        <v>312113</v>
      </c>
      <c r="C35" s="829" t="s">
        <v>520</v>
      </c>
      <c r="D35" s="806" t="e">
        <f>#REF!</f>
        <v>#REF!</v>
      </c>
      <c r="E35" s="806">
        <v>25955</v>
      </c>
      <c r="F35" s="806" t="e">
        <f>#REF!</f>
        <v>#REF!</v>
      </c>
      <c r="G35" s="814">
        <v>4735</v>
      </c>
      <c r="H35" s="814">
        <v>19735</v>
      </c>
      <c r="I35" s="800">
        <v>10</v>
      </c>
      <c r="J35" s="800"/>
      <c r="K35" s="800">
        <v>50</v>
      </c>
      <c r="L35" s="815">
        <v>250</v>
      </c>
      <c r="M35" s="815"/>
      <c r="N35" s="805"/>
      <c r="O35" s="826"/>
      <c r="P35" s="743"/>
    </row>
    <row r="36" spans="1:16" s="542" customFormat="1" ht="82.8">
      <c r="A36" s="803">
        <v>4</v>
      </c>
      <c r="B36" s="804">
        <v>312118</v>
      </c>
      <c r="C36" s="829" t="s">
        <v>521</v>
      </c>
      <c r="D36" s="806" t="e">
        <f>#REF!</f>
        <v>#REF!</v>
      </c>
      <c r="E36" s="806">
        <v>788</v>
      </c>
      <c r="F36" s="806" t="e">
        <f>#REF!</f>
        <v>#REF!</v>
      </c>
      <c r="G36" s="807">
        <v>0</v>
      </c>
      <c r="H36" s="807">
        <v>0</v>
      </c>
      <c r="I36" s="807">
        <v>0</v>
      </c>
      <c r="J36" s="807">
        <v>0</v>
      </c>
      <c r="K36" s="807">
        <v>0</v>
      </c>
      <c r="L36" s="807">
        <v>0</v>
      </c>
      <c r="M36" s="807">
        <v>0</v>
      </c>
      <c r="N36" s="800"/>
      <c r="O36" s="826"/>
      <c r="P36" s="742"/>
    </row>
    <row r="37" spans="1:16" ht="27.6">
      <c r="A37" s="1312" t="s">
        <v>522</v>
      </c>
      <c r="B37" s="1313"/>
      <c r="C37" s="1314"/>
      <c r="D37" s="837" t="e">
        <f>SUM(D7:D36)</f>
        <v>#REF!</v>
      </c>
      <c r="E37" s="837">
        <f t="shared" ref="E37:M37" si="0">SUM(E7:E36)</f>
        <v>1452412</v>
      </c>
      <c r="F37" s="837" t="e">
        <f t="shared" si="0"/>
        <v>#REF!</v>
      </c>
      <c r="G37" s="837">
        <f t="shared" si="0"/>
        <v>647054.30000000005</v>
      </c>
      <c r="H37" s="837">
        <f t="shared" si="0"/>
        <v>838834.02738205413</v>
      </c>
      <c r="I37" s="837">
        <f t="shared" si="0"/>
        <v>2272</v>
      </c>
      <c r="J37" s="837">
        <f t="shared" si="0"/>
        <v>8888</v>
      </c>
      <c r="K37" s="837">
        <f t="shared" si="0"/>
        <v>2594</v>
      </c>
      <c r="L37" s="837">
        <f t="shared" si="0"/>
        <v>73021</v>
      </c>
      <c r="M37" s="837">
        <f t="shared" si="0"/>
        <v>42490</v>
      </c>
      <c r="N37" s="805"/>
      <c r="O37" s="822"/>
    </row>
    <row r="38" spans="1:16">
      <c r="H38" s="788"/>
      <c r="I38" s="788"/>
      <c r="J38" s="788"/>
      <c r="K38" s="788"/>
      <c r="L38" s="788"/>
      <c r="M38" s="788"/>
    </row>
  </sheetData>
  <mergeCells count="16">
    <mergeCell ref="N4:N5"/>
    <mergeCell ref="O4:O5"/>
    <mergeCell ref="A37:C37"/>
    <mergeCell ref="A1:O1"/>
    <mergeCell ref="A2:O2"/>
    <mergeCell ref="A4:A5"/>
    <mergeCell ref="B4:B5"/>
    <mergeCell ref="C4:C5"/>
    <mergeCell ref="D4:D5"/>
    <mergeCell ref="E4:E5"/>
    <mergeCell ref="F4:F5"/>
    <mergeCell ref="G4:G5"/>
    <mergeCell ref="H4:H5"/>
    <mergeCell ref="I4:K4"/>
    <mergeCell ref="L4:L5"/>
    <mergeCell ref="M4:M5"/>
  </mergeCells>
  <pageMargins left="0.4" right="0.28999999999999998" top="0.61" bottom="0.28999999999999998" header="0.3" footer="0.3"/>
  <pageSetup paperSize="9" scale="38" fitToHeight="5" orientation="landscape" verticalDpi="300" r:id="rId1"/>
</worksheet>
</file>

<file path=xl/worksheets/sheet15.xml><?xml version="1.0" encoding="utf-8"?>
<worksheet xmlns="http://schemas.openxmlformats.org/spreadsheetml/2006/main" xmlns:r="http://schemas.openxmlformats.org/officeDocument/2006/relationships">
  <sheetPr codeName="Sheet19">
    <tabColor theme="8" tint="-0.249977111117893"/>
  </sheetPr>
  <dimension ref="A1:G9"/>
  <sheetViews>
    <sheetView zoomScale="85" zoomScaleNormal="85" zoomScaleSheetLayoutView="100" workbookViewId="0">
      <selection activeCell="B3" sqref="B1:B1048576"/>
    </sheetView>
  </sheetViews>
  <sheetFormatPr defaultColWidth="9.33203125" defaultRowHeight="21"/>
  <cols>
    <col min="1" max="1" width="10.33203125" style="943" customWidth="1"/>
    <col min="2" max="2" width="52.33203125" style="943" bestFit="1" customWidth="1"/>
    <col min="3" max="3" width="35" style="944" customWidth="1"/>
    <col min="4" max="4" width="28.5546875" style="944" customWidth="1"/>
    <col min="5" max="5" width="27.33203125" style="944" customWidth="1"/>
    <col min="6" max="6" width="36.6640625" style="944" customWidth="1"/>
    <col min="7" max="7" width="37.6640625" style="944" customWidth="1"/>
    <col min="8" max="16384" width="9.33203125" style="944"/>
  </cols>
  <sheetData>
    <row r="1" spans="1:7">
      <c r="A1" s="1320" t="s">
        <v>856</v>
      </c>
      <c r="B1" s="1320"/>
      <c r="C1" s="1320"/>
      <c r="D1" s="1320"/>
      <c r="E1" s="1320"/>
      <c r="F1" s="1320"/>
      <c r="G1" s="1320"/>
    </row>
    <row r="2" spans="1:7">
      <c r="A2" s="1321" t="s">
        <v>900</v>
      </c>
      <c r="B2" s="1321"/>
      <c r="C2" s="1321"/>
      <c r="D2" s="1321"/>
      <c r="E2" s="1321"/>
      <c r="F2" s="1321"/>
      <c r="G2" s="1321"/>
    </row>
    <row r="3" spans="1:7" ht="42">
      <c r="A3" s="942" t="s">
        <v>23</v>
      </c>
      <c r="B3" s="942" t="s">
        <v>859</v>
      </c>
      <c r="C3" s="942" t="s">
        <v>899</v>
      </c>
      <c r="D3" s="942" t="s">
        <v>392</v>
      </c>
      <c r="E3" s="942" t="s">
        <v>393</v>
      </c>
      <c r="F3" s="942" t="s">
        <v>709</v>
      </c>
      <c r="G3" s="942" t="s">
        <v>394</v>
      </c>
    </row>
    <row r="4" spans="1:7" ht="144">
      <c r="A4" s="1165">
        <v>1</v>
      </c>
      <c r="B4" s="1322" t="s">
        <v>856</v>
      </c>
      <c r="C4" s="1166" t="s">
        <v>1422</v>
      </c>
      <c r="D4" s="1166" t="s">
        <v>1423</v>
      </c>
      <c r="E4" s="1166" t="s">
        <v>1424</v>
      </c>
      <c r="F4" s="942" t="s">
        <v>1425</v>
      </c>
      <c r="G4" s="942" t="s">
        <v>1426</v>
      </c>
    </row>
    <row r="5" spans="1:7" ht="72">
      <c r="A5" s="1165">
        <v>2</v>
      </c>
      <c r="B5" s="1323"/>
      <c r="C5" s="1166" t="s">
        <v>1427</v>
      </c>
      <c r="D5" s="1166" t="s">
        <v>1428</v>
      </c>
      <c r="E5" s="1166" t="s">
        <v>1429</v>
      </c>
      <c r="F5" s="942" t="s">
        <v>1430</v>
      </c>
      <c r="G5" s="942" t="s">
        <v>1431</v>
      </c>
    </row>
    <row r="6" spans="1:7" ht="99">
      <c r="A6" s="954">
        <v>3</v>
      </c>
      <c r="B6" s="1323"/>
      <c r="C6" s="1171" t="s">
        <v>1432</v>
      </c>
      <c r="D6" s="1172" t="s">
        <v>1433</v>
      </c>
      <c r="E6" s="1172" t="s">
        <v>1424</v>
      </c>
      <c r="F6" s="1172" t="s">
        <v>1425</v>
      </c>
      <c r="G6" s="1172" t="s">
        <v>1434</v>
      </c>
    </row>
    <row r="7" spans="1:7" ht="59.4">
      <c r="A7" s="954">
        <v>4</v>
      </c>
      <c r="B7" s="1323"/>
      <c r="C7" s="1171" t="s">
        <v>1435</v>
      </c>
      <c r="D7" s="1171" t="s">
        <v>1436</v>
      </c>
      <c r="E7" s="1171" t="s">
        <v>1391</v>
      </c>
      <c r="F7" s="1171" t="s">
        <v>1437</v>
      </c>
      <c r="G7" s="1171" t="s">
        <v>1438</v>
      </c>
    </row>
    <row r="8" spans="1:7" ht="198">
      <c r="B8" s="1323"/>
      <c r="C8" s="1109" t="s">
        <v>1439</v>
      </c>
      <c r="D8" s="1109" t="s">
        <v>1440</v>
      </c>
      <c r="E8" s="1109" t="s">
        <v>1441</v>
      </c>
      <c r="F8" s="1109" t="s">
        <v>1442</v>
      </c>
      <c r="G8" s="1171" t="s">
        <v>1443</v>
      </c>
    </row>
    <row r="9" spans="1:7" ht="118.8">
      <c r="B9" s="1324"/>
      <c r="C9" s="1109" t="s">
        <v>1444</v>
      </c>
      <c r="D9" s="1109" t="s">
        <v>1445</v>
      </c>
      <c r="E9" s="1109" t="s">
        <v>1390</v>
      </c>
      <c r="F9" s="1109" t="s">
        <v>1446</v>
      </c>
      <c r="G9" s="1171" t="s">
        <v>1447</v>
      </c>
    </row>
  </sheetData>
  <mergeCells count="3">
    <mergeCell ref="A1:G1"/>
    <mergeCell ref="A2:G2"/>
    <mergeCell ref="B4:B9"/>
  </mergeCells>
  <pageMargins left="0.75" right="0" top="1.04" bottom="0.22" header="0.27" footer="0.3"/>
  <pageSetup paperSize="9" scale="65" orientation="landscape" r:id="rId1"/>
</worksheet>
</file>

<file path=xl/worksheets/sheet16.xml><?xml version="1.0" encoding="utf-8"?>
<worksheet xmlns="http://schemas.openxmlformats.org/spreadsheetml/2006/main" xmlns:r="http://schemas.openxmlformats.org/officeDocument/2006/relationships">
  <sheetPr codeName="Sheet21"/>
  <dimension ref="A1:O38"/>
  <sheetViews>
    <sheetView view="pageBreakPreview" zoomScale="43" zoomScaleSheetLayoutView="43" workbookViewId="0">
      <selection activeCell="H8" sqref="H8"/>
    </sheetView>
  </sheetViews>
  <sheetFormatPr defaultColWidth="9.33203125" defaultRowHeight="13.2"/>
  <cols>
    <col min="1" max="1" width="4.6640625" style="291" customWidth="1"/>
    <col min="2" max="2" width="10.33203125" style="291" customWidth="1"/>
    <col min="3" max="3" width="20.6640625" style="553" customWidth="1"/>
    <col min="4" max="4" width="18.6640625" style="545" customWidth="1"/>
    <col min="5" max="5" width="19.5546875" style="545" customWidth="1"/>
    <col min="6" max="6" width="17.6640625" style="545" hidden="1" customWidth="1"/>
    <col min="7" max="7" width="13.33203125" style="545" hidden="1" customWidth="1"/>
    <col min="8" max="8" width="18.6640625" style="545" customWidth="1"/>
    <col min="9" max="9" width="11.44140625" style="545" customWidth="1"/>
    <col min="10" max="10" width="10.44140625" style="545" customWidth="1"/>
    <col min="11" max="11" width="12.33203125" style="545" customWidth="1"/>
    <col min="12" max="12" width="14.33203125" style="545" customWidth="1"/>
    <col min="13" max="13" width="29.44140625" style="291" customWidth="1"/>
    <col min="14" max="14" width="7" style="291" customWidth="1"/>
    <col min="15" max="15" width="0" style="291" hidden="1" customWidth="1"/>
    <col min="16" max="16384" width="9.33203125" style="291"/>
  </cols>
  <sheetData>
    <row r="1" spans="1:15" ht="25.8">
      <c r="A1" s="1328" t="s">
        <v>489</v>
      </c>
      <c r="B1" s="1328"/>
      <c r="C1" s="1328"/>
      <c r="D1" s="1328"/>
      <c r="E1" s="1328"/>
      <c r="F1" s="1328"/>
      <c r="G1" s="1328"/>
      <c r="H1" s="1328"/>
      <c r="I1" s="1328"/>
      <c r="J1" s="1328"/>
      <c r="K1" s="1328"/>
      <c r="L1" s="1328"/>
      <c r="M1" s="1328"/>
      <c r="N1" s="1328"/>
    </row>
    <row r="2" spans="1:15" ht="21">
      <c r="A2" s="1329" t="s">
        <v>557</v>
      </c>
      <c r="B2" s="1329"/>
      <c r="C2" s="1329"/>
      <c r="D2" s="1329"/>
      <c r="E2" s="1329"/>
      <c r="F2" s="1329"/>
      <c r="G2" s="1329"/>
      <c r="H2" s="1329"/>
      <c r="I2" s="1329"/>
      <c r="J2" s="1329"/>
      <c r="K2" s="1329"/>
      <c r="L2" s="1329"/>
      <c r="M2" s="1329"/>
      <c r="N2" s="1329"/>
    </row>
    <row r="3" spans="1:15" ht="21">
      <c r="B3" s="552" t="s">
        <v>490</v>
      </c>
      <c r="N3" s="552" t="s">
        <v>543</v>
      </c>
    </row>
    <row r="4" spans="1:15" ht="36" customHeight="1">
      <c r="A4" s="1330" t="s">
        <v>23</v>
      </c>
      <c r="B4" s="1331" t="s">
        <v>491</v>
      </c>
      <c r="C4" s="1309" t="s">
        <v>492</v>
      </c>
      <c r="D4" s="1332" t="s">
        <v>493</v>
      </c>
      <c r="E4" s="1309" t="s">
        <v>494</v>
      </c>
      <c r="F4" s="1309" t="s">
        <v>527</v>
      </c>
      <c r="G4" s="1309" t="s">
        <v>526</v>
      </c>
      <c r="H4" s="1309" t="s">
        <v>560</v>
      </c>
      <c r="I4" s="1309" t="s">
        <v>495</v>
      </c>
      <c r="J4" s="1309"/>
      <c r="K4" s="1309"/>
      <c r="L4" s="1309" t="s">
        <v>496</v>
      </c>
      <c r="M4" s="1309" t="s">
        <v>544</v>
      </c>
      <c r="N4" s="1309" t="s">
        <v>35</v>
      </c>
      <c r="O4" s="554"/>
    </row>
    <row r="5" spans="1:15" ht="81" customHeight="1">
      <c r="A5" s="1330"/>
      <c r="B5" s="1331"/>
      <c r="C5" s="1309"/>
      <c r="D5" s="1333"/>
      <c r="E5" s="1309"/>
      <c r="F5" s="1309"/>
      <c r="G5" s="1309"/>
      <c r="H5" s="1309"/>
      <c r="I5" s="225" t="s">
        <v>498</v>
      </c>
      <c r="J5" s="225" t="s">
        <v>499</v>
      </c>
      <c r="K5" s="225" t="s">
        <v>500</v>
      </c>
      <c r="L5" s="1309"/>
      <c r="M5" s="1309"/>
      <c r="N5" s="1309"/>
      <c r="O5" s="554"/>
    </row>
    <row r="6" spans="1:15" ht="29.25" customHeight="1">
      <c r="A6" s="555" t="s">
        <v>501</v>
      </c>
      <c r="B6" s="555"/>
      <c r="C6" s="556"/>
      <c r="D6" s="344"/>
      <c r="E6" s="344"/>
      <c r="F6" s="344"/>
      <c r="G6" s="225"/>
      <c r="H6" s="225"/>
      <c r="I6" s="225"/>
      <c r="J6" s="225"/>
      <c r="K6" s="225"/>
      <c r="L6" s="225"/>
      <c r="M6" s="515"/>
      <c r="N6" s="558"/>
      <c r="O6" s="554"/>
    </row>
    <row r="7" spans="1:15" ht="99">
      <c r="A7" s="345">
        <v>1</v>
      </c>
      <c r="B7" s="562">
        <v>312103</v>
      </c>
      <c r="C7" s="500" t="s">
        <v>502</v>
      </c>
      <c r="D7" s="570" t="e">
        <f>'Nikasha &amp; Kharcha barsik'!E934</f>
        <v>#REF!</v>
      </c>
      <c r="E7" s="530">
        <v>189095</v>
      </c>
      <c r="F7" s="530" t="e">
        <v>#REF!</v>
      </c>
      <c r="G7" s="530">
        <v>829466</v>
      </c>
      <c r="H7" s="587">
        <v>123687</v>
      </c>
      <c r="I7" s="530"/>
      <c r="J7" s="530"/>
      <c r="K7" s="530"/>
      <c r="L7" s="588">
        <v>17224</v>
      </c>
      <c r="M7" s="500" t="s">
        <v>562</v>
      </c>
      <c r="N7" s="531"/>
      <c r="O7" s="589"/>
    </row>
    <row r="8" spans="1:15" ht="326.25" customHeight="1">
      <c r="A8" s="345">
        <v>2</v>
      </c>
      <c r="B8" s="562">
        <v>312104</v>
      </c>
      <c r="C8" s="500" t="s">
        <v>503</v>
      </c>
      <c r="D8" s="570">
        <f>'Nikasha &amp; Kharcha barsik'!E935</f>
        <v>707335</v>
      </c>
      <c r="E8" s="530">
        <v>280000</v>
      </c>
      <c r="F8" s="530" t="e">
        <v>#REF!</v>
      </c>
      <c r="G8" s="530">
        <v>173600</v>
      </c>
      <c r="H8" s="590">
        <v>227371</v>
      </c>
      <c r="I8" s="590">
        <v>49</v>
      </c>
      <c r="J8" s="590">
        <v>55</v>
      </c>
      <c r="K8" s="590">
        <v>28</v>
      </c>
      <c r="L8" s="590">
        <v>13777</v>
      </c>
      <c r="M8" s="591" t="s">
        <v>569</v>
      </c>
      <c r="N8" s="531"/>
      <c r="O8" s="592"/>
    </row>
    <row r="9" spans="1:15" ht="409.5" customHeight="1">
      <c r="A9" s="345">
        <v>3</v>
      </c>
      <c r="B9" s="559">
        <v>312107</v>
      </c>
      <c r="C9" s="500" t="s">
        <v>530</v>
      </c>
      <c r="D9" s="570" t="e">
        <f>'Nikasha &amp; Kharcha barsik'!E936</f>
        <v>#REF!</v>
      </c>
      <c r="E9" s="530">
        <f>66791+30000+5853</f>
        <v>102644</v>
      </c>
      <c r="F9" s="530" t="e">
        <v>#REF!</v>
      </c>
      <c r="G9" s="530">
        <v>4212</v>
      </c>
      <c r="H9" s="530">
        <v>94003.43</v>
      </c>
      <c r="I9" s="530">
        <v>842</v>
      </c>
      <c r="J9" s="530">
        <v>324</v>
      </c>
      <c r="K9" s="530">
        <v>9808</v>
      </c>
      <c r="L9" s="530">
        <v>28732</v>
      </c>
      <c r="M9" s="527" t="s">
        <v>590</v>
      </c>
      <c r="N9" s="531"/>
      <c r="O9" s="561"/>
    </row>
    <row r="10" spans="1:15" ht="409.5" customHeight="1">
      <c r="A10" s="225">
        <v>4</v>
      </c>
      <c r="B10" s="562">
        <v>312108</v>
      </c>
      <c r="C10" s="500" t="s">
        <v>505</v>
      </c>
      <c r="D10" s="570" t="e">
        <f>'Nikasha &amp; Kharcha barsik'!E937</f>
        <v>#REF!</v>
      </c>
      <c r="E10" s="530">
        <v>178400</v>
      </c>
      <c r="F10" s="530" t="e">
        <v>#REF!</v>
      </c>
      <c r="G10" s="530">
        <v>7728</v>
      </c>
      <c r="H10" s="530">
        <v>142720</v>
      </c>
      <c r="I10" s="530">
        <v>160</v>
      </c>
      <c r="J10" s="530">
        <v>40</v>
      </c>
      <c r="K10" s="530">
        <v>1264</v>
      </c>
      <c r="L10" s="590">
        <v>10473</v>
      </c>
      <c r="M10" s="527" t="s">
        <v>644</v>
      </c>
      <c r="N10" s="531"/>
      <c r="O10" s="561"/>
    </row>
    <row r="11" spans="1:15" ht="306" customHeight="1">
      <c r="A11" s="225">
        <v>5</v>
      </c>
      <c r="B11" s="562">
        <v>312110</v>
      </c>
      <c r="C11" s="500" t="s">
        <v>506</v>
      </c>
      <c r="D11" s="570">
        <f>'Nikasha &amp; Kharcha barsik'!E938</f>
        <v>300108</v>
      </c>
      <c r="E11" s="530">
        <v>330000</v>
      </c>
      <c r="F11" s="530" t="e">
        <v>#REF!</v>
      </c>
      <c r="G11" s="530"/>
      <c r="H11" s="530">
        <v>239423</v>
      </c>
      <c r="I11" s="530">
        <v>25</v>
      </c>
      <c r="J11" s="530">
        <v>13</v>
      </c>
      <c r="K11" s="530">
        <v>61</v>
      </c>
      <c r="L11" s="530">
        <v>2112</v>
      </c>
      <c r="M11" s="593" t="s">
        <v>645</v>
      </c>
      <c r="N11" s="531">
        <f>H11/E11*100</f>
        <v>72.552424242424237</v>
      </c>
      <c r="O11" s="564"/>
    </row>
    <row r="12" spans="1:15" ht="356.4">
      <c r="A12" s="225">
        <v>6</v>
      </c>
      <c r="B12" s="562">
        <v>312112</v>
      </c>
      <c r="C12" s="500" t="s">
        <v>507</v>
      </c>
      <c r="D12" s="570" t="e">
        <f>'Nikasha &amp; Kharcha barsik'!E939</f>
        <v>#REF!</v>
      </c>
      <c r="E12" s="576">
        <v>17212</v>
      </c>
      <c r="F12" s="576" t="e">
        <v>#REF!</v>
      </c>
      <c r="G12" s="527"/>
      <c r="H12" s="527">
        <v>13805</v>
      </c>
      <c r="I12" s="526">
        <v>74</v>
      </c>
      <c r="J12" s="526">
        <v>28</v>
      </c>
      <c r="K12" s="526">
        <v>0</v>
      </c>
      <c r="L12" s="526">
        <v>5940</v>
      </c>
      <c r="M12" s="515" t="s">
        <v>646</v>
      </c>
      <c r="N12" s="531">
        <f>H12/E12*100</f>
        <v>80.205670462468049</v>
      </c>
      <c r="O12" s="561"/>
    </row>
    <row r="13" spans="1:15" ht="409.6">
      <c r="A13" s="225"/>
      <c r="B13" s="562"/>
      <c r="C13" s="500" t="s">
        <v>614</v>
      </c>
      <c r="D13" s="576"/>
      <c r="E13" s="576">
        <v>20680</v>
      </c>
      <c r="F13" s="576"/>
      <c r="G13" s="527"/>
      <c r="H13" s="594">
        <v>12077.249</v>
      </c>
      <c r="I13" s="526">
        <v>159</v>
      </c>
      <c r="J13" s="526">
        <v>5</v>
      </c>
      <c r="K13" s="526"/>
      <c r="L13" s="526">
        <v>1300</v>
      </c>
      <c r="M13" s="515" t="s">
        <v>647</v>
      </c>
      <c r="N13" s="531"/>
      <c r="O13" s="561"/>
    </row>
    <row r="14" spans="1:15" ht="409.6">
      <c r="A14" s="225">
        <v>7</v>
      </c>
      <c r="B14" s="562">
        <v>312114</v>
      </c>
      <c r="C14" s="500" t="s">
        <v>382</v>
      </c>
      <c r="D14" s="560" t="e">
        <f>'Nikasha &amp; Kharcha barsik'!E940</f>
        <v>#REF!</v>
      </c>
      <c r="E14" s="595">
        <f>21826+40238+82570+45890+24439+10146</f>
        <v>225109</v>
      </c>
      <c r="F14" s="560" t="e">
        <v>#REF!</v>
      </c>
      <c r="G14" s="526"/>
      <c r="H14" s="595">
        <v>185782</v>
      </c>
      <c r="I14" s="596">
        <v>9039</v>
      </c>
      <c r="J14" s="596">
        <v>1798</v>
      </c>
      <c r="K14" s="596">
        <v>13432</v>
      </c>
      <c r="L14" s="595">
        <v>127808</v>
      </c>
      <c r="M14" s="597" t="s">
        <v>648</v>
      </c>
      <c r="N14" s="563"/>
      <c r="O14" s="553"/>
    </row>
    <row r="15" spans="1:15" ht="39.6">
      <c r="A15" s="225">
        <v>8</v>
      </c>
      <c r="B15" s="562">
        <v>312116</v>
      </c>
      <c r="C15" s="500" t="s">
        <v>509</v>
      </c>
      <c r="D15" s="560">
        <f>'Nikasha &amp; Kharcha barsik'!E941</f>
        <v>134448.20000000001</v>
      </c>
      <c r="E15" s="526">
        <v>27300</v>
      </c>
      <c r="F15" s="576" t="e">
        <v>#REF!</v>
      </c>
      <c r="G15" s="566"/>
      <c r="H15" s="566">
        <v>25000</v>
      </c>
      <c r="I15" s="526"/>
      <c r="J15" s="526"/>
      <c r="K15" s="526"/>
      <c r="L15" s="526">
        <v>105</v>
      </c>
      <c r="M15" s="597"/>
      <c r="N15" s="563"/>
      <c r="O15" s="561"/>
    </row>
    <row r="16" spans="1:15" ht="141.75" customHeight="1">
      <c r="A16" s="225">
        <v>9</v>
      </c>
      <c r="B16" s="562">
        <v>312117</v>
      </c>
      <c r="C16" s="500" t="s">
        <v>510</v>
      </c>
      <c r="D16" s="560">
        <f>'Nikasha &amp; Kharcha barsik'!E942</f>
        <v>53507</v>
      </c>
      <c r="E16" s="225">
        <v>31200</v>
      </c>
      <c r="F16" s="560" t="e">
        <v>#REF!</v>
      </c>
      <c r="G16" s="526">
        <v>21195</v>
      </c>
      <c r="H16" s="598">
        <v>28664.3</v>
      </c>
      <c r="I16" s="526" t="s">
        <v>638</v>
      </c>
      <c r="J16" s="526"/>
      <c r="K16" s="526"/>
      <c r="L16" s="526">
        <v>9730</v>
      </c>
      <c r="M16" s="597" t="s">
        <v>628</v>
      </c>
      <c r="N16" s="599"/>
      <c r="O16" s="291">
        <f>H16/E16*100</f>
        <v>91.8727564102564</v>
      </c>
    </row>
    <row r="17" spans="1:15" ht="118.8">
      <c r="A17" s="225">
        <v>10</v>
      </c>
      <c r="B17" s="562">
        <v>312119</v>
      </c>
      <c r="C17" s="500" t="s">
        <v>511</v>
      </c>
      <c r="D17" s="560">
        <f>'Nikasha &amp; Kharcha barsik'!E943</f>
        <v>126050</v>
      </c>
      <c r="E17" s="526">
        <v>13700</v>
      </c>
      <c r="F17" s="566" t="e">
        <v>#REF!</v>
      </c>
      <c r="G17" s="566"/>
      <c r="H17" s="600">
        <v>13500</v>
      </c>
      <c r="I17" s="557"/>
      <c r="J17" s="557"/>
      <c r="K17" s="557"/>
      <c r="L17" s="526">
        <v>6000</v>
      </c>
      <c r="M17" s="500" t="s">
        <v>629</v>
      </c>
      <c r="N17" s="567"/>
      <c r="O17" s="291">
        <f>H17/E17*100</f>
        <v>98.540145985401466</v>
      </c>
    </row>
    <row r="18" spans="1:15" ht="104.25" customHeight="1">
      <c r="A18" s="225">
        <v>11</v>
      </c>
      <c r="B18" s="562">
        <v>312120</v>
      </c>
      <c r="C18" s="500" t="s">
        <v>512</v>
      </c>
      <c r="D18" s="560" t="e">
        <f>'Nikasha &amp; Kharcha barsik'!E944</f>
        <v>#REF!</v>
      </c>
      <c r="E18" s="225">
        <v>28175</v>
      </c>
      <c r="F18" s="560" t="e">
        <v>#REF!</v>
      </c>
      <c r="G18" s="526">
        <v>230516</v>
      </c>
      <c r="H18" s="526">
        <v>28005</v>
      </c>
      <c r="I18" s="526">
        <v>2861</v>
      </c>
      <c r="J18" s="526">
        <v>193</v>
      </c>
      <c r="K18" s="526"/>
      <c r="L18" s="526">
        <v>72312</v>
      </c>
      <c r="M18" s="516" t="s">
        <v>639</v>
      </c>
      <c r="N18" s="578"/>
      <c r="O18" s="291">
        <f>H18/E18*100</f>
        <v>99.396628216503984</v>
      </c>
    </row>
    <row r="19" spans="1:15" ht="259.5" customHeight="1">
      <c r="A19" s="225"/>
      <c r="B19" s="562"/>
      <c r="C19" s="500" t="s">
        <v>640</v>
      </c>
      <c r="D19" s="225"/>
      <c r="E19" s="225">
        <v>200000</v>
      </c>
      <c r="F19" s="577"/>
      <c r="G19" s="526"/>
      <c r="H19" s="526">
        <v>158555.723</v>
      </c>
      <c r="I19" s="526">
        <v>33</v>
      </c>
      <c r="J19" s="526">
        <v>26</v>
      </c>
      <c r="K19" s="526">
        <v>1027</v>
      </c>
      <c r="L19" s="526">
        <v>13150</v>
      </c>
      <c r="M19" s="500" t="s">
        <v>630</v>
      </c>
      <c r="N19" s="578"/>
      <c r="O19" s="291">
        <f t="shared" ref="O19:O38" si="0">H19/E19*100</f>
        <v>79.2778615</v>
      </c>
    </row>
    <row r="20" spans="1:15" ht="409.6" customHeight="1">
      <c r="A20" s="225">
        <v>12</v>
      </c>
      <c r="B20" s="562">
        <v>312124</v>
      </c>
      <c r="C20" s="500" t="s">
        <v>513</v>
      </c>
      <c r="D20" s="560">
        <f>'Nikasha &amp; Kharcha barsik'!E945</f>
        <v>181963</v>
      </c>
      <c r="E20" s="225">
        <v>53000</v>
      </c>
      <c r="F20" s="579" t="e">
        <v>#REF!</v>
      </c>
      <c r="G20" s="225">
        <v>24825</v>
      </c>
      <c r="H20" s="225">
        <v>38834.800000000003</v>
      </c>
      <c r="I20" s="526">
        <v>103</v>
      </c>
      <c r="J20" s="225">
        <v>1</v>
      </c>
      <c r="K20" s="225">
        <v>158</v>
      </c>
      <c r="L20" s="601">
        <v>2389</v>
      </c>
      <c r="M20" s="516" t="s">
        <v>607</v>
      </c>
      <c r="N20" s="516"/>
      <c r="O20" s="291">
        <f t="shared" si="0"/>
        <v>73.273207547169818</v>
      </c>
    </row>
    <row r="21" spans="1:15" ht="164.25" customHeight="1">
      <c r="A21" s="225">
        <v>13</v>
      </c>
      <c r="B21" s="562">
        <v>312141</v>
      </c>
      <c r="C21" s="500" t="s">
        <v>411</v>
      </c>
      <c r="D21" s="560" t="e">
        <f>'Nikasha &amp; Kharcha barsik'!E946</f>
        <v>#REF!</v>
      </c>
      <c r="E21" s="580">
        <v>75000</v>
      </c>
      <c r="F21" s="560" t="e">
        <v>#REF!</v>
      </c>
      <c r="G21" s="526">
        <v>75000</v>
      </c>
      <c r="H21" s="580">
        <v>75000</v>
      </c>
      <c r="I21" s="526">
        <v>10</v>
      </c>
      <c r="J21" s="526">
        <v>0</v>
      </c>
      <c r="K21" s="526">
        <v>0</v>
      </c>
      <c r="L21" s="526">
        <v>6444</v>
      </c>
      <c r="M21" s="516" t="s">
        <v>580</v>
      </c>
      <c r="N21" s="567"/>
      <c r="O21" s="291">
        <f t="shared" si="0"/>
        <v>100</v>
      </c>
    </row>
    <row r="22" spans="1:15" ht="219" customHeight="1">
      <c r="A22" s="225">
        <v>14</v>
      </c>
      <c r="B22" s="562">
        <v>312156</v>
      </c>
      <c r="C22" s="500" t="s">
        <v>514</v>
      </c>
      <c r="D22" s="560">
        <f>'Nikasha &amp; Kharcha barsik'!E947</f>
        <v>68691</v>
      </c>
      <c r="E22" s="526">
        <v>19000</v>
      </c>
      <c r="F22" s="526">
        <v>18100</v>
      </c>
      <c r="G22" s="526">
        <v>18100</v>
      </c>
      <c r="H22" s="526">
        <v>18000</v>
      </c>
      <c r="I22" s="526">
        <v>113</v>
      </c>
      <c r="J22" s="526">
        <v>38</v>
      </c>
      <c r="K22" s="526">
        <v>252</v>
      </c>
      <c r="L22" s="526">
        <v>1729</v>
      </c>
      <c r="M22" s="535" t="s">
        <v>561</v>
      </c>
      <c r="N22" s="567"/>
      <c r="O22" s="291">
        <f t="shared" si="0"/>
        <v>94.73684210526315</v>
      </c>
    </row>
    <row r="23" spans="1:15" ht="138.6">
      <c r="A23" s="225">
        <v>15</v>
      </c>
      <c r="B23" s="562">
        <v>312162</v>
      </c>
      <c r="C23" s="500" t="s">
        <v>515</v>
      </c>
      <c r="D23" s="560" t="e">
        <f>'Nikasha &amp; Kharcha barsik'!E948</f>
        <v>#REF!</v>
      </c>
      <c r="E23" s="526">
        <v>2875</v>
      </c>
      <c r="F23" s="560" t="e">
        <v>#REF!</v>
      </c>
      <c r="G23" s="526">
        <v>1875</v>
      </c>
      <c r="H23" s="526">
        <v>2873</v>
      </c>
      <c r="I23" s="526">
        <v>80</v>
      </c>
      <c r="J23" s="526">
        <v>50</v>
      </c>
      <c r="K23" s="526">
        <v>32</v>
      </c>
      <c r="L23" s="526">
        <v>162</v>
      </c>
      <c r="M23" s="534" t="s">
        <v>643</v>
      </c>
      <c r="N23" s="567"/>
      <c r="O23" s="291" t="e">
        <f>#REF!/E23*100</f>
        <v>#REF!</v>
      </c>
    </row>
    <row r="24" spans="1:15" ht="39.6">
      <c r="A24" s="225">
        <v>16</v>
      </c>
      <c r="B24" s="562">
        <v>329124</v>
      </c>
      <c r="C24" s="500" t="s">
        <v>424</v>
      </c>
      <c r="D24" s="560" t="e">
        <f>'Nikasha &amp; Kharcha barsik'!E949</f>
        <v>#REF!</v>
      </c>
      <c r="E24" s="225" t="e">
        <f>D24*90/100</f>
        <v>#REF!</v>
      </c>
      <c r="F24" s="560" t="e">
        <v>#REF!</v>
      </c>
      <c r="G24" s="526"/>
      <c r="H24" s="526" t="e">
        <f>E24*82/100</f>
        <v>#REF!</v>
      </c>
      <c r="I24" s="526">
        <v>2002</v>
      </c>
      <c r="J24" s="526">
        <v>200</v>
      </c>
      <c r="K24" s="526">
        <v>0</v>
      </c>
      <c r="L24" s="526">
        <v>3575</v>
      </c>
      <c r="M24" s="535"/>
      <c r="N24" s="567"/>
      <c r="O24" s="291" t="e">
        <f>#REF!/E24*100</f>
        <v>#REF!</v>
      </c>
    </row>
    <row r="25" spans="1:15" ht="81.75" customHeight="1">
      <c r="A25" s="225">
        <f>'Nikasha &amp; Kharcha barsik'!A950</f>
        <v>16</v>
      </c>
      <c r="B25" s="574" t="str">
        <f>'Nikasha &amp; Kharcha barsik'!B950</f>
        <v>312805-3/4</v>
      </c>
      <c r="C25" s="574" t="str">
        <f>'Nikasha &amp; Kharcha barsik'!D950</f>
        <v>घर बंगैचा कार्यक्रम</v>
      </c>
      <c r="D25" s="560">
        <f>'Nikasha &amp; Kharcha barsik'!E950</f>
        <v>24684.800000000007</v>
      </c>
      <c r="E25" s="225">
        <v>5250</v>
      </c>
      <c r="F25" s="560">
        <v>5250</v>
      </c>
      <c r="G25" s="526">
        <v>5250</v>
      </c>
      <c r="H25" s="526">
        <v>5250</v>
      </c>
      <c r="I25" s="526">
        <v>420</v>
      </c>
      <c r="J25" s="526"/>
      <c r="K25" s="526"/>
      <c r="L25" s="526">
        <v>10500</v>
      </c>
      <c r="M25" s="530" t="s">
        <v>582</v>
      </c>
      <c r="N25" s="567"/>
      <c r="O25" s="291">
        <f t="shared" si="0"/>
        <v>100</v>
      </c>
    </row>
    <row r="26" spans="1:15" ht="99">
      <c r="A26" s="225">
        <f>'Nikasha &amp; Kharcha barsik'!A951</f>
        <v>17</v>
      </c>
      <c r="B26" s="574" t="str">
        <f>'Nikasha &amp; Kharcha barsik'!B951</f>
        <v>602801-3/4</v>
      </c>
      <c r="C26" s="574" t="str">
        <f>'Nikasha &amp; Kharcha barsik'!D951</f>
        <v>राष्ट्रिय पुननिर्माण कोष भुकम्प प्रभावित जिल्लाका लागि राहत कार्यक्रम) -कृषि विभाग) -३१)</v>
      </c>
      <c r="D26" s="560">
        <f>'Nikasha &amp; Kharcha barsik'!E951</f>
        <v>499950</v>
      </c>
      <c r="E26" s="225"/>
      <c r="F26" s="560"/>
      <c r="G26" s="526"/>
      <c r="H26" s="526"/>
      <c r="I26" s="526"/>
      <c r="J26" s="526"/>
      <c r="K26" s="526"/>
      <c r="L26" s="526"/>
      <c r="M26" s="535"/>
      <c r="N26" s="567"/>
      <c r="O26" s="291" t="e">
        <f t="shared" si="0"/>
        <v>#DIV/0!</v>
      </c>
    </row>
    <row r="27" spans="1:15" ht="19.8">
      <c r="A27" s="225" t="e">
        <f>'Nikasha &amp; Kharcha barsik'!A952</f>
        <v>#REF!</v>
      </c>
      <c r="B27" s="574" t="e">
        <f>'Nikasha &amp; Kharcha barsik'!B952</f>
        <v>#REF!</v>
      </c>
      <c r="C27" s="574" t="e">
        <f>'Nikasha &amp; Kharcha barsik'!D952</f>
        <v>#REF!</v>
      </c>
      <c r="D27" s="560" t="e">
        <f>'Nikasha &amp; Kharcha barsik'!E952</f>
        <v>#REF!</v>
      </c>
      <c r="E27" s="225"/>
      <c r="F27" s="560"/>
      <c r="G27" s="526"/>
      <c r="H27" s="526"/>
      <c r="I27" s="526"/>
      <c r="J27" s="526"/>
      <c r="K27" s="526"/>
      <c r="L27" s="526"/>
      <c r="M27" s="535"/>
      <c r="N27" s="567"/>
      <c r="O27" s="291" t="e">
        <f t="shared" si="0"/>
        <v>#DIV/0!</v>
      </c>
    </row>
    <row r="28" spans="1:15" ht="19.8">
      <c r="A28" s="225" t="e">
        <f>'Nikasha &amp; Kharcha barsik'!A953</f>
        <v>#REF!</v>
      </c>
      <c r="B28" s="574" t="e">
        <f>'Nikasha &amp; Kharcha barsik'!B953</f>
        <v>#REF!</v>
      </c>
      <c r="C28" s="574" t="e">
        <f>'Nikasha &amp; Kharcha barsik'!D953</f>
        <v>#REF!</v>
      </c>
      <c r="D28" s="560" t="e">
        <f>'Nikasha &amp; Kharcha barsik'!E953</f>
        <v>#REF!</v>
      </c>
      <c r="E28" s="225"/>
      <c r="F28" s="560"/>
      <c r="G28" s="526"/>
      <c r="H28" s="526"/>
      <c r="I28" s="526"/>
      <c r="J28" s="526"/>
      <c r="K28" s="526"/>
      <c r="L28" s="526"/>
      <c r="M28" s="535"/>
      <c r="N28" s="567"/>
      <c r="O28" s="291" t="e">
        <f t="shared" si="0"/>
        <v>#DIV/0!</v>
      </c>
    </row>
    <row r="29" spans="1:15" ht="19.8">
      <c r="A29" s="574"/>
      <c r="B29" s="581"/>
      <c r="C29" s="574"/>
      <c r="D29" s="560"/>
      <c r="E29" s="225"/>
      <c r="F29" s="560"/>
      <c r="G29" s="526"/>
      <c r="H29" s="526"/>
      <c r="I29" s="526"/>
      <c r="J29" s="526"/>
      <c r="K29" s="526"/>
      <c r="L29" s="526"/>
      <c r="M29" s="535"/>
      <c r="N29" s="567"/>
      <c r="O29" s="291" t="e">
        <f t="shared" si="0"/>
        <v>#DIV/0!</v>
      </c>
    </row>
    <row r="30" spans="1:15" ht="19.8">
      <c r="A30" s="574"/>
      <c r="B30" s="581"/>
      <c r="C30" s="574"/>
      <c r="D30" s="560"/>
      <c r="E30" s="225"/>
      <c r="F30" s="560"/>
      <c r="G30" s="526"/>
      <c r="H30" s="526"/>
      <c r="I30" s="526"/>
      <c r="J30" s="526"/>
      <c r="K30" s="526"/>
      <c r="L30" s="526"/>
      <c r="M30" s="535"/>
      <c r="N30" s="567"/>
      <c r="O30" s="291" t="e">
        <f t="shared" si="0"/>
        <v>#DIV/0!</v>
      </c>
    </row>
    <row r="31" spans="1:15" ht="59.4">
      <c r="A31" s="225">
        <v>17</v>
      </c>
      <c r="B31" s="562">
        <v>312801</v>
      </c>
      <c r="C31" s="500" t="s">
        <v>516</v>
      </c>
      <c r="D31" s="225">
        <f>'Nikasha &amp; Kharcha barsik'!E963</f>
        <v>2752158</v>
      </c>
      <c r="E31" s="225">
        <v>33600</v>
      </c>
      <c r="F31" s="560" t="e">
        <v>#REF!</v>
      </c>
      <c r="G31" s="526"/>
      <c r="H31" s="526">
        <v>33500</v>
      </c>
      <c r="I31" s="526">
        <v>8</v>
      </c>
      <c r="J31" s="526">
        <v>36</v>
      </c>
      <c r="K31" s="526"/>
      <c r="L31" s="526">
        <v>2141</v>
      </c>
      <c r="M31" s="535"/>
      <c r="N31" s="567"/>
      <c r="O31" s="291">
        <f t="shared" si="0"/>
        <v>99.702380952380949</v>
      </c>
    </row>
    <row r="32" spans="1:15" ht="39.6">
      <c r="A32" s="345">
        <v>18</v>
      </c>
      <c r="B32" s="562">
        <v>312802</v>
      </c>
      <c r="C32" s="500" t="s">
        <v>517</v>
      </c>
      <c r="D32" s="225">
        <f>'Nikasha &amp; Kharcha barsik'!E963</f>
        <v>2752158</v>
      </c>
      <c r="E32" s="225">
        <v>1500000</v>
      </c>
      <c r="F32" s="560" t="e">
        <v>#REF!</v>
      </c>
      <c r="G32" s="225"/>
      <c r="H32" s="225">
        <v>1430000</v>
      </c>
      <c r="I32" s="225">
        <v>8013</v>
      </c>
      <c r="J32" s="225">
        <v>5249</v>
      </c>
      <c r="K32" s="225">
        <v>14176</v>
      </c>
      <c r="L32" s="225">
        <v>205060</v>
      </c>
      <c r="M32" s="535"/>
      <c r="N32" s="535"/>
      <c r="O32" s="291">
        <f t="shared" si="0"/>
        <v>95.333333333333343</v>
      </c>
    </row>
    <row r="33" spans="1:15" ht="21">
      <c r="A33" s="571" t="s">
        <v>518</v>
      </c>
      <c r="B33" s="572"/>
      <c r="C33" s="571"/>
      <c r="D33" s="573"/>
      <c r="E33" s="573"/>
      <c r="F33" s="573"/>
      <c r="G33" s="526"/>
      <c r="H33" s="526"/>
      <c r="I33" s="526"/>
      <c r="J33" s="526"/>
      <c r="K33" s="526"/>
      <c r="L33" s="526"/>
      <c r="M33" s="535"/>
      <c r="N33" s="567"/>
      <c r="O33" s="291" t="e">
        <f t="shared" si="0"/>
        <v>#DIV/0!</v>
      </c>
    </row>
    <row r="34" spans="1:15" ht="106.5" customHeight="1">
      <c r="A34" s="345">
        <v>1</v>
      </c>
      <c r="B34" s="562">
        <v>312105</v>
      </c>
      <c r="C34" s="574" t="s">
        <v>519</v>
      </c>
      <c r="D34" s="575">
        <f>'Nikasha &amp; Kharcha barsik'!E956</f>
        <v>76137</v>
      </c>
      <c r="E34" s="575">
        <v>74600</v>
      </c>
      <c r="F34" s="560"/>
      <c r="G34" s="602">
        <f>16800+2600+5600+600+1100+45000+4600+245</f>
        <v>76545</v>
      </c>
      <c r="H34" s="526">
        <f>13470+2579+4614+2059+620+39657+424</f>
        <v>63423</v>
      </c>
      <c r="I34" s="526"/>
      <c r="J34" s="526"/>
      <c r="K34" s="526"/>
      <c r="L34" s="526">
        <f>1750+1000+1750+500+100+3015+1750+100</f>
        <v>9965</v>
      </c>
      <c r="M34" s="535" t="s">
        <v>641</v>
      </c>
      <c r="N34" s="526"/>
      <c r="O34" s="291">
        <f t="shared" si="0"/>
        <v>85.01742627345844</v>
      </c>
    </row>
    <row r="35" spans="1:15" ht="153.75" customHeight="1">
      <c r="A35" s="345">
        <v>2</v>
      </c>
      <c r="B35" s="562">
        <v>312106</v>
      </c>
      <c r="C35" s="574" t="s">
        <v>419</v>
      </c>
      <c r="D35" s="575">
        <f>'Nikasha &amp; Kharcha barsik'!E957</f>
        <v>75122</v>
      </c>
      <c r="E35" s="566">
        <v>17532</v>
      </c>
      <c r="F35" s="560">
        <v>60786</v>
      </c>
      <c r="G35" s="566">
        <v>4784</v>
      </c>
      <c r="H35" s="566">
        <v>12748</v>
      </c>
      <c r="I35" s="526">
        <v>17</v>
      </c>
      <c r="J35" s="526">
        <v>0</v>
      </c>
      <c r="K35" s="526">
        <v>0</v>
      </c>
      <c r="L35" s="526">
        <v>1551</v>
      </c>
      <c r="M35" s="225" t="s">
        <v>611</v>
      </c>
      <c r="N35" s="567"/>
      <c r="O35" s="291">
        <f t="shared" si="0"/>
        <v>72.712753821583391</v>
      </c>
    </row>
    <row r="36" spans="1:15" ht="219.75" customHeight="1">
      <c r="A36" s="345">
        <v>3</v>
      </c>
      <c r="B36" s="562">
        <v>312113</v>
      </c>
      <c r="C36" s="574" t="s">
        <v>520</v>
      </c>
      <c r="D36" s="575" t="e">
        <f>'Nikasha &amp; Kharcha barsik'!E958</f>
        <v>#REF!</v>
      </c>
      <c r="E36" s="575">
        <v>75055</v>
      </c>
      <c r="F36" s="560">
        <v>106139</v>
      </c>
      <c r="G36" s="527">
        <v>85459</v>
      </c>
      <c r="H36" s="527">
        <v>68215</v>
      </c>
      <c r="I36" s="526">
        <v>15</v>
      </c>
      <c r="J36" s="526">
        <v>4</v>
      </c>
      <c r="K36" s="526">
        <v>580</v>
      </c>
      <c r="L36" s="526">
        <v>2235</v>
      </c>
      <c r="M36" s="225" t="s">
        <v>612</v>
      </c>
      <c r="N36" s="567"/>
      <c r="O36" s="291">
        <f t="shared" si="0"/>
        <v>90.88668309906069</v>
      </c>
    </row>
    <row r="37" spans="1:15" ht="106.5" customHeight="1">
      <c r="A37" s="345">
        <v>4</v>
      </c>
      <c r="B37" s="562">
        <v>312118</v>
      </c>
      <c r="C37" s="574" t="s">
        <v>521</v>
      </c>
      <c r="D37" s="575">
        <f>'Nikasha &amp; Kharcha barsik'!E959</f>
        <v>73543.100000000006</v>
      </c>
      <c r="E37" s="575">
        <v>10000</v>
      </c>
      <c r="F37" s="603">
        <v>72466</v>
      </c>
      <c r="G37" s="603">
        <v>6000</v>
      </c>
      <c r="H37" s="527">
        <v>8407</v>
      </c>
      <c r="I37" s="526">
        <v>0</v>
      </c>
      <c r="J37" s="526">
        <v>0</v>
      </c>
      <c r="K37" s="526">
        <v>0</v>
      </c>
      <c r="L37" s="526">
        <v>0</v>
      </c>
      <c r="M37" s="500" t="s">
        <v>563</v>
      </c>
      <c r="N37" s="604"/>
      <c r="O37" s="291">
        <f t="shared" si="0"/>
        <v>84.07</v>
      </c>
    </row>
    <row r="38" spans="1:15" s="586" customFormat="1" ht="39.6">
      <c r="A38" s="1325" t="s">
        <v>522</v>
      </c>
      <c r="B38" s="1326"/>
      <c r="C38" s="1327"/>
      <c r="D38" s="582" t="e">
        <f>SUM(D7:D37)</f>
        <v>#REF!</v>
      </c>
      <c r="E38" s="582" t="e">
        <f t="shared" ref="E38:L38" si="1">SUM(E7:E37)</f>
        <v>#REF!</v>
      </c>
      <c r="F38" s="583"/>
      <c r="G38" s="583">
        <f t="shared" si="1"/>
        <v>1564555</v>
      </c>
      <c r="H38" s="583" t="e">
        <f>SUM(H7:H37)</f>
        <v>#REF!</v>
      </c>
      <c r="I38" s="584">
        <f t="shared" si="1"/>
        <v>24023</v>
      </c>
      <c r="J38" s="584">
        <f t="shared" si="1"/>
        <v>8060</v>
      </c>
      <c r="K38" s="584">
        <f t="shared" si="1"/>
        <v>40818</v>
      </c>
      <c r="L38" s="584">
        <f t="shared" si="1"/>
        <v>554414</v>
      </c>
      <c r="M38" s="585"/>
      <c r="N38" s="585"/>
      <c r="O38" s="586" t="e">
        <f t="shared" si="0"/>
        <v>#REF!</v>
      </c>
    </row>
  </sheetData>
  <mergeCells count="15">
    <mergeCell ref="M4:M5"/>
    <mergeCell ref="N4:N5"/>
    <mergeCell ref="A38:C38"/>
    <mergeCell ref="A1:N1"/>
    <mergeCell ref="A2:N2"/>
    <mergeCell ref="A4:A5"/>
    <mergeCell ref="B4:B5"/>
    <mergeCell ref="C4:C5"/>
    <mergeCell ref="D4:D5"/>
    <mergeCell ref="E4:E5"/>
    <mergeCell ref="F4:F5"/>
    <mergeCell ref="G4:G5"/>
    <mergeCell ref="H4:H5"/>
    <mergeCell ref="I4:K4"/>
    <mergeCell ref="L4:L5"/>
  </mergeCells>
  <pageMargins left="0.2" right="0.2" top="0.5" bottom="0.5" header="0.3" footer="0.3"/>
  <pageSetup paperSize="9" scale="80" orientation="landscape" verticalDpi="300" r:id="rId1"/>
  <rowBreaks count="2" manualBreakCount="2">
    <brk id="8" max="15" man="1"/>
    <brk id="15" max="15" man="1"/>
  </rowBreaks>
</worksheet>
</file>

<file path=xl/worksheets/sheet17.xml><?xml version="1.0" encoding="utf-8"?>
<worksheet xmlns="http://schemas.openxmlformats.org/spreadsheetml/2006/main" xmlns:r="http://schemas.openxmlformats.org/officeDocument/2006/relationships">
  <sheetPr codeName="Sheet22">
    <tabColor rgb="FFFFFF00"/>
    <pageSetUpPr fitToPage="1"/>
  </sheetPr>
  <dimension ref="A1:N16"/>
  <sheetViews>
    <sheetView view="pageBreakPreview" topLeftCell="A4" zoomScale="112" zoomScaleSheetLayoutView="112" workbookViewId="0">
      <selection sqref="A1:N16"/>
    </sheetView>
  </sheetViews>
  <sheetFormatPr defaultColWidth="9.33203125" defaultRowHeight="13.2"/>
  <cols>
    <col min="1" max="1" width="6.6640625" style="291" bestFit="1" customWidth="1"/>
    <col min="2" max="2" width="11.44140625" style="291" customWidth="1"/>
    <col min="3" max="3" width="28" style="291" bestFit="1" customWidth="1"/>
    <col min="4" max="4" width="13.6640625" style="291" customWidth="1"/>
    <col min="5" max="5" width="13.5546875" style="291" customWidth="1"/>
    <col min="6" max="6" width="14.44140625" style="291" customWidth="1"/>
    <col min="7" max="7" width="12.44140625" style="291" customWidth="1"/>
    <col min="8" max="8" width="11.6640625" style="291" customWidth="1"/>
    <col min="9" max="9" width="14.5546875" style="291" customWidth="1"/>
    <col min="10" max="10" width="12.5546875" style="291" customWidth="1"/>
    <col min="11" max="11" width="10.6640625" style="291" customWidth="1"/>
    <col min="12" max="12" width="12.6640625" style="291" customWidth="1"/>
    <col min="13" max="13" width="10.6640625" style="291" customWidth="1"/>
    <col min="14" max="14" width="8.44140625" style="291" customWidth="1"/>
    <col min="15" max="16384" width="9.33203125" style="291"/>
  </cols>
  <sheetData>
    <row r="1" spans="1:14" ht="24">
      <c r="A1" s="1265" t="s">
        <v>398</v>
      </c>
      <c r="B1" s="1265"/>
      <c r="C1" s="1265"/>
      <c r="D1" s="1265"/>
      <c r="E1" s="1265"/>
      <c r="F1" s="1265"/>
      <c r="G1" s="1265"/>
      <c r="H1" s="1265"/>
      <c r="I1" s="1265"/>
      <c r="J1" s="1265"/>
      <c r="K1" s="1265"/>
      <c r="L1" s="1265"/>
      <c r="M1" s="1265"/>
    </row>
    <row r="2" spans="1:14" ht="24">
      <c r="A2" s="1265" t="s">
        <v>399</v>
      </c>
      <c r="B2" s="1265"/>
      <c r="C2" s="1265"/>
      <c r="D2" s="1265"/>
      <c r="E2" s="1265"/>
      <c r="F2" s="1265"/>
      <c r="G2" s="1265"/>
      <c r="H2" s="1265"/>
      <c r="I2" s="1265"/>
      <c r="J2" s="1265"/>
      <c r="K2" s="1265"/>
      <c r="L2" s="1265"/>
      <c r="M2" s="1265"/>
    </row>
    <row r="3" spans="1:14" ht="24">
      <c r="A3" s="1265" t="s">
        <v>725</v>
      </c>
      <c r="B3" s="1265"/>
      <c r="C3" s="1265"/>
      <c r="D3" s="1265"/>
      <c r="E3" s="1265"/>
      <c r="F3" s="1265"/>
      <c r="G3" s="1265"/>
      <c r="H3" s="1265"/>
      <c r="I3" s="1265"/>
      <c r="J3" s="1265"/>
      <c r="K3" s="1265"/>
      <c r="L3" s="1265"/>
      <c r="M3" s="1265"/>
    </row>
    <row r="5" spans="1:14" ht="39" customHeight="1">
      <c r="A5" s="1340" t="s">
        <v>23</v>
      </c>
      <c r="B5" s="1340" t="s">
        <v>400</v>
      </c>
      <c r="C5" s="1309" t="s">
        <v>401</v>
      </c>
      <c r="D5" s="1331" t="s">
        <v>405</v>
      </c>
      <c r="E5" s="1336"/>
      <c r="F5" s="1337"/>
      <c r="G5" s="1309" t="s">
        <v>707</v>
      </c>
      <c r="H5" s="1309"/>
      <c r="I5" s="1309"/>
      <c r="J5" s="1309" t="s">
        <v>708</v>
      </c>
      <c r="K5" s="1309"/>
      <c r="L5" s="1309"/>
      <c r="M5" s="1338" t="s">
        <v>406</v>
      </c>
      <c r="N5" s="1338" t="s">
        <v>317</v>
      </c>
    </row>
    <row r="6" spans="1:14" ht="19.8">
      <c r="A6" s="1340"/>
      <c r="B6" s="1340"/>
      <c r="C6" s="1309"/>
      <c r="D6" s="225" t="s">
        <v>362</v>
      </c>
      <c r="E6" s="225" t="s">
        <v>404</v>
      </c>
      <c r="F6" s="225" t="s">
        <v>314</v>
      </c>
      <c r="G6" s="225" t="s">
        <v>362</v>
      </c>
      <c r="H6" s="225" t="s">
        <v>404</v>
      </c>
      <c r="I6" s="225" t="s">
        <v>314</v>
      </c>
      <c r="J6" s="225" t="s">
        <v>362</v>
      </c>
      <c r="K6" s="225" t="s">
        <v>404</v>
      </c>
      <c r="L6" s="225" t="s">
        <v>314</v>
      </c>
      <c r="M6" s="1339"/>
      <c r="N6" s="1339"/>
    </row>
    <row r="7" spans="1:14" ht="19.8">
      <c r="A7" s="729">
        <v>1</v>
      </c>
      <c r="B7" s="543">
        <v>312012</v>
      </c>
      <c r="C7" s="540" t="s">
        <v>38</v>
      </c>
      <c r="D7" s="547">
        <f>'Programe Budget 2073-74'!G750</f>
        <v>279478</v>
      </c>
      <c r="E7" s="547">
        <f>'Programe Budget 2073-74'!F750</f>
        <v>49650</v>
      </c>
      <c r="F7" s="547">
        <f>E7+D7</f>
        <v>329128</v>
      </c>
      <c r="G7" s="543">
        <f>'Programe Budget 2073-74'!J750</f>
        <v>59647</v>
      </c>
      <c r="H7" s="543">
        <f>'Programe Budget 2073-74'!I750</f>
        <v>11350</v>
      </c>
      <c r="I7" s="543">
        <f>H7+G7</f>
        <v>70997</v>
      </c>
      <c r="J7" s="543">
        <v>15591.62</v>
      </c>
      <c r="K7" s="543">
        <v>20268.55</v>
      </c>
      <c r="L7" s="543">
        <f>K7+J7</f>
        <v>35860.17</v>
      </c>
      <c r="M7" s="543">
        <f t="shared" ref="M7:M14" si="0">L7/I7*100</f>
        <v>50.509415890812278</v>
      </c>
      <c r="N7" s="543">
        <v>82.38</v>
      </c>
    </row>
    <row r="8" spans="1:14" ht="19.8">
      <c r="A8" s="536">
        <v>2</v>
      </c>
      <c r="B8" s="345">
        <v>312013</v>
      </c>
      <c r="C8" s="539" t="s">
        <v>402</v>
      </c>
      <c r="D8" s="569"/>
      <c r="E8" s="569"/>
      <c r="F8" s="569"/>
      <c r="G8" s="345"/>
      <c r="H8" s="345"/>
      <c r="I8" s="345"/>
      <c r="J8" s="345"/>
      <c r="K8" s="345"/>
      <c r="L8" s="730"/>
      <c r="M8" s="731"/>
      <c r="N8" s="732"/>
    </row>
    <row r="9" spans="1:14" s="542" customFormat="1" ht="19.8">
      <c r="A9" s="478">
        <v>2.1</v>
      </c>
      <c r="B9" s="478">
        <v>312013</v>
      </c>
      <c r="C9" s="540" t="s">
        <v>278</v>
      </c>
      <c r="D9" s="547">
        <f>'Programe Budget 2073-74'!G751</f>
        <v>12504</v>
      </c>
      <c r="E9" s="547">
        <f>'Programe Budget 2073-74'!F751</f>
        <v>700</v>
      </c>
      <c r="F9" s="547">
        <f>E9+D9</f>
        <v>13204</v>
      </c>
      <c r="G9" s="543">
        <f>'Programe Budget 2073-74'!J751</f>
        <v>4311.5</v>
      </c>
      <c r="H9" s="543">
        <f>'Programe Budget 2073-74'!I751</f>
        <v>300</v>
      </c>
      <c r="I9" s="478">
        <f>H9+G9</f>
        <v>4611.5</v>
      </c>
      <c r="J9" s="537">
        <v>4107.26</v>
      </c>
      <c r="K9" s="537">
        <v>260</v>
      </c>
      <c r="L9" s="543">
        <f t="shared" ref="L9:L15" si="1">K9+J9</f>
        <v>4367.26</v>
      </c>
      <c r="M9" s="537">
        <f t="shared" si="0"/>
        <v>94.703675593624638</v>
      </c>
      <c r="N9" s="541">
        <v>61.5</v>
      </c>
    </row>
    <row r="10" spans="1:14" s="542" customFormat="1" ht="19.8">
      <c r="A10" s="478">
        <v>2.2000000000000002</v>
      </c>
      <c r="B10" s="478">
        <v>312013</v>
      </c>
      <c r="C10" s="540" t="s">
        <v>403</v>
      </c>
      <c r="D10" s="547">
        <f>'Programe Budget 2073-74'!G752</f>
        <v>12334</v>
      </c>
      <c r="E10" s="547">
        <f>'Programe Budget 2073-74'!F752</f>
        <v>500</v>
      </c>
      <c r="F10" s="547">
        <f>E10+D10</f>
        <v>12834</v>
      </c>
      <c r="G10" s="543">
        <f>'Programe Budget 2073-74'!J752</f>
        <v>4426</v>
      </c>
      <c r="H10" s="543">
        <f>'Programe Budget 2073-74'!I752</f>
        <v>350</v>
      </c>
      <c r="I10" s="537">
        <f>H10+G10</f>
        <v>4776</v>
      </c>
      <c r="J10" s="537">
        <v>4740</v>
      </c>
      <c r="K10" s="537">
        <v>349</v>
      </c>
      <c r="L10" s="543">
        <f t="shared" si="1"/>
        <v>5089</v>
      </c>
      <c r="M10" s="537">
        <f t="shared" si="0"/>
        <v>106.55360134003351</v>
      </c>
      <c r="N10" s="537">
        <v>100</v>
      </c>
    </row>
    <row r="11" spans="1:14" s="542" customFormat="1" ht="19.8">
      <c r="A11" s="478">
        <v>2.2999999999999998</v>
      </c>
      <c r="B11" s="478">
        <v>312013</v>
      </c>
      <c r="C11" s="540" t="s">
        <v>112</v>
      </c>
      <c r="D11" s="547">
        <f>'Programe Budget 2073-74'!G753</f>
        <v>12600</v>
      </c>
      <c r="E11" s="547">
        <f>'Programe Budget 2073-74'!F753</f>
        <v>3800</v>
      </c>
      <c r="F11" s="547">
        <f>E11+D11</f>
        <v>16400</v>
      </c>
      <c r="G11" s="543">
        <f>'Programe Budget 2073-74'!J753</f>
        <v>4252</v>
      </c>
      <c r="H11" s="543">
        <f>'Programe Budget 2073-74'!I753</f>
        <v>600</v>
      </c>
      <c r="I11" s="537">
        <f>H11+G11</f>
        <v>4852</v>
      </c>
      <c r="J11" s="544">
        <v>4001.58</v>
      </c>
      <c r="K11" s="543">
        <v>348.33</v>
      </c>
      <c r="L11" s="543">
        <f t="shared" si="1"/>
        <v>4349.91</v>
      </c>
      <c r="M11" s="537">
        <f t="shared" si="0"/>
        <v>89.65189612530915</v>
      </c>
      <c r="N11" s="541">
        <v>100</v>
      </c>
    </row>
    <row r="12" spans="1:14" s="542" customFormat="1" ht="19.8">
      <c r="A12" s="478">
        <v>2.4</v>
      </c>
      <c r="B12" s="478">
        <v>312013</v>
      </c>
      <c r="C12" s="540" t="s">
        <v>326</v>
      </c>
      <c r="D12" s="547">
        <f>'Programe Budget 2073-74'!G754</f>
        <v>11860</v>
      </c>
      <c r="E12" s="547">
        <f>'Programe Budget 2073-74'!F754</f>
        <v>500</v>
      </c>
      <c r="F12" s="547">
        <f>E12+D12</f>
        <v>12360</v>
      </c>
      <c r="G12" s="543">
        <f>'Programe Budget 2073-74'!J754</f>
        <v>4290.5</v>
      </c>
      <c r="H12" s="543">
        <f>'Programe Budget 2073-74'!I754</f>
        <v>500</v>
      </c>
      <c r="I12" s="537">
        <f>H12+G12</f>
        <v>4790.5</v>
      </c>
      <c r="J12" s="537">
        <v>3389</v>
      </c>
      <c r="K12" s="537">
        <v>399</v>
      </c>
      <c r="L12" s="543">
        <f t="shared" si="1"/>
        <v>3788</v>
      </c>
      <c r="M12" s="537">
        <f t="shared" si="0"/>
        <v>79.073165640329819</v>
      </c>
      <c r="N12" s="541">
        <v>100</v>
      </c>
    </row>
    <row r="13" spans="1:14" s="542" customFormat="1" ht="19.8">
      <c r="A13" s="478">
        <v>2.5</v>
      </c>
      <c r="B13" s="478">
        <v>312013</v>
      </c>
      <c r="C13" s="540" t="s">
        <v>40</v>
      </c>
      <c r="D13" s="547">
        <f>'Programe Budget 2073-74'!G755</f>
        <v>12571</v>
      </c>
      <c r="E13" s="547">
        <f>'Programe Budget 2073-74'!F755</f>
        <v>500</v>
      </c>
      <c r="F13" s="547">
        <f>E13+D13</f>
        <v>13071</v>
      </c>
      <c r="G13" s="543">
        <f>'Programe Budget 2073-74'!J755</f>
        <v>4030.2</v>
      </c>
      <c r="H13" s="543">
        <f>'Programe Budget 2073-74'!I755</f>
        <v>275</v>
      </c>
      <c r="I13" s="537">
        <f>H13+G13</f>
        <v>4305.2</v>
      </c>
      <c r="J13" s="537">
        <v>3396</v>
      </c>
      <c r="K13" s="537">
        <v>116</v>
      </c>
      <c r="L13" s="543">
        <f t="shared" si="1"/>
        <v>3512</v>
      </c>
      <c r="M13" s="537">
        <f t="shared" si="0"/>
        <v>81.575768837684663</v>
      </c>
      <c r="N13" s="541">
        <v>100</v>
      </c>
    </row>
    <row r="14" spans="1:14" s="542" customFormat="1" ht="19.8">
      <c r="A14" s="478"/>
      <c r="B14" s="478"/>
      <c r="C14" s="751" t="s">
        <v>402</v>
      </c>
      <c r="D14" s="746">
        <f>SUM(D9:D13)</f>
        <v>61869</v>
      </c>
      <c r="E14" s="746">
        <f t="shared" ref="E14:L14" si="2">SUM(E9:E13)</f>
        <v>6000</v>
      </c>
      <c r="F14" s="746">
        <f t="shared" si="2"/>
        <v>67869</v>
      </c>
      <c r="G14" s="746">
        <f t="shared" si="2"/>
        <v>21310.2</v>
      </c>
      <c r="H14" s="746">
        <f t="shared" si="2"/>
        <v>2025</v>
      </c>
      <c r="I14" s="746">
        <f t="shared" si="2"/>
        <v>23335.200000000001</v>
      </c>
      <c r="J14" s="746">
        <f t="shared" si="2"/>
        <v>19633.84</v>
      </c>
      <c r="K14" s="746">
        <f t="shared" si="2"/>
        <v>1472.33</v>
      </c>
      <c r="L14" s="746">
        <f t="shared" si="2"/>
        <v>21106.17</v>
      </c>
      <c r="M14" s="748">
        <f t="shared" si="0"/>
        <v>90.447778463437203</v>
      </c>
      <c r="N14" s="541"/>
    </row>
    <row r="15" spans="1:14" ht="19.8">
      <c r="A15" s="478"/>
      <c r="B15" s="1334" t="s">
        <v>724</v>
      </c>
      <c r="C15" s="1335"/>
      <c r="D15" s="745">
        <f t="shared" ref="D15:K15" si="3">SUM(D7:D13)</f>
        <v>341347</v>
      </c>
      <c r="E15" s="745">
        <f t="shared" si="3"/>
        <v>55650</v>
      </c>
      <c r="F15" s="745">
        <f t="shared" si="3"/>
        <v>396997</v>
      </c>
      <c r="G15" s="746">
        <f t="shared" si="3"/>
        <v>80957.2</v>
      </c>
      <c r="H15" s="745">
        <f t="shared" si="3"/>
        <v>13375</v>
      </c>
      <c r="I15" s="745">
        <f t="shared" si="3"/>
        <v>94332.2</v>
      </c>
      <c r="J15" s="745">
        <f t="shared" si="3"/>
        <v>35225.46</v>
      </c>
      <c r="K15" s="745">
        <f t="shared" si="3"/>
        <v>21740.880000000001</v>
      </c>
      <c r="L15" s="747">
        <f t="shared" si="1"/>
        <v>56966.34</v>
      </c>
      <c r="M15" s="748">
        <f>L15/I15*100</f>
        <v>60.389071812170179</v>
      </c>
      <c r="N15" s="749"/>
    </row>
    <row r="16" spans="1:14" ht="15.6">
      <c r="M16" s="731"/>
      <c r="N16" s="739"/>
    </row>
  </sheetData>
  <mergeCells count="12">
    <mergeCell ref="N5:N6"/>
    <mergeCell ref="A1:M1"/>
    <mergeCell ref="A2:M2"/>
    <mergeCell ref="A3:M3"/>
    <mergeCell ref="A5:A6"/>
    <mergeCell ref="B5:B6"/>
    <mergeCell ref="C5:C6"/>
    <mergeCell ref="B15:C15"/>
    <mergeCell ref="D5:F5"/>
    <mergeCell ref="G5:I5"/>
    <mergeCell ref="J5:L5"/>
    <mergeCell ref="M5:M6"/>
  </mergeCells>
  <pageMargins left="0.24" right="0.16" top="0.75" bottom="0.75" header="0.3" footer="0.3"/>
  <pageSetup paperSize="9" scale="80" orientation="landscape" r:id="rId1"/>
</worksheet>
</file>

<file path=xl/worksheets/sheet18.xml><?xml version="1.0" encoding="utf-8"?>
<worksheet xmlns="http://schemas.openxmlformats.org/spreadsheetml/2006/main" xmlns:r="http://schemas.openxmlformats.org/officeDocument/2006/relationships">
  <sheetPr codeName="Sheet23"/>
  <dimension ref="A1:K14"/>
  <sheetViews>
    <sheetView workbookViewId="0">
      <selection activeCell="M17" sqref="M17"/>
    </sheetView>
  </sheetViews>
  <sheetFormatPr defaultColWidth="9.33203125" defaultRowHeight="13.2"/>
  <cols>
    <col min="1" max="1" width="5.44140625" style="545" bestFit="1" customWidth="1"/>
    <col min="2" max="2" width="14.33203125" style="545" customWidth="1"/>
    <col min="3" max="3" width="28" style="545" bestFit="1" customWidth="1"/>
    <col min="4" max="4" width="9" style="545" bestFit="1" customWidth="1"/>
    <col min="5" max="5" width="8.6640625" style="545" customWidth="1"/>
    <col min="6" max="6" width="11.33203125" style="545" customWidth="1"/>
    <col min="7" max="7" width="11" style="545" customWidth="1"/>
    <col min="8" max="8" width="10.44140625" style="545" customWidth="1"/>
    <col min="9" max="9" width="10.33203125" style="545" customWidth="1"/>
    <col min="10" max="10" width="13.5546875" style="545" customWidth="1"/>
    <col min="11" max="11" width="8.33203125" style="545" customWidth="1"/>
    <col min="12" max="16384" width="9.33203125" style="545"/>
  </cols>
  <sheetData>
    <row r="1" spans="1:11" ht="15">
      <c r="A1" s="1341" t="s">
        <v>398</v>
      </c>
      <c r="B1" s="1341"/>
      <c r="C1" s="1341"/>
      <c r="D1" s="1341"/>
      <c r="E1" s="1341"/>
      <c r="F1" s="1341"/>
      <c r="G1" s="1341"/>
      <c r="H1" s="1341"/>
      <c r="I1" s="1341"/>
      <c r="J1" s="1341"/>
    </row>
    <row r="2" spans="1:11" ht="15">
      <c r="A2" s="1341" t="s">
        <v>399</v>
      </c>
      <c r="B2" s="1341"/>
      <c r="C2" s="1341"/>
      <c r="D2" s="1341"/>
      <c r="E2" s="1341"/>
      <c r="F2" s="1341"/>
      <c r="G2" s="1341"/>
      <c r="H2" s="1341"/>
      <c r="I2" s="1341"/>
      <c r="J2" s="1341"/>
    </row>
    <row r="3" spans="1:11" ht="15">
      <c r="A3" s="1341" t="s">
        <v>627</v>
      </c>
      <c r="B3" s="1341"/>
      <c r="C3" s="1341"/>
      <c r="D3" s="1341"/>
      <c r="E3" s="1341"/>
      <c r="F3" s="1341"/>
      <c r="G3" s="1341"/>
      <c r="H3" s="1341"/>
      <c r="I3" s="1341"/>
      <c r="J3" s="1341"/>
    </row>
    <row r="5" spans="1:11" ht="39" customHeight="1">
      <c r="A5" s="1340" t="s">
        <v>23</v>
      </c>
      <c r="B5" s="1340" t="s">
        <v>400</v>
      </c>
      <c r="C5" s="1309" t="s">
        <v>401</v>
      </c>
      <c r="D5" s="1331" t="s">
        <v>405</v>
      </c>
      <c r="E5" s="1336"/>
      <c r="F5" s="1337"/>
      <c r="G5" s="1309" t="s">
        <v>556</v>
      </c>
      <c r="H5" s="1309"/>
      <c r="I5" s="1309"/>
      <c r="J5" s="1332" t="s">
        <v>406</v>
      </c>
      <c r="K5" s="1332" t="s">
        <v>317</v>
      </c>
    </row>
    <row r="6" spans="1:11" ht="19.8">
      <c r="A6" s="1340"/>
      <c r="B6" s="1340"/>
      <c r="C6" s="1309"/>
      <c r="D6" s="225" t="s">
        <v>362</v>
      </c>
      <c r="E6" s="225" t="s">
        <v>404</v>
      </c>
      <c r="F6" s="225" t="s">
        <v>314</v>
      </c>
      <c r="G6" s="225" t="s">
        <v>362</v>
      </c>
      <c r="H6" s="225" t="s">
        <v>404</v>
      </c>
      <c r="I6" s="225" t="s">
        <v>314</v>
      </c>
      <c r="J6" s="1333"/>
      <c r="K6" s="1333"/>
    </row>
    <row r="7" spans="1:11" ht="19.8">
      <c r="A7" s="536">
        <v>1</v>
      </c>
      <c r="B7" s="345">
        <v>312012</v>
      </c>
      <c r="C7" s="529" t="s">
        <v>38</v>
      </c>
      <c r="D7" s="345">
        <v>169584</v>
      </c>
      <c r="E7" s="345">
        <v>43160</v>
      </c>
      <c r="F7" s="345">
        <f>E7+D7</f>
        <v>212744</v>
      </c>
      <c r="G7" s="345"/>
      <c r="H7" s="538"/>
      <c r="I7" s="345">
        <f>H7+G7</f>
        <v>0</v>
      </c>
      <c r="J7" s="546">
        <f>I7/F7*100</f>
        <v>0</v>
      </c>
      <c r="K7" s="538"/>
    </row>
    <row r="8" spans="1:11" ht="19.8">
      <c r="A8" s="536">
        <v>2</v>
      </c>
      <c r="B8" s="345">
        <v>312013</v>
      </c>
      <c r="C8" s="539" t="s">
        <v>402</v>
      </c>
      <c r="D8" s="345"/>
      <c r="E8" s="345"/>
      <c r="F8" s="345"/>
      <c r="G8" s="345"/>
      <c r="H8" s="538"/>
      <c r="I8" s="345"/>
      <c r="J8" s="546"/>
      <c r="K8" s="538"/>
    </row>
    <row r="9" spans="1:11" s="548" customFormat="1" ht="19.8">
      <c r="A9" s="478">
        <v>2.1</v>
      </c>
      <c r="B9" s="478">
        <v>312013</v>
      </c>
      <c r="C9" s="540" t="s">
        <v>278</v>
      </c>
      <c r="D9" s="478">
        <v>24051</v>
      </c>
      <c r="E9" s="478">
        <v>2050</v>
      </c>
      <c r="F9" s="478">
        <f>E9+D9</f>
        <v>26101</v>
      </c>
      <c r="G9" s="478">
        <v>10609.027</v>
      </c>
      <c r="H9" s="541">
        <v>1643.25</v>
      </c>
      <c r="I9" s="541">
        <f>H9+G9</f>
        <v>12252.277</v>
      </c>
      <c r="J9" s="547">
        <f t="shared" ref="J9:J14" si="0">I9/F9*100</f>
        <v>46.941791502241294</v>
      </c>
      <c r="K9" s="541">
        <v>59.4</v>
      </c>
    </row>
    <row r="10" spans="1:11" s="548" customFormat="1" ht="19.8">
      <c r="A10" s="478">
        <v>2.2000000000000002</v>
      </c>
      <c r="B10" s="478">
        <v>312013</v>
      </c>
      <c r="C10" s="540" t="s">
        <v>403</v>
      </c>
      <c r="D10" s="478">
        <v>13055</v>
      </c>
      <c r="E10" s="478">
        <v>767</v>
      </c>
      <c r="F10" s="478">
        <f>E10+D10</f>
        <v>13822</v>
      </c>
      <c r="G10" s="478">
        <v>11822.19</v>
      </c>
      <c r="H10" s="541">
        <v>764.57</v>
      </c>
      <c r="I10" s="478">
        <f>H10+G10</f>
        <v>12586.76</v>
      </c>
      <c r="J10" s="547">
        <f t="shared" si="0"/>
        <v>91.06323252785414</v>
      </c>
      <c r="K10" s="541">
        <v>100</v>
      </c>
    </row>
    <row r="11" spans="1:11" s="548" customFormat="1" ht="19.8">
      <c r="A11" s="478">
        <v>2.2999999999999998</v>
      </c>
      <c r="B11" s="478">
        <v>312013</v>
      </c>
      <c r="C11" s="540" t="s">
        <v>112</v>
      </c>
      <c r="D11" s="478">
        <v>12115</v>
      </c>
      <c r="E11" s="478">
        <v>6170</v>
      </c>
      <c r="F11" s="478">
        <f>E11+D11</f>
        <v>18285</v>
      </c>
      <c r="G11" s="549">
        <v>11346.456</v>
      </c>
      <c r="H11" s="544">
        <v>6142.0860000000002</v>
      </c>
      <c r="I11" s="478">
        <f>H11+G11</f>
        <v>17488.542000000001</v>
      </c>
      <c r="J11" s="547">
        <f t="shared" si="0"/>
        <v>95.64420016406892</v>
      </c>
      <c r="K11" s="547">
        <v>100</v>
      </c>
    </row>
    <row r="12" spans="1:11" s="548" customFormat="1" ht="19.8">
      <c r="A12" s="478">
        <v>2.4</v>
      </c>
      <c r="B12" s="478">
        <v>312013</v>
      </c>
      <c r="C12" s="540" t="s">
        <v>326</v>
      </c>
      <c r="D12" s="537">
        <v>11071</v>
      </c>
      <c r="E12" s="537">
        <v>450</v>
      </c>
      <c r="F12" s="537">
        <v>11521</v>
      </c>
      <c r="G12" s="537">
        <v>10208</v>
      </c>
      <c r="H12" s="537">
        <v>0</v>
      </c>
      <c r="I12" s="537">
        <f>H12+G12</f>
        <v>10208</v>
      </c>
      <c r="J12" s="547">
        <f t="shared" si="0"/>
        <v>88.603419842027591</v>
      </c>
      <c r="K12" s="541">
        <v>100</v>
      </c>
    </row>
    <row r="13" spans="1:11" s="548" customFormat="1" ht="19.8">
      <c r="A13" s="478">
        <v>2.5</v>
      </c>
      <c r="B13" s="478">
        <v>312013</v>
      </c>
      <c r="C13" s="540" t="s">
        <v>40</v>
      </c>
      <c r="D13" s="537">
        <v>13091</v>
      </c>
      <c r="E13" s="537">
        <v>4270</v>
      </c>
      <c r="F13" s="550">
        <f>E13+D13</f>
        <v>17361</v>
      </c>
      <c r="G13" s="551">
        <v>11060.9</v>
      </c>
      <c r="H13" s="537">
        <v>4269.3</v>
      </c>
      <c r="I13" s="537">
        <f>H13+G13</f>
        <v>15330.2</v>
      </c>
      <c r="J13" s="547">
        <f t="shared" si="0"/>
        <v>88.302517136109671</v>
      </c>
      <c r="K13" s="541">
        <v>98</v>
      </c>
    </row>
    <row r="14" spans="1:11" ht="19.8">
      <c r="A14" s="345"/>
      <c r="B14" s="345"/>
      <c r="C14" s="345" t="s">
        <v>314</v>
      </c>
      <c r="D14" s="345">
        <f t="shared" ref="D14:I14" si="1">SUM(D7:D13)</f>
        <v>242967</v>
      </c>
      <c r="E14" s="345">
        <f t="shared" si="1"/>
        <v>56867</v>
      </c>
      <c r="F14" s="345">
        <f t="shared" si="1"/>
        <v>299834</v>
      </c>
      <c r="G14" s="345">
        <f t="shared" si="1"/>
        <v>55046.573000000004</v>
      </c>
      <c r="H14" s="538">
        <f t="shared" si="1"/>
        <v>12819.206000000002</v>
      </c>
      <c r="I14" s="345">
        <f t="shared" si="1"/>
        <v>67865.778999999995</v>
      </c>
      <c r="J14" s="546">
        <f t="shared" si="0"/>
        <v>22.634450729403603</v>
      </c>
      <c r="K14" s="538"/>
    </row>
  </sheetData>
  <mergeCells count="10">
    <mergeCell ref="K5:K6"/>
    <mergeCell ref="A1:J1"/>
    <mergeCell ref="A2:J2"/>
    <mergeCell ref="A3:J3"/>
    <mergeCell ref="A5:A6"/>
    <mergeCell ref="B5:B6"/>
    <mergeCell ref="C5:C6"/>
    <mergeCell ref="D5:F5"/>
    <mergeCell ref="G5:I5"/>
    <mergeCell ref="J5:J6"/>
  </mergeCells>
  <pageMargins left="0.7" right="0.45" top="0.75" bottom="0.75" header="0.3" footer="0.3"/>
  <pageSetup paperSize="9" scale="90" orientation="landscape" verticalDpi="0" r:id="rId1"/>
</worksheet>
</file>

<file path=xl/worksheets/sheet19.xml><?xml version="1.0" encoding="utf-8"?>
<worksheet xmlns="http://schemas.openxmlformats.org/spreadsheetml/2006/main" xmlns:r="http://schemas.openxmlformats.org/officeDocument/2006/relationships">
  <sheetPr codeName="Sheet24"/>
  <dimension ref="C2:F16"/>
  <sheetViews>
    <sheetView workbookViewId="0">
      <selection activeCell="F11" sqref="F11:F12"/>
    </sheetView>
  </sheetViews>
  <sheetFormatPr defaultRowHeight="13.2"/>
  <sheetData>
    <row r="2" spans="3:6" ht="16.2">
      <c r="C2" s="605" t="s">
        <v>670</v>
      </c>
    </row>
    <row r="3" spans="3:6" ht="19.8">
      <c r="C3" s="1295" t="s">
        <v>650</v>
      </c>
      <c r="D3" s="1295" t="s">
        <v>651</v>
      </c>
      <c r="E3" s="1295"/>
      <c r="F3" s="1295"/>
    </row>
    <row r="4" spans="3:6" ht="19.8">
      <c r="C4" s="1295"/>
      <c r="D4" s="606" t="s">
        <v>652</v>
      </c>
      <c r="E4" s="1295" t="s">
        <v>653</v>
      </c>
      <c r="F4" s="1295"/>
    </row>
    <row r="5" spans="3:6" ht="19.8">
      <c r="C5" s="606"/>
      <c r="D5" s="606"/>
      <c r="E5" s="606" t="s">
        <v>669</v>
      </c>
      <c r="F5" s="606" t="s">
        <v>668</v>
      </c>
    </row>
    <row r="6" spans="3:6" ht="19.8">
      <c r="C6" s="137" t="s">
        <v>654</v>
      </c>
      <c r="D6" s="1344" t="s">
        <v>655</v>
      </c>
      <c r="E6" s="159">
        <v>20</v>
      </c>
      <c r="F6" s="159">
        <v>20</v>
      </c>
    </row>
    <row r="7" spans="3:6" ht="19.8">
      <c r="C7" s="137" t="s">
        <v>656</v>
      </c>
      <c r="D7" s="1344"/>
      <c r="E7" s="159">
        <v>20</v>
      </c>
      <c r="F7" s="159">
        <v>20</v>
      </c>
    </row>
    <row r="8" spans="3:6" ht="19.8">
      <c r="C8" s="137" t="s">
        <v>657</v>
      </c>
      <c r="D8" s="1344"/>
      <c r="E8" s="159">
        <v>20</v>
      </c>
      <c r="F8" s="159">
        <v>28</v>
      </c>
    </row>
    <row r="9" spans="3:6" ht="19.8">
      <c r="C9" s="137" t="s">
        <v>658</v>
      </c>
      <c r="D9" s="1344"/>
      <c r="E9" s="159">
        <v>20</v>
      </c>
      <c r="F9" s="159">
        <v>20</v>
      </c>
    </row>
    <row r="10" spans="3:6" ht="19.8">
      <c r="C10" s="137" t="s">
        <v>659</v>
      </c>
      <c r="D10" s="1344"/>
      <c r="E10" s="159">
        <v>20</v>
      </c>
      <c r="F10" s="159">
        <v>20</v>
      </c>
    </row>
    <row r="11" spans="3:6" ht="19.8">
      <c r="C11" s="137" t="s">
        <v>660</v>
      </c>
      <c r="D11" s="1344" t="s">
        <v>661</v>
      </c>
      <c r="E11" s="159">
        <v>8</v>
      </c>
      <c r="F11" s="159">
        <v>8</v>
      </c>
    </row>
    <row r="12" spans="3:6" ht="19.8">
      <c r="C12" s="137" t="s">
        <v>662</v>
      </c>
      <c r="D12" s="1344"/>
      <c r="E12" s="159">
        <v>8</v>
      </c>
      <c r="F12" s="159">
        <v>22</v>
      </c>
    </row>
    <row r="13" spans="3:6" ht="19.8">
      <c r="C13" s="137" t="s">
        <v>663</v>
      </c>
      <c r="D13" s="1344" t="s">
        <v>664</v>
      </c>
      <c r="E13" s="159">
        <v>12</v>
      </c>
      <c r="F13" s="159">
        <v>12</v>
      </c>
    </row>
    <row r="14" spans="3:6" ht="19.8">
      <c r="C14" s="137" t="s">
        <v>665</v>
      </c>
      <c r="D14" s="1344"/>
      <c r="E14" s="159">
        <v>13</v>
      </c>
      <c r="F14" s="159">
        <v>13</v>
      </c>
    </row>
    <row r="15" spans="3:6" ht="19.8">
      <c r="C15" s="607" t="s">
        <v>666</v>
      </c>
      <c r="D15" s="607" t="s">
        <v>667</v>
      </c>
      <c r="E15" s="159">
        <v>9</v>
      </c>
      <c r="F15" s="159">
        <v>9</v>
      </c>
    </row>
    <row r="16" spans="3:6" ht="19.8">
      <c r="C16" s="1342" t="s">
        <v>314</v>
      </c>
      <c r="D16" s="1343"/>
      <c r="E16" s="159">
        <f>SUM(E6:E15)</f>
        <v>150</v>
      </c>
      <c r="F16" s="159">
        <f>SUM(F6:F15)</f>
        <v>172</v>
      </c>
    </row>
  </sheetData>
  <mergeCells count="7">
    <mergeCell ref="E4:F4"/>
    <mergeCell ref="D3:F3"/>
    <mergeCell ref="C16:D16"/>
    <mergeCell ref="C3:C4"/>
    <mergeCell ref="D6:D10"/>
    <mergeCell ref="D11:D12"/>
    <mergeCell ref="D13:D14"/>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L406"/>
  <sheetViews>
    <sheetView topLeftCell="A294" workbookViewId="0">
      <selection activeCell="A269" sqref="A269:D269"/>
    </sheetView>
  </sheetViews>
  <sheetFormatPr defaultColWidth="8.88671875" defaultRowHeight="19.8"/>
  <cols>
    <col min="1" max="1" width="8.88671875" style="132"/>
    <col min="2" max="2" width="15.44140625" style="132" customWidth="1"/>
    <col min="3" max="3" width="10.88671875" style="132" customWidth="1"/>
    <col min="4" max="4" width="13.109375" style="132" customWidth="1"/>
    <col min="5" max="5" width="12.109375" style="132" customWidth="1"/>
    <col min="6" max="7" width="12" style="132" customWidth="1"/>
    <col min="8" max="8" width="12.44140625" style="132" customWidth="1"/>
    <col min="9" max="9" width="15.33203125" style="132" customWidth="1"/>
    <col min="10" max="10" width="14.5546875" style="132" customWidth="1"/>
    <col min="11" max="11" width="22.5546875" style="132" customWidth="1"/>
    <col min="12" max="12" width="14.33203125" style="132" customWidth="1"/>
    <col min="13" max="16384" width="8.88671875" style="132"/>
  </cols>
  <sheetData>
    <row r="1" spans="2:12">
      <c r="B1" s="1347" t="s">
        <v>906</v>
      </c>
      <c r="C1" s="1347"/>
      <c r="D1" s="1347"/>
      <c r="E1" s="1347"/>
      <c r="F1" s="1347"/>
      <c r="G1" s="1347"/>
      <c r="H1" s="1347"/>
      <c r="I1" s="1347"/>
      <c r="J1" s="1347"/>
      <c r="K1" s="1347"/>
      <c r="L1" s="1347"/>
    </row>
    <row r="2" spans="2:12">
      <c r="B2" s="1346" t="s">
        <v>950</v>
      </c>
      <c r="C2" s="1346"/>
      <c r="D2" s="1346"/>
      <c r="E2" s="1346"/>
      <c r="F2" s="1346"/>
      <c r="G2" s="1346"/>
      <c r="H2" s="1346"/>
      <c r="I2" s="1346"/>
    </row>
    <row r="3" spans="2:12">
      <c r="B3" s="1345" t="s">
        <v>902</v>
      </c>
      <c r="C3" s="1345"/>
      <c r="D3" s="1345"/>
      <c r="E3" s="1345"/>
    </row>
    <row r="4" spans="2:12" ht="36">
      <c r="B4" s="963" t="s">
        <v>907</v>
      </c>
      <c r="C4" s="963" t="s">
        <v>908</v>
      </c>
      <c r="D4" s="963" t="s">
        <v>909</v>
      </c>
      <c r="E4" s="963" t="s">
        <v>910</v>
      </c>
      <c r="F4" s="963" t="s">
        <v>911</v>
      </c>
      <c r="G4" s="963" t="s">
        <v>912</v>
      </c>
      <c r="H4" s="964" t="s">
        <v>916</v>
      </c>
      <c r="I4" s="963" t="s">
        <v>913</v>
      </c>
      <c r="J4" s="962" t="s">
        <v>914</v>
      </c>
      <c r="K4" s="962" t="s">
        <v>917</v>
      </c>
      <c r="L4" s="962" t="s">
        <v>915</v>
      </c>
    </row>
    <row r="5" spans="2:12">
      <c r="B5" s="965">
        <v>1</v>
      </c>
      <c r="C5" s="965">
        <v>2</v>
      </c>
      <c r="D5" s="965">
        <v>3</v>
      </c>
      <c r="E5" s="965">
        <v>4</v>
      </c>
      <c r="F5" s="965">
        <v>5</v>
      </c>
      <c r="G5" s="965">
        <v>6</v>
      </c>
      <c r="H5" s="965">
        <v>7</v>
      </c>
      <c r="I5" s="965">
        <v>8</v>
      </c>
      <c r="J5" s="965">
        <v>9</v>
      </c>
      <c r="K5" s="965">
        <v>10</v>
      </c>
      <c r="L5" s="965">
        <v>11</v>
      </c>
    </row>
    <row r="6" spans="2:12">
      <c r="B6" s="994" t="s">
        <v>1105</v>
      </c>
      <c r="C6" s="965"/>
      <c r="D6" s="965"/>
      <c r="E6" s="965"/>
      <c r="F6" s="965"/>
      <c r="G6" s="965"/>
      <c r="H6" s="965"/>
      <c r="I6" s="965"/>
      <c r="J6" s="965"/>
      <c r="K6" s="965"/>
      <c r="L6" s="965"/>
    </row>
    <row r="7" spans="2:12">
      <c r="B7" s="990" t="s">
        <v>995</v>
      </c>
      <c r="C7" s="990" t="s">
        <v>996</v>
      </c>
      <c r="D7" s="990" t="s">
        <v>997</v>
      </c>
      <c r="E7" s="990" t="s">
        <v>998</v>
      </c>
      <c r="F7" s="990" t="s">
        <v>999</v>
      </c>
      <c r="G7" s="991">
        <v>1</v>
      </c>
      <c r="H7" s="990" t="s">
        <v>1000</v>
      </c>
      <c r="I7" s="990" t="s">
        <v>1001</v>
      </c>
      <c r="J7" s="990">
        <v>0</v>
      </c>
      <c r="K7" s="990" t="s">
        <v>1002</v>
      </c>
      <c r="L7" s="114"/>
    </row>
    <row r="8" spans="2:12">
      <c r="B8" s="990" t="s">
        <v>1003</v>
      </c>
      <c r="C8" s="990" t="s">
        <v>1004</v>
      </c>
      <c r="D8" s="990" t="s">
        <v>1005</v>
      </c>
      <c r="E8" s="990" t="s">
        <v>998</v>
      </c>
      <c r="F8" s="990" t="s">
        <v>1006</v>
      </c>
      <c r="G8" s="991">
        <v>1</v>
      </c>
      <c r="H8" s="990" t="s">
        <v>1000</v>
      </c>
      <c r="I8" s="990" t="s">
        <v>1001</v>
      </c>
      <c r="J8" s="990">
        <v>1</v>
      </c>
      <c r="K8" s="990" t="s">
        <v>1002</v>
      </c>
      <c r="L8" s="114"/>
    </row>
    <row r="9" spans="2:12">
      <c r="B9" s="990" t="s">
        <v>1003</v>
      </c>
      <c r="C9" s="990" t="s">
        <v>1004</v>
      </c>
      <c r="D9" s="990" t="s">
        <v>1005</v>
      </c>
      <c r="E9" s="990" t="s">
        <v>998</v>
      </c>
      <c r="F9" s="990" t="s">
        <v>1006</v>
      </c>
      <c r="G9" s="991">
        <v>1</v>
      </c>
      <c r="H9" s="990" t="s">
        <v>1000</v>
      </c>
      <c r="I9" s="990" t="s">
        <v>1001</v>
      </c>
      <c r="J9" s="990">
        <v>1</v>
      </c>
      <c r="K9" s="990" t="s">
        <v>1002</v>
      </c>
      <c r="L9" s="114"/>
    </row>
    <row r="10" spans="2:12">
      <c r="B10" s="990" t="s">
        <v>1003</v>
      </c>
      <c r="C10" s="990" t="s">
        <v>1004</v>
      </c>
      <c r="D10" s="990" t="s">
        <v>1005</v>
      </c>
      <c r="E10" s="990" t="s">
        <v>998</v>
      </c>
      <c r="F10" s="990" t="s">
        <v>1006</v>
      </c>
      <c r="G10" s="991">
        <v>1</v>
      </c>
      <c r="H10" s="990" t="s">
        <v>1000</v>
      </c>
      <c r="I10" s="990" t="s">
        <v>1001</v>
      </c>
      <c r="J10" s="990">
        <v>1</v>
      </c>
      <c r="K10" s="990" t="s">
        <v>1002</v>
      </c>
      <c r="L10" s="114"/>
    </row>
    <row r="11" spans="2:12">
      <c r="B11" s="990" t="s">
        <v>1003</v>
      </c>
      <c r="C11" s="990" t="s">
        <v>1004</v>
      </c>
      <c r="D11" s="990" t="s">
        <v>1005</v>
      </c>
      <c r="E11" s="990" t="s">
        <v>998</v>
      </c>
      <c r="F11" s="990" t="s">
        <v>1006</v>
      </c>
      <c r="G11" s="991">
        <v>1</v>
      </c>
      <c r="H11" s="990" t="s">
        <v>1000</v>
      </c>
      <c r="I11" s="990" t="s">
        <v>1001</v>
      </c>
      <c r="J11" s="990">
        <v>1</v>
      </c>
      <c r="K11" s="990" t="s">
        <v>1002</v>
      </c>
      <c r="L11" s="114"/>
    </row>
    <row r="12" spans="2:12">
      <c r="B12" s="990" t="s">
        <v>1003</v>
      </c>
      <c r="C12" s="990" t="s">
        <v>1004</v>
      </c>
      <c r="D12" s="990" t="s">
        <v>1005</v>
      </c>
      <c r="E12" s="990" t="s">
        <v>998</v>
      </c>
      <c r="F12" s="990" t="s">
        <v>1006</v>
      </c>
      <c r="G12" s="991">
        <v>1</v>
      </c>
      <c r="H12" s="990" t="s">
        <v>1000</v>
      </c>
      <c r="I12" s="990" t="s">
        <v>1001</v>
      </c>
      <c r="J12" s="990">
        <v>1</v>
      </c>
      <c r="K12" s="990" t="s">
        <v>1002</v>
      </c>
      <c r="L12" s="114"/>
    </row>
    <row r="13" spans="2:12">
      <c r="B13" s="990" t="s">
        <v>995</v>
      </c>
      <c r="C13" s="990" t="s">
        <v>1007</v>
      </c>
      <c r="D13" s="990" t="s">
        <v>1008</v>
      </c>
      <c r="E13" s="990" t="s">
        <v>998</v>
      </c>
      <c r="F13" s="990" t="s">
        <v>999</v>
      </c>
      <c r="G13" s="991">
        <v>1</v>
      </c>
      <c r="H13" s="990" t="s">
        <v>1000</v>
      </c>
      <c r="I13" s="990" t="s">
        <v>1001</v>
      </c>
      <c r="J13" s="990">
        <v>0</v>
      </c>
      <c r="K13" s="990" t="s">
        <v>1009</v>
      </c>
      <c r="L13" s="114"/>
    </row>
    <row r="14" spans="2:12">
      <c r="B14" s="990" t="s">
        <v>995</v>
      </c>
      <c r="C14" s="990" t="s">
        <v>1007</v>
      </c>
      <c r="D14" s="990" t="s">
        <v>1008</v>
      </c>
      <c r="E14" s="990" t="s">
        <v>998</v>
      </c>
      <c r="F14" s="990" t="s">
        <v>999</v>
      </c>
      <c r="G14" s="991">
        <v>1</v>
      </c>
      <c r="H14" s="990" t="s">
        <v>1000</v>
      </c>
      <c r="I14" s="990" t="s">
        <v>1001</v>
      </c>
      <c r="J14" s="990">
        <v>0</v>
      </c>
      <c r="K14" s="990" t="s">
        <v>1009</v>
      </c>
      <c r="L14" s="114"/>
    </row>
    <row r="15" spans="2:12">
      <c r="B15" s="990" t="s">
        <v>995</v>
      </c>
      <c r="C15" s="990" t="s">
        <v>1010</v>
      </c>
      <c r="D15" s="990" t="s">
        <v>1011</v>
      </c>
      <c r="E15" s="990" t="s">
        <v>998</v>
      </c>
      <c r="F15" s="990" t="s">
        <v>999</v>
      </c>
      <c r="G15" s="991">
        <v>1</v>
      </c>
      <c r="H15" s="990" t="s">
        <v>1000</v>
      </c>
      <c r="I15" s="990" t="s">
        <v>1001</v>
      </c>
      <c r="J15" s="990">
        <v>0</v>
      </c>
      <c r="K15" s="990" t="s">
        <v>1009</v>
      </c>
      <c r="L15" s="114"/>
    </row>
    <row r="16" spans="2:12">
      <c r="B16" s="990" t="s">
        <v>1003</v>
      </c>
      <c r="C16" s="990" t="s">
        <v>1004</v>
      </c>
      <c r="D16" s="990" t="s">
        <v>1012</v>
      </c>
      <c r="E16" s="990" t="s">
        <v>998</v>
      </c>
      <c r="F16" s="990" t="s">
        <v>1013</v>
      </c>
      <c r="G16" s="991">
        <v>1</v>
      </c>
      <c r="H16" s="990" t="s">
        <v>1000</v>
      </c>
      <c r="I16" s="990" t="s">
        <v>1001</v>
      </c>
      <c r="J16" s="990">
        <v>1</v>
      </c>
      <c r="K16" s="990" t="s">
        <v>1014</v>
      </c>
      <c r="L16" s="114"/>
    </row>
    <row r="17" spans="2:12">
      <c r="B17" s="990" t="s">
        <v>1003</v>
      </c>
      <c r="C17" s="990" t="s">
        <v>1004</v>
      </c>
      <c r="D17" s="990" t="s">
        <v>1012</v>
      </c>
      <c r="E17" s="990" t="s">
        <v>998</v>
      </c>
      <c r="F17" s="990" t="s">
        <v>1013</v>
      </c>
      <c r="G17" s="991">
        <v>1</v>
      </c>
      <c r="H17" s="990" t="s">
        <v>1000</v>
      </c>
      <c r="I17" s="990" t="s">
        <v>1001</v>
      </c>
      <c r="J17" s="990">
        <v>1</v>
      </c>
      <c r="K17" s="990" t="s">
        <v>1014</v>
      </c>
      <c r="L17" s="114"/>
    </row>
    <row r="18" spans="2:12">
      <c r="B18" s="990" t="s">
        <v>1003</v>
      </c>
      <c r="C18" s="990" t="s">
        <v>1004</v>
      </c>
      <c r="D18" s="990" t="s">
        <v>1012</v>
      </c>
      <c r="E18" s="990" t="s">
        <v>998</v>
      </c>
      <c r="F18" s="990" t="s">
        <v>1013</v>
      </c>
      <c r="G18" s="991">
        <v>1</v>
      </c>
      <c r="H18" s="990" t="s">
        <v>1000</v>
      </c>
      <c r="I18" s="990" t="s">
        <v>1001</v>
      </c>
      <c r="J18" s="990">
        <v>1</v>
      </c>
      <c r="K18" s="990" t="s">
        <v>1014</v>
      </c>
      <c r="L18" s="114"/>
    </row>
    <row r="19" spans="2:12">
      <c r="B19" s="990" t="s">
        <v>1003</v>
      </c>
      <c r="C19" s="990" t="s">
        <v>1004</v>
      </c>
      <c r="D19" s="990" t="s">
        <v>1012</v>
      </c>
      <c r="E19" s="990" t="s">
        <v>998</v>
      </c>
      <c r="F19" s="990" t="s">
        <v>1013</v>
      </c>
      <c r="G19" s="991">
        <v>1</v>
      </c>
      <c r="H19" s="990" t="s">
        <v>1000</v>
      </c>
      <c r="I19" s="990" t="s">
        <v>1001</v>
      </c>
      <c r="J19" s="990">
        <v>1</v>
      </c>
      <c r="K19" s="990" t="s">
        <v>1014</v>
      </c>
      <c r="L19" s="114"/>
    </row>
    <row r="20" spans="2:12">
      <c r="B20" s="990" t="s">
        <v>1003</v>
      </c>
      <c r="C20" s="990" t="s">
        <v>1004</v>
      </c>
      <c r="D20" s="990" t="s">
        <v>1012</v>
      </c>
      <c r="E20" s="990" t="s">
        <v>998</v>
      </c>
      <c r="F20" s="990" t="s">
        <v>1013</v>
      </c>
      <c r="G20" s="991">
        <v>1</v>
      </c>
      <c r="H20" s="990" t="s">
        <v>1000</v>
      </c>
      <c r="I20" s="990" t="s">
        <v>1001</v>
      </c>
      <c r="J20" s="990">
        <v>1</v>
      </c>
      <c r="K20" s="990" t="s">
        <v>1014</v>
      </c>
      <c r="L20" s="114"/>
    </row>
    <row r="21" spans="2:12">
      <c r="B21" s="990" t="s">
        <v>1003</v>
      </c>
      <c r="C21" s="990" t="s">
        <v>1004</v>
      </c>
      <c r="D21" s="990" t="s">
        <v>1015</v>
      </c>
      <c r="E21" s="990" t="s">
        <v>998</v>
      </c>
      <c r="F21" s="990" t="s">
        <v>1013</v>
      </c>
      <c r="G21" s="991">
        <v>1</v>
      </c>
      <c r="H21" s="990" t="s">
        <v>1000</v>
      </c>
      <c r="I21" s="990" t="s">
        <v>1001</v>
      </c>
      <c r="J21" s="990">
        <v>1</v>
      </c>
      <c r="K21" s="990" t="s">
        <v>1014</v>
      </c>
      <c r="L21" s="114"/>
    </row>
    <row r="22" spans="2:12">
      <c r="B22" s="990" t="s">
        <v>1003</v>
      </c>
      <c r="C22" s="990" t="s">
        <v>1004</v>
      </c>
      <c r="D22" s="990" t="s">
        <v>1015</v>
      </c>
      <c r="E22" s="990" t="s">
        <v>998</v>
      </c>
      <c r="F22" s="990" t="s">
        <v>1013</v>
      </c>
      <c r="G22" s="991">
        <v>1</v>
      </c>
      <c r="H22" s="990" t="s">
        <v>1000</v>
      </c>
      <c r="I22" s="990" t="s">
        <v>1001</v>
      </c>
      <c r="J22" s="990">
        <v>1</v>
      </c>
      <c r="K22" s="990" t="s">
        <v>1014</v>
      </c>
      <c r="L22" s="114"/>
    </row>
    <row r="23" spans="2:12">
      <c r="B23" s="990" t="s">
        <v>1016</v>
      </c>
      <c r="C23" s="990" t="s">
        <v>1017</v>
      </c>
      <c r="D23" s="990" t="s">
        <v>1018</v>
      </c>
      <c r="E23" s="990" t="s">
        <v>1019</v>
      </c>
      <c r="F23" s="990" t="s">
        <v>1020</v>
      </c>
      <c r="G23" s="991">
        <v>1</v>
      </c>
      <c r="H23" s="992" t="s">
        <v>1021</v>
      </c>
      <c r="I23" s="990" t="s">
        <v>1001</v>
      </c>
      <c r="J23" s="990">
        <v>0</v>
      </c>
      <c r="K23" s="990" t="s">
        <v>1002</v>
      </c>
      <c r="L23" s="114"/>
    </row>
    <row r="24" spans="2:12">
      <c r="B24" s="990" t="s">
        <v>1022</v>
      </c>
      <c r="C24" s="990" t="s">
        <v>1023</v>
      </c>
      <c r="D24" s="990" t="s">
        <v>1024</v>
      </c>
      <c r="E24" s="990" t="s">
        <v>998</v>
      </c>
      <c r="F24" s="990" t="s">
        <v>999</v>
      </c>
      <c r="G24" s="991">
        <v>1</v>
      </c>
      <c r="H24" s="992" t="s">
        <v>1021</v>
      </c>
      <c r="I24" s="990" t="s">
        <v>1001</v>
      </c>
      <c r="J24" s="990">
        <v>0</v>
      </c>
      <c r="K24" s="990" t="s">
        <v>1025</v>
      </c>
      <c r="L24" s="114"/>
    </row>
    <row r="25" spans="2:12">
      <c r="B25" s="990" t="s">
        <v>1022</v>
      </c>
      <c r="C25" s="990" t="s">
        <v>1023</v>
      </c>
      <c r="D25" s="990" t="s">
        <v>1024</v>
      </c>
      <c r="E25" s="990" t="s">
        <v>998</v>
      </c>
      <c r="F25" s="990" t="s">
        <v>999</v>
      </c>
      <c r="G25" s="991">
        <v>1</v>
      </c>
      <c r="H25" s="992" t="s">
        <v>1021</v>
      </c>
      <c r="I25" s="990" t="s">
        <v>1001</v>
      </c>
      <c r="J25" s="990">
        <v>0</v>
      </c>
      <c r="K25" s="990" t="s">
        <v>1025</v>
      </c>
      <c r="L25" s="114"/>
    </row>
    <row r="26" spans="2:12">
      <c r="B26" s="990" t="s">
        <v>1016</v>
      </c>
      <c r="C26" s="990" t="s">
        <v>1026</v>
      </c>
      <c r="D26" s="990" t="s">
        <v>1027</v>
      </c>
      <c r="E26" s="990" t="s">
        <v>998</v>
      </c>
      <c r="F26" s="990" t="s">
        <v>1028</v>
      </c>
      <c r="G26" s="991">
        <v>1</v>
      </c>
      <c r="H26" s="992" t="s">
        <v>1021</v>
      </c>
      <c r="I26" s="990" t="s">
        <v>1001</v>
      </c>
      <c r="J26" s="990">
        <v>0</v>
      </c>
      <c r="K26" s="990" t="s">
        <v>1025</v>
      </c>
      <c r="L26" s="114"/>
    </row>
    <row r="27" spans="2:12">
      <c r="B27" s="990" t="s">
        <v>1016</v>
      </c>
      <c r="C27" s="990" t="s">
        <v>1026</v>
      </c>
      <c r="D27" s="990" t="s">
        <v>1027</v>
      </c>
      <c r="E27" s="990" t="s">
        <v>998</v>
      </c>
      <c r="F27" s="990" t="s">
        <v>1028</v>
      </c>
      <c r="G27" s="991">
        <v>1</v>
      </c>
      <c r="H27" s="992" t="s">
        <v>1021</v>
      </c>
      <c r="I27" s="990" t="s">
        <v>1001</v>
      </c>
      <c r="J27" s="990">
        <v>0</v>
      </c>
      <c r="K27" s="990" t="s">
        <v>1025</v>
      </c>
      <c r="L27" s="114"/>
    </row>
    <row r="28" spans="2:12">
      <c r="B28" s="990" t="s">
        <v>1022</v>
      </c>
      <c r="C28" s="990" t="s">
        <v>1023</v>
      </c>
      <c r="D28" s="990" t="s">
        <v>1024</v>
      </c>
      <c r="E28" s="990" t="s">
        <v>998</v>
      </c>
      <c r="F28" s="990" t="s">
        <v>1028</v>
      </c>
      <c r="G28" s="991">
        <v>1</v>
      </c>
      <c r="H28" s="992" t="s">
        <v>1021</v>
      </c>
      <c r="I28" s="990" t="s">
        <v>1001</v>
      </c>
      <c r="J28" s="990">
        <v>0</v>
      </c>
      <c r="K28" s="990" t="s">
        <v>1025</v>
      </c>
      <c r="L28" s="114"/>
    </row>
    <row r="29" spans="2:12">
      <c r="B29" s="990" t="s">
        <v>1022</v>
      </c>
      <c r="C29" s="990" t="s">
        <v>1023</v>
      </c>
      <c r="D29" s="990" t="s">
        <v>1024</v>
      </c>
      <c r="E29" s="990" t="s">
        <v>998</v>
      </c>
      <c r="F29" s="990" t="s">
        <v>1028</v>
      </c>
      <c r="G29" s="991">
        <v>1</v>
      </c>
      <c r="H29" s="992" t="s">
        <v>1021</v>
      </c>
      <c r="I29" s="990" t="s">
        <v>1001</v>
      </c>
      <c r="J29" s="990">
        <v>0</v>
      </c>
      <c r="K29" s="990" t="s">
        <v>1025</v>
      </c>
      <c r="L29" s="114"/>
    </row>
    <row r="30" spans="2:12">
      <c r="B30" s="990" t="s">
        <v>1022</v>
      </c>
      <c r="C30" s="990" t="s">
        <v>1023</v>
      </c>
      <c r="D30" s="990" t="s">
        <v>1024</v>
      </c>
      <c r="E30" s="990" t="s">
        <v>998</v>
      </c>
      <c r="F30" s="990" t="s">
        <v>1028</v>
      </c>
      <c r="G30" s="991">
        <v>1</v>
      </c>
      <c r="H30" s="992" t="s">
        <v>1021</v>
      </c>
      <c r="I30" s="990" t="s">
        <v>1001</v>
      </c>
      <c r="J30" s="990">
        <v>0</v>
      </c>
      <c r="K30" s="990" t="s">
        <v>1025</v>
      </c>
      <c r="L30" s="114"/>
    </row>
    <row r="31" spans="2:12">
      <c r="B31" s="990" t="s">
        <v>1022</v>
      </c>
      <c r="C31" s="990" t="s">
        <v>1023</v>
      </c>
      <c r="D31" s="990" t="s">
        <v>1024</v>
      </c>
      <c r="E31" s="990" t="s">
        <v>998</v>
      </c>
      <c r="F31" s="990" t="s">
        <v>1028</v>
      </c>
      <c r="G31" s="991">
        <v>1</v>
      </c>
      <c r="H31" s="992" t="s">
        <v>1021</v>
      </c>
      <c r="I31" s="990" t="s">
        <v>1001</v>
      </c>
      <c r="J31" s="990">
        <v>0</v>
      </c>
      <c r="K31" s="990" t="s">
        <v>1025</v>
      </c>
      <c r="L31" s="114"/>
    </row>
    <row r="32" spans="2:12">
      <c r="B32" s="990" t="s">
        <v>1022</v>
      </c>
      <c r="C32" s="990" t="s">
        <v>1023</v>
      </c>
      <c r="D32" s="990" t="s">
        <v>1024</v>
      </c>
      <c r="E32" s="990" t="s">
        <v>998</v>
      </c>
      <c r="F32" s="990" t="s">
        <v>1028</v>
      </c>
      <c r="G32" s="991">
        <v>1</v>
      </c>
      <c r="H32" s="992" t="s">
        <v>1021</v>
      </c>
      <c r="I32" s="990" t="s">
        <v>1001</v>
      </c>
      <c r="J32" s="990">
        <v>0</v>
      </c>
      <c r="K32" s="990" t="s">
        <v>1025</v>
      </c>
      <c r="L32" s="114"/>
    </row>
    <row r="33" spans="2:11">
      <c r="B33" s="990" t="s">
        <v>1022</v>
      </c>
      <c r="C33" s="990" t="s">
        <v>1023</v>
      </c>
      <c r="D33" s="990" t="s">
        <v>1024</v>
      </c>
      <c r="E33" s="990" t="s">
        <v>998</v>
      </c>
      <c r="F33" s="990" t="s">
        <v>1029</v>
      </c>
      <c r="G33" s="991">
        <v>1</v>
      </c>
      <c r="H33" s="992" t="s">
        <v>1021</v>
      </c>
      <c r="I33" s="990" t="s">
        <v>1001</v>
      </c>
      <c r="J33" s="990">
        <v>0</v>
      </c>
      <c r="K33" s="990" t="s">
        <v>1025</v>
      </c>
    </row>
    <row r="34" spans="2:11">
      <c r="B34" s="990" t="s">
        <v>1022</v>
      </c>
      <c r="C34" s="990" t="s">
        <v>1023</v>
      </c>
      <c r="D34" s="990" t="s">
        <v>1024</v>
      </c>
      <c r="E34" s="990" t="s">
        <v>998</v>
      </c>
      <c r="F34" s="990" t="s">
        <v>1029</v>
      </c>
      <c r="G34" s="991">
        <v>1</v>
      </c>
      <c r="H34" s="992" t="s">
        <v>1021</v>
      </c>
      <c r="I34" s="990" t="s">
        <v>1001</v>
      </c>
      <c r="J34" s="990">
        <v>0</v>
      </c>
      <c r="K34" s="990" t="s">
        <v>1025</v>
      </c>
    </row>
    <row r="35" spans="2:11">
      <c r="B35" s="990" t="s">
        <v>1022</v>
      </c>
      <c r="C35" s="990" t="s">
        <v>1023</v>
      </c>
      <c r="D35" s="990" t="s">
        <v>1024</v>
      </c>
      <c r="E35" s="990" t="s">
        <v>998</v>
      </c>
      <c r="F35" s="990" t="s">
        <v>1029</v>
      </c>
      <c r="G35" s="991">
        <v>1</v>
      </c>
      <c r="H35" s="992" t="s">
        <v>1021</v>
      </c>
      <c r="I35" s="990" t="s">
        <v>1001</v>
      </c>
      <c r="J35" s="990">
        <v>0</v>
      </c>
      <c r="K35" s="990" t="s">
        <v>1025</v>
      </c>
    </row>
    <row r="36" spans="2:11">
      <c r="B36" s="990" t="s">
        <v>1022</v>
      </c>
      <c r="C36" s="990" t="s">
        <v>1023</v>
      </c>
      <c r="D36" s="990" t="s">
        <v>1024</v>
      </c>
      <c r="E36" s="990" t="s">
        <v>998</v>
      </c>
      <c r="F36" s="990" t="s">
        <v>1029</v>
      </c>
      <c r="G36" s="991">
        <v>1</v>
      </c>
      <c r="H36" s="992" t="s">
        <v>1021</v>
      </c>
      <c r="I36" s="990" t="s">
        <v>1001</v>
      </c>
      <c r="J36" s="990">
        <v>0</v>
      </c>
      <c r="K36" s="990" t="s">
        <v>1025</v>
      </c>
    </row>
    <row r="37" spans="2:11">
      <c r="B37" s="990" t="s">
        <v>1022</v>
      </c>
      <c r="C37" s="990" t="s">
        <v>1023</v>
      </c>
      <c r="D37" s="990" t="s">
        <v>1024</v>
      </c>
      <c r="E37" s="990" t="s">
        <v>998</v>
      </c>
      <c r="F37" s="990" t="s">
        <v>1029</v>
      </c>
      <c r="G37" s="991">
        <v>1</v>
      </c>
      <c r="H37" s="992" t="s">
        <v>1021</v>
      </c>
      <c r="I37" s="990" t="s">
        <v>1001</v>
      </c>
      <c r="J37" s="990">
        <v>0</v>
      </c>
      <c r="K37" s="990" t="s">
        <v>1025</v>
      </c>
    </row>
    <row r="38" spans="2:11">
      <c r="B38" s="990" t="s">
        <v>1022</v>
      </c>
      <c r="C38" s="990" t="s">
        <v>1023</v>
      </c>
      <c r="D38" s="990" t="s">
        <v>1024</v>
      </c>
      <c r="E38" s="990" t="s">
        <v>998</v>
      </c>
      <c r="F38" s="990" t="s">
        <v>1029</v>
      </c>
      <c r="G38" s="991">
        <v>1</v>
      </c>
      <c r="H38" s="992" t="s">
        <v>1021</v>
      </c>
      <c r="I38" s="990" t="s">
        <v>1001</v>
      </c>
      <c r="J38" s="990">
        <v>0</v>
      </c>
      <c r="K38" s="990" t="s">
        <v>1025</v>
      </c>
    </row>
    <row r="39" spans="2:11">
      <c r="B39" s="990" t="s">
        <v>1022</v>
      </c>
      <c r="C39" s="990" t="s">
        <v>1023</v>
      </c>
      <c r="D39" s="990" t="s">
        <v>1024</v>
      </c>
      <c r="E39" s="990" t="s">
        <v>998</v>
      </c>
      <c r="F39" s="990" t="s">
        <v>1029</v>
      </c>
      <c r="G39" s="991">
        <v>1</v>
      </c>
      <c r="H39" s="992" t="s">
        <v>1021</v>
      </c>
      <c r="I39" s="990" t="s">
        <v>1001</v>
      </c>
      <c r="J39" s="990">
        <v>0</v>
      </c>
      <c r="K39" s="990" t="s">
        <v>1025</v>
      </c>
    </row>
    <row r="40" spans="2:11">
      <c r="B40" s="990" t="s">
        <v>1022</v>
      </c>
      <c r="C40" s="990" t="s">
        <v>1023</v>
      </c>
      <c r="D40" s="990" t="s">
        <v>1024</v>
      </c>
      <c r="E40" s="990" t="s">
        <v>998</v>
      </c>
      <c r="F40" s="990" t="s">
        <v>1029</v>
      </c>
      <c r="G40" s="991">
        <v>1</v>
      </c>
      <c r="H40" s="992" t="s">
        <v>1021</v>
      </c>
      <c r="I40" s="990" t="s">
        <v>1001</v>
      </c>
      <c r="J40" s="990">
        <v>0</v>
      </c>
      <c r="K40" s="990" t="s">
        <v>1025</v>
      </c>
    </row>
    <row r="41" spans="2:11">
      <c r="B41" s="990" t="s">
        <v>1022</v>
      </c>
      <c r="C41" s="990" t="s">
        <v>1023</v>
      </c>
      <c r="D41" s="990" t="s">
        <v>1024</v>
      </c>
      <c r="E41" s="990" t="s">
        <v>998</v>
      </c>
      <c r="F41" s="990" t="s">
        <v>1029</v>
      </c>
      <c r="G41" s="991">
        <v>1</v>
      </c>
      <c r="H41" s="992" t="s">
        <v>1021</v>
      </c>
      <c r="I41" s="990" t="s">
        <v>1001</v>
      </c>
      <c r="J41" s="990">
        <v>0</v>
      </c>
      <c r="K41" s="990" t="s">
        <v>1025</v>
      </c>
    </row>
    <row r="42" spans="2:11">
      <c r="B42" s="990" t="s">
        <v>1022</v>
      </c>
      <c r="C42" s="990" t="s">
        <v>1023</v>
      </c>
      <c r="D42" s="990" t="s">
        <v>1024</v>
      </c>
      <c r="E42" s="990" t="s">
        <v>998</v>
      </c>
      <c r="F42" s="990" t="s">
        <v>1029</v>
      </c>
      <c r="G42" s="991">
        <v>1</v>
      </c>
      <c r="H42" s="992" t="s">
        <v>1021</v>
      </c>
      <c r="I42" s="990" t="s">
        <v>1001</v>
      </c>
      <c r="J42" s="990">
        <v>0</v>
      </c>
      <c r="K42" s="990" t="s">
        <v>1025</v>
      </c>
    </row>
    <row r="43" spans="2:11">
      <c r="B43" s="990" t="s">
        <v>1022</v>
      </c>
      <c r="C43" s="990" t="s">
        <v>1023</v>
      </c>
      <c r="D43" s="990" t="s">
        <v>1024</v>
      </c>
      <c r="E43" s="990" t="s">
        <v>998</v>
      </c>
      <c r="F43" s="990" t="s">
        <v>1029</v>
      </c>
      <c r="G43" s="991">
        <v>1</v>
      </c>
      <c r="H43" s="992" t="s">
        <v>1021</v>
      </c>
      <c r="I43" s="990" t="s">
        <v>1001</v>
      </c>
      <c r="J43" s="990">
        <v>0</v>
      </c>
      <c r="K43" s="990" t="s">
        <v>1025</v>
      </c>
    </row>
    <row r="44" spans="2:11">
      <c r="B44" s="990" t="s">
        <v>1022</v>
      </c>
      <c r="C44" s="990" t="s">
        <v>1023</v>
      </c>
      <c r="D44" s="990" t="s">
        <v>1024</v>
      </c>
      <c r="E44" s="990" t="s">
        <v>998</v>
      </c>
      <c r="F44" s="990" t="s">
        <v>1029</v>
      </c>
      <c r="G44" s="991">
        <v>1</v>
      </c>
      <c r="H44" s="992" t="s">
        <v>1021</v>
      </c>
      <c r="I44" s="990" t="s">
        <v>1001</v>
      </c>
      <c r="J44" s="990">
        <v>0</v>
      </c>
      <c r="K44" s="990" t="s">
        <v>1025</v>
      </c>
    </row>
    <row r="45" spans="2:11">
      <c r="B45" s="990" t="s">
        <v>1022</v>
      </c>
      <c r="C45" s="990" t="s">
        <v>1023</v>
      </c>
      <c r="D45" s="990" t="s">
        <v>1024</v>
      </c>
      <c r="E45" s="990" t="s">
        <v>998</v>
      </c>
      <c r="F45" s="990" t="s">
        <v>1029</v>
      </c>
      <c r="G45" s="991">
        <v>1</v>
      </c>
      <c r="H45" s="992" t="s">
        <v>1021</v>
      </c>
      <c r="I45" s="990" t="s">
        <v>1001</v>
      </c>
      <c r="J45" s="990">
        <v>0</v>
      </c>
      <c r="K45" s="990" t="s">
        <v>1025</v>
      </c>
    </row>
    <row r="46" spans="2:11">
      <c r="B46" s="990" t="s">
        <v>1022</v>
      </c>
      <c r="C46" s="990" t="s">
        <v>1023</v>
      </c>
      <c r="D46" s="990" t="s">
        <v>1024</v>
      </c>
      <c r="E46" s="990" t="s">
        <v>998</v>
      </c>
      <c r="F46" s="990" t="s">
        <v>1029</v>
      </c>
      <c r="G46" s="991">
        <v>1</v>
      </c>
      <c r="H46" s="992" t="s">
        <v>1021</v>
      </c>
      <c r="I46" s="990" t="s">
        <v>1001</v>
      </c>
      <c r="J46" s="990">
        <v>0</v>
      </c>
      <c r="K46" s="990" t="s">
        <v>1025</v>
      </c>
    </row>
    <row r="47" spans="2:11">
      <c r="B47" s="990" t="s">
        <v>1022</v>
      </c>
      <c r="C47" s="990" t="s">
        <v>1023</v>
      </c>
      <c r="D47" s="990" t="s">
        <v>1024</v>
      </c>
      <c r="E47" s="990" t="s">
        <v>998</v>
      </c>
      <c r="F47" s="990" t="s">
        <v>1029</v>
      </c>
      <c r="G47" s="991">
        <v>1</v>
      </c>
      <c r="H47" s="992" t="s">
        <v>1021</v>
      </c>
      <c r="I47" s="990" t="s">
        <v>1001</v>
      </c>
      <c r="J47" s="990">
        <v>0</v>
      </c>
      <c r="K47" s="990" t="s">
        <v>1025</v>
      </c>
    </row>
    <row r="48" spans="2:11">
      <c r="B48" s="990" t="s">
        <v>1022</v>
      </c>
      <c r="C48" s="990" t="s">
        <v>1023</v>
      </c>
      <c r="D48" s="990" t="s">
        <v>1024</v>
      </c>
      <c r="E48" s="990" t="s">
        <v>998</v>
      </c>
      <c r="F48" s="990" t="s">
        <v>1029</v>
      </c>
      <c r="G48" s="991">
        <v>1</v>
      </c>
      <c r="H48" s="992" t="s">
        <v>1021</v>
      </c>
      <c r="I48" s="990" t="s">
        <v>1001</v>
      </c>
      <c r="J48" s="990">
        <v>0</v>
      </c>
      <c r="K48" s="990" t="s">
        <v>1025</v>
      </c>
    </row>
    <row r="49" spans="2:11">
      <c r="B49" s="990" t="s">
        <v>1022</v>
      </c>
      <c r="C49" s="990" t="s">
        <v>1023</v>
      </c>
      <c r="D49" s="990" t="s">
        <v>1024</v>
      </c>
      <c r="E49" s="990" t="s">
        <v>998</v>
      </c>
      <c r="F49" s="990" t="s">
        <v>1029</v>
      </c>
      <c r="G49" s="991">
        <v>1</v>
      </c>
      <c r="H49" s="992" t="s">
        <v>1021</v>
      </c>
      <c r="I49" s="990" t="s">
        <v>1001</v>
      </c>
      <c r="J49" s="990">
        <v>0</v>
      </c>
      <c r="K49" s="990" t="s">
        <v>1025</v>
      </c>
    </row>
    <row r="50" spans="2:11">
      <c r="B50" s="990" t="s">
        <v>1022</v>
      </c>
      <c r="C50" s="990" t="s">
        <v>1023</v>
      </c>
      <c r="D50" s="990" t="s">
        <v>1024</v>
      </c>
      <c r="E50" s="990" t="s">
        <v>998</v>
      </c>
      <c r="F50" s="990" t="s">
        <v>1029</v>
      </c>
      <c r="G50" s="991">
        <v>1</v>
      </c>
      <c r="H50" s="992" t="s">
        <v>1021</v>
      </c>
      <c r="I50" s="990" t="s">
        <v>1001</v>
      </c>
      <c r="J50" s="990">
        <v>0</v>
      </c>
      <c r="K50" s="990" t="s">
        <v>1025</v>
      </c>
    </row>
    <row r="51" spans="2:11">
      <c r="B51" s="990" t="s">
        <v>1022</v>
      </c>
      <c r="C51" s="990" t="s">
        <v>1023</v>
      </c>
      <c r="D51" s="990" t="s">
        <v>1024</v>
      </c>
      <c r="E51" s="990" t="s">
        <v>1019</v>
      </c>
      <c r="F51" s="990" t="s">
        <v>1029</v>
      </c>
      <c r="G51" s="991">
        <v>1</v>
      </c>
      <c r="H51" s="992" t="s">
        <v>1021</v>
      </c>
      <c r="I51" s="990" t="s">
        <v>1001</v>
      </c>
      <c r="J51" s="990">
        <v>0</v>
      </c>
      <c r="K51" s="990" t="s">
        <v>1025</v>
      </c>
    </row>
    <row r="52" spans="2:11">
      <c r="B52" s="990" t="s">
        <v>1022</v>
      </c>
      <c r="C52" s="990" t="s">
        <v>1023</v>
      </c>
      <c r="D52" s="990" t="s">
        <v>1024</v>
      </c>
      <c r="E52" s="990" t="s">
        <v>1019</v>
      </c>
      <c r="F52" s="990" t="s">
        <v>1029</v>
      </c>
      <c r="G52" s="991">
        <v>1</v>
      </c>
      <c r="H52" s="992" t="s">
        <v>1021</v>
      </c>
      <c r="I52" s="990" t="s">
        <v>1001</v>
      </c>
      <c r="J52" s="990">
        <v>0</v>
      </c>
      <c r="K52" s="990" t="s">
        <v>1025</v>
      </c>
    </row>
    <row r="53" spans="2:11">
      <c r="B53" s="990" t="s">
        <v>1022</v>
      </c>
      <c r="C53" s="990" t="s">
        <v>1023</v>
      </c>
      <c r="D53" s="990" t="s">
        <v>1024</v>
      </c>
      <c r="E53" s="990" t="s">
        <v>1019</v>
      </c>
      <c r="F53" s="990" t="s">
        <v>1029</v>
      </c>
      <c r="G53" s="991">
        <v>1</v>
      </c>
      <c r="H53" s="992" t="s">
        <v>1021</v>
      </c>
      <c r="I53" s="990" t="s">
        <v>1001</v>
      </c>
      <c r="J53" s="990">
        <v>0</v>
      </c>
      <c r="K53" s="990" t="s">
        <v>1025</v>
      </c>
    </row>
    <row r="54" spans="2:11">
      <c r="B54" s="990" t="s">
        <v>1022</v>
      </c>
      <c r="C54" s="990" t="s">
        <v>1023</v>
      </c>
      <c r="D54" s="990" t="s">
        <v>1024</v>
      </c>
      <c r="E54" s="990" t="s">
        <v>1019</v>
      </c>
      <c r="F54" s="990" t="s">
        <v>1029</v>
      </c>
      <c r="G54" s="991">
        <v>1</v>
      </c>
      <c r="H54" s="992" t="s">
        <v>1021</v>
      </c>
      <c r="I54" s="990" t="s">
        <v>1001</v>
      </c>
      <c r="J54" s="990">
        <v>0</v>
      </c>
      <c r="K54" s="990" t="s">
        <v>1025</v>
      </c>
    </row>
    <row r="55" spans="2:11">
      <c r="B55" s="990" t="s">
        <v>1016</v>
      </c>
      <c r="C55" s="990" t="s">
        <v>1017</v>
      </c>
      <c r="D55" s="990" t="s">
        <v>1018</v>
      </c>
      <c r="E55" s="990" t="s">
        <v>1019</v>
      </c>
      <c r="F55" s="990" t="s">
        <v>1020</v>
      </c>
      <c r="G55" s="991">
        <v>1</v>
      </c>
      <c r="H55" s="992" t="s">
        <v>1030</v>
      </c>
      <c r="I55" s="990" t="s">
        <v>1001</v>
      </c>
      <c r="J55" s="990">
        <v>0</v>
      </c>
      <c r="K55" s="990" t="s">
        <v>1002</v>
      </c>
    </row>
    <row r="56" spans="2:11">
      <c r="B56" s="990" t="s">
        <v>1022</v>
      </c>
      <c r="C56" s="990" t="s">
        <v>1023</v>
      </c>
      <c r="D56" s="990" t="s">
        <v>1024</v>
      </c>
      <c r="E56" s="990" t="s">
        <v>998</v>
      </c>
      <c r="F56" s="990" t="s">
        <v>999</v>
      </c>
      <c r="G56" s="991">
        <v>1</v>
      </c>
      <c r="H56" s="992" t="s">
        <v>1030</v>
      </c>
      <c r="I56" s="990" t="s">
        <v>1001</v>
      </c>
      <c r="J56" s="990">
        <v>0</v>
      </c>
      <c r="K56" s="990" t="s">
        <v>1025</v>
      </c>
    </row>
    <row r="57" spans="2:11">
      <c r="B57" s="990" t="s">
        <v>1022</v>
      </c>
      <c r="C57" s="990" t="s">
        <v>1023</v>
      </c>
      <c r="D57" s="990" t="s">
        <v>1024</v>
      </c>
      <c r="E57" s="990" t="s">
        <v>998</v>
      </c>
      <c r="F57" s="990" t="s">
        <v>999</v>
      </c>
      <c r="G57" s="991">
        <v>1</v>
      </c>
      <c r="H57" s="992" t="s">
        <v>1030</v>
      </c>
      <c r="I57" s="990" t="s">
        <v>1001</v>
      </c>
      <c r="J57" s="990">
        <v>0</v>
      </c>
      <c r="K57" s="990" t="s">
        <v>1025</v>
      </c>
    </row>
    <row r="58" spans="2:11">
      <c r="B58" s="990" t="s">
        <v>1016</v>
      </c>
      <c r="C58" s="990" t="s">
        <v>1026</v>
      </c>
      <c r="D58" s="990" t="s">
        <v>1027</v>
      </c>
      <c r="E58" s="990" t="s">
        <v>998</v>
      </c>
      <c r="F58" s="990" t="s">
        <v>1028</v>
      </c>
      <c r="G58" s="991">
        <v>1</v>
      </c>
      <c r="H58" s="992" t="s">
        <v>1030</v>
      </c>
      <c r="I58" s="990" t="s">
        <v>1001</v>
      </c>
      <c r="J58" s="990">
        <v>0</v>
      </c>
      <c r="K58" s="990" t="s">
        <v>1025</v>
      </c>
    </row>
    <row r="59" spans="2:11">
      <c r="B59" s="990" t="s">
        <v>1016</v>
      </c>
      <c r="C59" s="990" t="s">
        <v>1026</v>
      </c>
      <c r="D59" s="990" t="s">
        <v>1027</v>
      </c>
      <c r="E59" s="990" t="s">
        <v>998</v>
      </c>
      <c r="F59" s="990" t="s">
        <v>1028</v>
      </c>
      <c r="G59" s="991">
        <v>1</v>
      </c>
      <c r="H59" s="992" t="s">
        <v>1030</v>
      </c>
      <c r="I59" s="990" t="s">
        <v>1001</v>
      </c>
      <c r="J59" s="990">
        <v>0</v>
      </c>
      <c r="K59" s="990" t="s">
        <v>1025</v>
      </c>
    </row>
    <row r="60" spans="2:11">
      <c r="B60" s="990" t="s">
        <v>1022</v>
      </c>
      <c r="C60" s="990" t="s">
        <v>1023</v>
      </c>
      <c r="D60" s="990" t="s">
        <v>1024</v>
      </c>
      <c r="E60" s="990" t="s">
        <v>998</v>
      </c>
      <c r="F60" s="990" t="s">
        <v>1028</v>
      </c>
      <c r="G60" s="991">
        <v>1</v>
      </c>
      <c r="H60" s="992" t="s">
        <v>1030</v>
      </c>
      <c r="I60" s="990" t="s">
        <v>1001</v>
      </c>
      <c r="J60" s="990">
        <v>0</v>
      </c>
      <c r="K60" s="990" t="s">
        <v>1025</v>
      </c>
    </row>
    <row r="61" spans="2:11">
      <c r="B61" s="990" t="s">
        <v>1022</v>
      </c>
      <c r="C61" s="990" t="s">
        <v>1023</v>
      </c>
      <c r="D61" s="990" t="s">
        <v>1024</v>
      </c>
      <c r="E61" s="990" t="s">
        <v>998</v>
      </c>
      <c r="F61" s="990" t="s">
        <v>1028</v>
      </c>
      <c r="G61" s="991">
        <v>1</v>
      </c>
      <c r="H61" s="992" t="s">
        <v>1030</v>
      </c>
      <c r="I61" s="990" t="s">
        <v>1001</v>
      </c>
      <c r="J61" s="990">
        <v>0</v>
      </c>
      <c r="K61" s="990" t="s">
        <v>1025</v>
      </c>
    </row>
    <row r="62" spans="2:11">
      <c r="B62" s="990" t="s">
        <v>1022</v>
      </c>
      <c r="C62" s="990" t="s">
        <v>1023</v>
      </c>
      <c r="D62" s="990" t="s">
        <v>1024</v>
      </c>
      <c r="E62" s="990" t="s">
        <v>998</v>
      </c>
      <c r="F62" s="990" t="s">
        <v>1028</v>
      </c>
      <c r="G62" s="991">
        <v>1</v>
      </c>
      <c r="H62" s="992" t="s">
        <v>1030</v>
      </c>
      <c r="I62" s="990" t="s">
        <v>1001</v>
      </c>
      <c r="J62" s="990">
        <v>0</v>
      </c>
      <c r="K62" s="990" t="s">
        <v>1025</v>
      </c>
    </row>
    <row r="63" spans="2:11">
      <c r="B63" s="990" t="s">
        <v>1022</v>
      </c>
      <c r="C63" s="990" t="s">
        <v>1023</v>
      </c>
      <c r="D63" s="990" t="s">
        <v>1024</v>
      </c>
      <c r="E63" s="990" t="s">
        <v>998</v>
      </c>
      <c r="F63" s="990" t="s">
        <v>1028</v>
      </c>
      <c r="G63" s="991">
        <v>1</v>
      </c>
      <c r="H63" s="992" t="s">
        <v>1030</v>
      </c>
      <c r="I63" s="990" t="s">
        <v>1001</v>
      </c>
      <c r="J63" s="990">
        <v>0</v>
      </c>
      <c r="K63" s="990" t="s">
        <v>1025</v>
      </c>
    </row>
    <row r="64" spans="2:11">
      <c r="B64" s="990" t="s">
        <v>1022</v>
      </c>
      <c r="C64" s="990" t="s">
        <v>1023</v>
      </c>
      <c r="D64" s="990" t="s">
        <v>1024</v>
      </c>
      <c r="E64" s="990" t="s">
        <v>998</v>
      </c>
      <c r="F64" s="990" t="s">
        <v>1028</v>
      </c>
      <c r="G64" s="991">
        <v>1</v>
      </c>
      <c r="H64" s="992" t="s">
        <v>1030</v>
      </c>
      <c r="I64" s="990" t="s">
        <v>1001</v>
      </c>
      <c r="J64" s="990">
        <v>0</v>
      </c>
      <c r="K64" s="990" t="s">
        <v>1025</v>
      </c>
    </row>
    <row r="65" spans="2:11">
      <c r="B65" s="990" t="s">
        <v>1022</v>
      </c>
      <c r="C65" s="990" t="s">
        <v>1023</v>
      </c>
      <c r="D65" s="990" t="s">
        <v>1024</v>
      </c>
      <c r="E65" s="990" t="s">
        <v>998</v>
      </c>
      <c r="F65" s="990" t="s">
        <v>1029</v>
      </c>
      <c r="G65" s="991">
        <v>1</v>
      </c>
      <c r="H65" s="992" t="s">
        <v>1030</v>
      </c>
      <c r="I65" s="990" t="s">
        <v>1001</v>
      </c>
      <c r="J65" s="990">
        <v>0</v>
      </c>
      <c r="K65" s="990" t="s">
        <v>1025</v>
      </c>
    </row>
    <row r="66" spans="2:11">
      <c r="B66" s="990" t="s">
        <v>1022</v>
      </c>
      <c r="C66" s="990" t="s">
        <v>1023</v>
      </c>
      <c r="D66" s="990" t="s">
        <v>1024</v>
      </c>
      <c r="E66" s="990" t="s">
        <v>998</v>
      </c>
      <c r="F66" s="990" t="s">
        <v>1029</v>
      </c>
      <c r="G66" s="991">
        <v>1</v>
      </c>
      <c r="H66" s="992" t="s">
        <v>1030</v>
      </c>
      <c r="I66" s="990" t="s">
        <v>1001</v>
      </c>
      <c r="J66" s="990">
        <v>0</v>
      </c>
      <c r="K66" s="990" t="s">
        <v>1025</v>
      </c>
    </row>
    <row r="67" spans="2:11">
      <c r="B67" s="990" t="s">
        <v>1022</v>
      </c>
      <c r="C67" s="990" t="s">
        <v>1023</v>
      </c>
      <c r="D67" s="990" t="s">
        <v>1024</v>
      </c>
      <c r="E67" s="990" t="s">
        <v>998</v>
      </c>
      <c r="F67" s="990" t="s">
        <v>1029</v>
      </c>
      <c r="G67" s="991">
        <v>1</v>
      </c>
      <c r="H67" s="992" t="s">
        <v>1030</v>
      </c>
      <c r="I67" s="990" t="s">
        <v>1001</v>
      </c>
      <c r="J67" s="990">
        <v>0</v>
      </c>
      <c r="K67" s="990" t="s">
        <v>1025</v>
      </c>
    </row>
    <row r="68" spans="2:11">
      <c r="B68" s="990" t="s">
        <v>1022</v>
      </c>
      <c r="C68" s="990" t="s">
        <v>1023</v>
      </c>
      <c r="D68" s="990" t="s">
        <v>1024</v>
      </c>
      <c r="E68" s="990" t="s">
        <v>998</v>
      </c>
      <c r="F68" s="990" t="s">
        <v>1029</v>
      </c>
      <c r="G68" s="991">
        <v>1</v>
      </c>
      <c r="H68" s="992" t="s">
        <v>1030</v>
      </c>
      <c r="I68" s="990" t="s">
        <v>1001</v>
      </c>
      <c r="J68" s="990">
        <v>0</v>
      </c>
      <c r="K68" s="990" t="s">
        <v>1025</v>
      </c>
    </row>
    <row r="69" spans="2:11">
      <c r="B69" s="990" t="s">
        <v>1022</v>
      </c>
      <c r="C69" s="990" t="s">
        <v>1023</v>
      </c>
      <c r="D69" s="990" t="s">
        <v>1024</v>
      </c>
      <c r="E69" s="990" t="s">
        <v>998</v>
      </c>
      <c r="F69" s="990" t="s">
        <v>1029</v>
      </c>
      <c r="G69" s="991">
        <v>1</v>
      </c>
      <c r="H69" s="992" t="s">
        <v>1030</v>
      </c>
      <c r="I69" s="990" t="s">
        <v>1001</v>
      </c>
      <c r="J69" s="990">
        <v>0</v>
      </c>
      <c r="K69" s="990" t="s">
        <v>1025</v>
      </c>
    </row>
    <row r="70" spans="2:11">
      <c r="B70" s="990" t="s">
        <v>1022</v>
      </c>
      <c r="C70" s="990" t="s">
        <v>1023</v>
      </c>
      <c r="D70" s="990" t="s">
        <v>1024</v>
      </c>
      <c r="E70" s="990" t="s">
        <v>998</v>
      </c>
      <c r="F70" s="990" t="s">
        <v>1029</v>
      </c>
      <c r="G70" s="991">
        <v>1</v>
      </c>
      <c r="H70" s="992" t="s">
        <v>1030</v>
      </c>
      <c r="I70" s="990" t="s">
        <v>1001</v>
      </c>
      <c r="J70" s="990">
        <v>0</v>
      </c>
      <c r="K70" s="990" t="s">
        <v>1025</v>
      </c>
    </row>
    <row r="71" spans="2:11">
      <c r="B71" s="990" t="s">
        <v>1022</v>
      </c>
      <c r="C71" s="990" t="s">
        <v>1023</v>
      </c>
      <c r="D71" s="990" t="s">
        <v>1024</v>
      </c>
      <c r="E71" s="990" t="s">
        <v>998</v>
      </c>
      <c r="F71" s="990" t="s">
        <v>1029</v>
      </c>
      <c r="G71" s="991">
        <v>1</v>
      </c>
      <c r="H71" s="992" t="s">
        <v>1030</v>
      </c>
      <c r="I71" s="990" t="s">
        <v>1001</v>
      </c>
      <c r="J71" s="990">
        <v>0</v>
      </c>
      <c r="K71" s="990" t="s">
        <v>1025</v>
      </c>
    </row>
    <row r="72" spans="2:11">
      <c r="B72" s="990" t="s">
        <v>1022</v>
      </c>
      <c r="C72" s="990" t="s">
        <v>1023</v>
      </c>
      <c r="D72" s="990" t="s">
        <v>1024</v>
      </c>
      <c r="E72" s="990" t="s">
        <v>998</v>
      </c>
      <c r="F72" s="990" t="s">
        <v>1029</v>
      </c>
      <c r="G72" s="991">
        <v>1</v>
      </c>
      <c r="H72" s="992" t="s">
        <v>1030</v>
      </c>
      <c r="I72" s="990" t="s">
        <v>1001</v>
      </c>
      <c r="J72" s="990">
        <v>0</v>
      </c>
      <c r="K72" s="990" t="s">
        <v>1025</v>
      </c>
    </row>
    <row r="73" spans="2:11">
      <c r="B73" s="990" t="s">
        <v>1022</v>
      </c>
      <c r="C73" s="990" t="s">
        <v>1023</v>
      </c>
      <c r="D73" s="990" t="s">
        <v>1024</v>
      </c>
      <c r="E73" s="990" t="s">
        <v>998</v>
      </c>
      <c r="F73" s="990" t="s">
        <v>1029</v>
      </c>
      <c r="G73" s="991">
        <v>1</v>
      </c>
      <c r="H73" s="992" t="s">
        <v>1030</v>
      </c>
      <c r="I73" s="990" t="s">
        <v>1001</v>
      </c>
      <c r="J73" s="990">
        <v>0</v>
      </c>
      <c r="K73" s="990" t="s">
        <v>1025</v>
      </c>
    </row>
    <row r="74" spans="2:11">
      <c r="B74" s="990" t="s">
        <v>1022</v>
      </c>
      <c r="C74" s="990" t="s">
        <v>1023</v>
      </c>
      <c r="D74" s="990" t="s">
        <v>1024</v>
      </c>
      <c r="E74" s="990" t="s">
        <v>998</v>
      </c>
      <c r="F74" s="990" t="s">
        <v>1029</v>
      </c>
      <c r="G74" s="991">
        <v>1</v>
      </c>
      <c r="H74" s="992" t="s">
        <v>1030</v>
      </c>
      <c r="I74" s="990" t="s">
        <v>1001</v>
      </c>
      <c r="J74" s="990">
        <v>0</v>
      </c>
      <c r="K74" s="990" t="s">
        <v>1025</v>
      </c>
    </row>
    <row r="75" spans="2:11">
      <c r="B75" s="990" t="s">
        <v>1022</v>
      </c>
      <c r="C75" s="990" t="s">
        <v>1023</v>
      </c>
      <c r="D75" s="990" t="s">
        <v>1024</v>
      </c>
      <c r="E75" s="990" t="s">
        <v>998</v>
      </c>
      <c r="F75" s="990" t="s">
        <v>1029</v>
      </c>
      <c r="G75" s="991">
        <v>1</v>
      </c>
      <c r="H75" s="992" t="s">
        <v>1030</v>
      </c>
      <c r="I75" s="990" t="s">
        <v>1001</v>
      </c>
      <c r="J75" s="990">
        <v>0</v>
      </c>
      <c r="K75" s="990" t="s">
        <v>1025</v>
      </c>
    </row>
    <row r="76" spans="2:11">
      <c r="B76" s="990" t="s">
        <v>1022</v>
      </c>
      <c r="C76" s="990" t="s">
        <v>1023</v>
      </c>
      <c r="D76" s="990" t="s">
        <v>1024</v>
      </c>
      <c r="E76" s="990" t="s">
        <v>998</v>
      </c>
      <c r="F76" s="990" t="s">
        <v>1029</v>
      </c>
      <c r="G76" s="991">
        <v>1</v>
      </c>
      <c r="H76" s="992" t="s">
        <v>1030</v>
      </c>
      <c r="I76" s="990" t="s">
        <v>1001</v>
      </c>
      <c r="J76" s="990">
        <v>0</v>
      </c>
      <c r="K76" s="990" t="s">
        <v>1025</v>
      </c>
    </row>
    <row r="77" spans="2:11">
      <c r="B77" s="990" t="s">
        <v>1022</v>
      </c>
      <c r="C77" s="990" t="s">
        <v>1023</v>
      </c>
      <c r="D77" s="990" t="s">
        <v>1024</v>
      </c>
      <c r="E77" s="990" t="s">
        <v>998</v>
      </c>
      <c r="F77" s="990" t="s">
        <v>1029</v>
      </c>
      <c r="G77" s="991">
        <v>1</v>
      </c>
      <c r="H77" s="992" t="s">
        <v>1030</v>
      </c>
      <c r="I77" s="990" t="s">
        <v>1001</v>
      </c>
      <c r="J77" s="990">
        <v>0</v>
      </c>
      <c r="K77" s="990" t="s">
        <v>1025</v>
      </c>
    </row>
    <row r="78" spans="2:11">
      <c r="B78" s="990" t="s">
        <v>1022</v>
      </c>
      <c r="C78" s="990" t="s">
        <v>1023</v>
      </c>
      <c r="D78" s="990" t="s">
        <v>1024</v>
      </c>
      <c r="E78" s="990" t="s">
        <v>998</v>
      </c>
      <c r="F78" s="990" t="s">
        <v>1029</v>
      </c>
      <c r="G78" s="991">
        <v>1</v>
      </c>
      <c r="H78" s="992" t="s">
        <v>1030</v>
      </c>
      <c r="I78" s="990" t="s">
        <v>1001</v>
      </c>
      <c r="J78" s="990">
        <v>0</v>
      </c>
      <c r="K78" s="990" t="s">
        <v>1025</v>
      </c>
    </row>
    <row r="79" spans="2:11">
      <c r="B79" s="990" t="s">
        <v>1022</v>
      </c>
      <c r="C79" s="990" t="s">
        <v>1023</v>
      </c>
      <c r="D79" s="990" t="s">
        <v>1024</v>
      </c>
      <c r="E79" s="990" t="s">
        <v>998</v>
      </c>
      <c r="F79" s="990" t="s">
        <v>1029</v>
      </c>
      <c r="G79" s="991">
        <v>1</v>
      </c>
      <c r="H79" s="992" t="s">
        <v>1030</v>
      </c>
      <c r="I79" s="990" t="s">
        <v>1001</v>
      </c>
      <c r="J79" s="990">
        <v>0</v>
      </c>
      <c r="K79" s="990" t="s">
        <v>1025</v>
      </c>
    </row>
    <row r="80" spans="2:11">
      <c r="B80" s="990" t="s">
        <v>1022</v>
      </c>
      <c r="C80" s="990" t="s">
        <v>1023</v>
      </c>
      <c r="D80" s="990" t="s">
        <v>1024</v>
      </c>
      <c r="E80" s="990" t="s">
        <v>998</v>
      </c>
      <c r="F80" s="990" t="s">
        <v>1029</v>
      </c>
      <c r="G80" s="991">
        <v>1</v>
      </c>
      <c r="H80" s="992" t="s">
        <v>1030</v>
      </c>
      <c r="I80" s="990" t="s">
        <v>1001</v>
      </c>
      <c r="J80" s="990">
        <v>0</v>
      </c>
      <c r="K80" s="990" t="s">
        <v>1025</v>
      </c>
    </row>
    <row r="81" spans="2:11">
      <c r="B81" s="990" t="s">
        <v>1022</v>
      </c>
      <c r="C81" s="990" t="s">
        <v>1023</v>
      </c>
      <c r="D81" s="990" t="s">
        <v>1024</v>
      </c>
      <c r="E81" s="990" t="s">
        <v>998</v>
      </c>
      <c r="F81" s="990" t="s">
        <v>1029</v>
      </c>
      <c r="G81" s="991">
        <v>1</v>
      </c>
      <c r="H81" s="992" t="s">
        <v>1030</v>
      </c>
      <c r="I81" s="990" t="s">
        <v>1001</v>
      </c>
      <c r="J81" s="990">
        <v>0</v>
      </c>
      <c r="K81" s="990" t="s">
        <v>1025</v>
      </c>
    </row>
    <row r="82" spans="2:11">
      <c r="B82" s="990" t="s">
        <v>1022</v>
      </c>
      <c r="C82" s="990" t="s">
        <v>1023</v>
      </c>
      <c r="D82" s="990" t="s">
        <v>1024</v>
      </c>
      <c r="E82" s="990" t="s">
        <v>998</v>
      </c>
      <c r="F82" s="990" t="s">
        <v>1029</v>
      </c>
      <c r="G82" s="991">
        <v>1</v>
      </c>
      <c r="H82" s="992" t="s">
        <v>1030</v>
      </c>
      <c r="I82" s="990" t="s">
        <v>1001</v>
      </c>
      <c r="J82" s="990">
        <v>0</v>
      </c>
      <c r="K82" s="990" t="s">
        <v>1025</v>
      </c>
    </row>
    <row r="83" spans="2:11">
      <c r="B83" s="990" t="s">
        <v>1022</v>
      </c>
      <c r="C83" s="990" t="s">
        <v>1023</v>
      </c>
      <c r="D83" s="990" t="s">
        <v>1024</v>
      </c>
      <c r="E83" s="990" t="s">
        <v>1019</v>
      </c>
      <c r="F83" s="990" t="s">
        <v>1029</v>
      </c>
      <c r="G83" s="991">
        <v>1</v>
      </c>
      <c r="H83" s="992" t="s">
        <v>1030</v>
      </c>
      <c r="I83" s="990" t="s">
        <v>1001</v>
      </c>
      <c r="J83" s="990">
        <v>0</v>
      </c>
      <c r="K83" s="990" t="s">
        <v>1025</v>
      </c>
    </row>
    <row r="84" spans="2:11">
      <c r="B84" s="990" t="s">
        <v>1022</v>
      </c>
      <c r="C84" s="990" t="s">
        <v>1023</v>
      </c>
      <c r="D84" s="990" t="s">
        <v>1024</v>
      </c>
      <c r="E84" s="990" t="s">
        <v>1019</v>
      </c>
      <c r="F84" s="990" t="s">
        <v>1029</v>
      </c>
      <c r="G84" s="991">
        <v>1</v>
      </c>
      <c r="H84" s="992" t="s">
        <v>1030</v>
      </c>
      <c r="I84" s="990" t="s">
        <v>1001</v>
      </c>
      <c r="J84" s="990">
        <v>0</v>
      </c>
      <c r="K84" s="990" t="s">
        <v>1025</v>
      </c>
    </row>
    <row r="85" spans="2:11">
      <c r="B85" s="990" t="s">
        <v>1022</v>
      </c>
      <c r="C85" s="990" t="s">
        <v>1023</v>
      </c>
      <c r="D85" s="990" t="s">
        <v>1024</v>
      </c>
      <c r="E85" s="990" t="s">
        <v>1019</v>
      </c>
      <c r="F85" s="990" t="s">
        <v>1029</v>
      </c>
      <c r="G85" s="991">
        <v>1</v>
      </c>
      <c r="H85" s="992" t="s">
        <v>1030</v>
      </c>
      <c r="I85" s="990" t="s">
        <v>1001</v>
      </c>
      <c r="J85" s="990">
        <v>0</v>
      </c>
      <c r="K85" s="990" t="s">
        <v>1025</v>
      </c>
    </row>
    <row r="86" spans="2:11">
      <c r="B86" s="990" t="s">
        <v>1022</v>
      </c>
      <c r="C86" s="990" t="s">
        <v>1023</v>
      </c>
      <c r="D86" s="990" t="s">
        <v>1024</v>
      </c>
      <c r="E86" s="990" t="s">
        <v>1019</v>
      </c>
      <c r="F86" s="990" t="s">
        <v>1029</v>
      </c>
      <c r="G86" s="991">
        <v>1</v>
      </c>
      <c r="H86" s="992" t="s">
        <v>1030</v>
      </c>
      <c r="I86" s="990" t="s">
        <v>1001</v>
      </c>
      <c r="J86" s="990">
        <v>0</v>
      </c>
      <c r="K86" s="990" t="s">
        <v>1025</v>
      </c>
    </row>
    <row r="87" spans="2:11">
      <c r="B87" s="990" t="s">
        <v>1016</v>
      </c>
      <c r="C87" s="990" t="s">
        <v>1017</v>
      </c>
      <c r="D87" s="990" t="s">
        <v>1018</v>
      </c>
      <c r="E87" s="990" t="s">
        <v>1019</v>
      </c>
      <c r="F87" s="990" t="s">
        <v>1020</v>
      </c>
      <c r="G87" s="991">
        <v>1</v>
      </c>
      <c r="H87" s="992" t="s">
        <v>1031</v>
      </c>
      <c r="I87" s="990" t="s">
        <v>1001</v>
      </c>
      <c r="J87" s="990">
        <v>0</v>
      </c>
      <c r="K87" s="990" t="s">
        <v>1002</v>
      </c>
    </row>
    <row r="88" spans="2:11">
      <c r="B88" s="990" t="s">
        <v>1022</v>
      </c>
      <c r="C88" s="990" t="s">
        <v>1023</v>
      </c>
      <c r="D88" s="990" t="s">
        <v>1024</v>
      </c>
      <c r="E88" s="990" t="s">
        <v>998</v>
      </c>
      <c r="F88" s="990" t="s">
        <v>999</v>
      </c>
      <c r="G88" s="991">
        <v>1</v>
      </c>
      <c r="H88" s="992" t="s">
        <v>1031</v>
      </c>
      <c r="I88" s="990" t="s">
        <v>1001</v>
      </c>
      <c r="J88" s="990">
        <v>0</v>
      </c>
      <c r="K88" s="990" t="s">
        <v>1025</v>
      </c>
    </row>
    <row r="89" spans="2:11">
      <c r="B89" s="990" t="s">
        <v>1022</v>
      </c>
      <c r="C89" s="990" t="s">
        <v>1023</v>
      </c>
      <c r="D89" s="990" t="s">
        <v>1024</v>
      </c>
      <c r="E89" s="990" t="s">
        <v>998</v>
      </c>
      <c r="F89" s="990" t="s">
        <v>999</v>
      </c>
      <c r="G89" s="991">
        <v>1</v>
      </c>
      <c r="H89" s="992" t="s">
        <v>1031</v>
      </c>
      <c r="I89" s="990" t="s">
        <v>1001</v>
      </c>
      <c r="J89" s="990">
        <v>0</v>
      </c>
      <c r="K89" s="990" t="s">
        <v>1025</v>
      </c>
    </row>
    <row r="90" spans="2:11">
      <c r="B90" s="990" t="s">
        <v>1016</v>
      </c>
      <c r="C90" s="990" t="s">
        <v>1026</v>
      </c>
      <c r="D90" s="990" t="s">
        <v>1027</v>
      </c>
      <c r="E90" s="990" t="s">
        <v>998</v>
      </c>
      <c r="F90" s="990" t="s">
        <v>1028</v>
      </c>
      <c r="G90" s="991">
        <v>1</v>
      </c>
      <c r="H90" s="992" t="s">
        <v>1031</v>
      </c>
      <c r="I90" s="990" t="s">
        <v>1001</v>
      </c>
      <c r="J90" s="990">
        <v>0</v>
      </c>
      <c r="K90" s="990" t="s">
        <v>1025</v>
      </c>
    </row>
    <row r="91" spans="2:11">
      <c r="B91" s="990" t="s">
        <v>1016</v>
      </c>
      <c r="C91" s="990" t="s">
        <v>1026</v>
      </c>
      <c r="D91" s="990" t="s">
        <v>1027</v>
      </c>
      <c r="E91" s="990" t="s">
        <v>998</v>
      </c>
      <c r="F91" s="990" t="s">
        <v>1028</v>
      </c>
      <c r="G91" s="991">
        <v>1</v>
      </c>
      <c r="H91" s="992" t="s">
        <v>1031</v>
      </c>
      <c r="I91" s="990" t="s">
        <v>1001</v>
      </c>
      <c r="J91" s="990">
        <v>0</v>
      </c>
      <c r="K91" s="990" t="s">
        <v>1025</v>
      </c>
    </row>
    <row r="92" spans="2:11">
      <c r="B92" s="990" t="s">
        <v>1022</v>
      </c>
      <c r="C92" s="990" t="s">
        <v>1023</v>
      </c>
      <c r="D92" s="990" t="s">
        <v>1024</v>
      </c>
      <c r="E92" s="990" t="s">
        <v>998</v>
      </c>
      <c r="F92" s="990" t="s">
        <v>1028</v>
      </c>
      <c r="G92" s="991">
        <v>1</v>
      </c>
      <c r="H92" s="992" t="s">
        <v>1031</v>
      </c>
      <c r="I92" s="990" t="s">
        <v>1001</v>
      </c>
      <c r="J92" s="990">
        <v>0</v>
      </c>
      <c r="K92" s="990" t="s">
        <v>1025</v>
      </c>
    </row>
    <row r="93" spans="2:11">
      <c r="B93" s="990" t="s">
        <v>1022</v>
      </c>
      <c r="C93" s="990" t="s">
        <v>1023</v>
      </c>
      <c r="D93" s="990" t="s">
        <v>1024</v>
      </c>
      <c r="E93" s="990" t="s">
        <v>998</v>
      </c>
      <c r="F93" s="990" t="s">
        <v>1028</v>
      </c>
      <c r="G93" s="991">
        <v>1</v>
      </c>
      <c r="H93" s="992" t="s">
        <v>1031</v>
      </c>
      <c r="I93" s="990" t="s">
        <v>1001</v>
      </c>
      <c r="J93" s="990">
        <v>0</v>
      </c>
      <c r="K93" s="990" t="s">
        <v>1025</v>
      </c>
    </row>
    <row r="94" spans="2:11">
      <c r="B94" s="990" t="s">
        <v>1022</v>
      </c>
      <c r="C94" s="990" t="s">
        <v>1023</v>
      </c>
      <c r="D94" s="990" t="s">
        <v>1024</v>
      </c>
      <c r="E94" s="990" t="s">
        <v>998</v>
      </c>
      <c r="F94" s="990" t="s">
        <v>1028</v>
      </c>
      <c r="G94" s="991">
        <v>1</v>
      </c>
      <c r="H94" s="992" t="s">
        <v>1031</v>
      </c>
      <c r="I94" s="990" t="s">
        <v>1001</v>
      </c>
      <c r="J94" s="990">
        <v>0</v>
      </c>
      <c r="K94" s="990" t="s">
        <v>1025</v>
      </c>
    </row>
    <row r="95" spans="2:11">
      <c r="B95" s="990" t="s">
        <v>1022</v>
      </c>
      <c r="C95" s="990" t="s">
        <v>1023</v>
      </c>
      <c r="D95" s="990" t="s">
        <v>1024</v>
      </c>
      <c r="E95" s="990" t="s">
        <v>998</v>
      </c>
      <c r="F95" s="990" t="s">
        <v>1028</v>
      </c>
      <c r="G95" s="991">
        <v>1</v>
      </c>
      <c r="H95" s="992" t="s">
        <v>1031</v>
      </c>
      <c r="I95" s="990" t="s">
        <v>1001</v>
      </c>
      <c r="J95" s="990">
        <v>0</v>
      </c>
      <c r="K95" s="990" t="s">
        <v>1025</v>
      </c>
    </row>
    <row r="96" spans="2:11">
      <c r="B96" s="990" t="s">
        <v>1022</v>
      </c>
      <c r="C96" s="990" t="s">
        <v>1023</v>
      </c>
      <c r="D96" s="990" t="s">
        <v>1024</v>
      </c>
      <c r="E96" s="990" t="s">
        <v>998</v>
      </c>
      <c r="F96" s="990" t="s">
        <v>1028</v>
      </c>
      <c r="G96" s="991">
        <v>1</v>
      </c>
      <c r="H96" s="992" t="s">
        <v>1031</v>
      </c>
      <c r="I96" s="990" t="s">
        <v>1001</v>
      </c>
      <c r="J96" s="990">
        <v>0</v>
      </c>
      <c r="K96" s="990" t="s">
        <v>1025</v>
      </c>
    </row>
    <row r="97" spans="2:11">
      <c r="B97" s="990" t="s">
        <v>1022</v>
      </c>
      <c r="C97" s="990" t="s">
        <v>1023</v>
      </c>
      <c r="D97" s="990" t="s">
        <v>1024</v>
      </c>
      <c r="E97" s="990" t="s">
        <v>998</v>
      </c>
      <c r="F97" s="990" t="s">
        <v>1029</v>
      </c>
      <c r="G97" s="991">
        <v>1</v>
      </c>
      <c r="H97" s="992" t="s">
        <v>1031</v>
      </c>
      <c r="I97" s="990" t="s">
        <v>1001</v>
      </c>
      <c r="J97" s="990">
        <v>0</v>
      </c>
      <c r="K97" s="990" t="s">
        <v>1025</v>
      </c>
    </row>
    <row r="98" spans="2:11">
      <c r="B98" s="990" t="s">
        <v>1022</v>
      </c>
      <c r="C98" s="990" t="s">
        <v>1023</v>
      </c>
      <c r="D98" s="990" t="s">
        <v>1024</v>
      </c>
      <c r="E98" s="990" t="s">
        <v>998</v>
      </c>
      <c r="F98" s="990" t="s">
        <v>1029</v>
      </c>
      <c r="G98" s="991">
        <v>1</v>
      </c>
      <c r="H98" s="992" t="s">
        <v>1031</v>
      </c>
      <c r="I98" s="990" t="s">
        <v>1001</v>
      </c>
      <c r="J98" s="990">
        <v>0</v>
      </c>
      <c r="K98" s="990" t="s">
        <v>1025</v>
      </c>
    </row>
    <row r="99" spans="2:11">
      <c r="B99" s="990" t="s">
        <v>1022</v>
      </c>
      <c r="C99" s="990" t="s">
        <v>1023</v>
      </c>
      <c r="D99" s="990" t="s">
        <v>1024</v>
      </c>
      <c r="E99" s="990" t="s">
        <v>998</v>
      </c>
      <c r="F99" s="990" t="s">
        <v>1029</v>
      </c>
      <c r="G99" s="991">
        <v>1</v>
      </c>
      <c r="H99" s="992" t="s">
        <v>1031</v>
      </c>
      <c r="I99" s="990" t="s">
        <v>1001</v>
      </c>
      <c r="J99" s="990">
        <v>0</v>
      </c>
      <c r="K99" s="990" t="s">
        <v>1025</v>
      </c>
    </row>
    <row r="100" spans="2:11">
      <c r="B100" s="990" t="s">
        <v>1022</v>
      </c>
      <c r="C100" s="990" t="s">
        <v>1023</v>
      </c>
      <c r="D100" s="990" t="s">
        <v>1024</v>
      </c>
      <c r="E100" s="990" t="s">
        <v>998</v>
      </c>
      <c r="F100" s="990" t="s">
        <v>1029</v>
      </c>
      <c r="G100" s="991">
        <v>1</v>
      </c>
      <c r="H100" s="992" t="s">
        <v>1031</v>
      </c>
      <c r="I100" s="990" t="s">
        <v>1001</v>
      </c>
      <c r="J100" s="990">
        <v>0</v>
      </c>
      <c r="K100" s="990" t="s">
        <v>1025</v>
      </c>
    </row>
    <row r="101" spans="2:11">
      <c r="B101" s="990" t="s">
        <v>1022</v>
      </c>
      <c r="C101" s="990" t="s">
        <v>1023</v>
      </c>
      <c r="D101" s="990" t="s">
        <v>1024</v>
      </c>
      <c r="E101" s="990" t="s">
        <v>998</v>
      </c>
      <c r="F101" s="990" t="s">
        <v>1029</v>
      </c>
      <c r="G101" s="991">
        <v>1</v>
      </c>
      <c r="H101" s="992" t="s">
        <v>1031</v>
      </c>
      <c r="I101" s="990" t="s">
        <v>1001</v>
      </c>
      <c r="J101" s="990">
        <v>0</v>
      </c>
      <c r="K101" s="990" t="s">
        <v>1025</v>
      </c>
    </row>
    <row r="102" spans="2:11">
      <c r="B102" s="990" t="s">
        <v>1022</v>
      </c>
      <c r="C102" s="990" t="s">
        <v>1023</v>
      </c>
      <c r="D102" s="990" t="s">
        <v>1024</v>
      </c>
      <c r="E102" s="990" t="s">
        <v>998</v>
      </c>
      <c r="F102" s="990" t="s">
        <v>1029</v>
      </c>
      <c r="G102" s="991">
        <v>1</v>
      </c>
      <c r="H102" s="992" t="s">
        <v>1031</v>
      </c>
      <c r="I102" s="990" t="s">
        <v>1001</v>
      </c>
      <c r="J102" s="990">
        <v>0</v>
      </c>
      <c r="K102" s="990" t="s">
        <v>1025</v>
      </c>
    </row>
    <row r="103" spans="2:11">
      <c r="B103" s="990" t="s">
        <v>1022</v>
      </c>
      <c r="C103" s="990" t="s">
        <v>1023</v>
      </c>
      <c r="D103" s="990" t="s">
        <v>1024</v>
      </c>
      <c r="E103" s="990" t="s">
        <v>998</v>
      </c>
      <c r="F103" s="990" t="s">
        <v>1029</v>
      </c>
      <c r="G103" s="991">
        <v>1</v>
      </c>
      <c r="H103" s="992" t="s">
        <v>1031</v>
      </c>
      <c r="I103" s="990" t="s">
        <v>1001</v>
      </c>
      <c r="J103" s="990">
        <v>0</v>
      </c>
      <c r="K103" s="990" t="s">
        <v>1025</v>
      </c>
    </row>
    <row r="104" spans="2:11">
      <c r="B104" s="990" t="s">
        <v>1022</v>
      </c>
      <c r="C104" s="990" t="s">
        <v>1023</v>
      </c>
      <c r="D104" s="990" t="s">
        <v>1024</v>
      </c>
      <c r="E104" s="990" t="s">
        <v>998</v>
      </c>
      <c r="F104" s="990" t="s">
        <v>1029</v>
      </c>
      <c r="G104" s="991">
        <v>1</v>
      </c>
      <c r="H104" s="992" t="s">
        <v>1031</v>
      </c>
      <c r="I104" s="990" t="s">
        <v>1001</v>
      </c>
      <c r="J104" s="990">
        <v>0</v>
      </c>
      <c r="K104" s="990" t="s">
        <v>1025</v>
      </c>
    </row>
    <row r="105" spans="2:11">
      <c r="B105" s="990" t="s">
        <v>1022</v>
      </c>
      <c r="C105" s="990" t="s">
        <v>1023</v>
      </c>
      <c r="D105" s="990" t="s">
        <v>1024</v>
      </c>
      <c r="E105" s="990" t="s">
        <v>998</v>
      </c>
      <c r="F105" s="990" t="s">
        <v>1029</v>
      </c>
      <c r="G105" s="991">
        <v>1</v>
      </c>
      <c r="H105" s="992" t="s">
        <v>1031</v>
      </c>
      <c r="I105" s="990" t="s">
        <v>1001</v>
      </c>
      <c r="J105" s="990">
        <v>0</v>
      </c>
      <c r="K105" s="990" t="s">
        <v>1025</v>
      </c>
    </row>
    <row r="106" spans="2:11">
      <c r="B106" s="990" t="s">
        <v>1022</v>
      </c>
      <c r="C106" s="990" t="s">
        <v>1023</v>
      </c>
      <c r="D106" s="990" t="s">
        <v>1024</v>
      </c>
      <c r="E106" s="990" t="s">
        <v>998</v>
      </c>
      <c r="F106" s="990" t="s">
        <v>1029</v>
      </c>
      <c r="G106" s="991">
        <v>1</v>
      </c>
      <c r="H106" s="992" t="s">
        <v>1031</v>
      </c>
      <c r="I106" s="990" t="s">
        <v>1001</v>
      </c>
      <c r="J106" s="990">
        <v>0</v>
      </c>
      <c r="K106" s="990" t="s">
        <v>1025</v>
      </c>
    </row>
    <row r="107" spans="2:11">
      <c r="B107" s="990" t="s">
        <v>1022</v>
      </c>
      <c r="C107" s="990" t="s">
        <v>1023</v>
      </c>
      <c r="D107" s="990" t="s">
        <v>1024</v>
      </c>
      <c r="E107" s="990" t="s">
        <v>998</v>
      </c>
      <c r="F107" s="990" t="s">
        <v>1029</v>
      </c>
      <c r="G107" s="991">
        <v>1</v>
      </c>
      <c r="H107" s="992" t="s">
        <v>1031</v>
      </c>
      <c r="I107" s="990" t="s">
        <v>1001</v>
      </c>
      <c r="J107" s="990">
        <v>0</v>
      </c>
      <c r="K107" s="990" t="s">
        <v>1025</v>
      </c>
    </row>
    <row r="108" spans="2:11">
      <c r="B108" s="990" t="s">
        <v>1022</v>
      </c>
      <c r="C108" s="990" t="s">
        <v>1023</v>
      </c>
      <c r="D108" s="990" t="s">
        <v>1024</v>
      </c>
      <c r="E108" s="990" t="s">
        <v>998</v>
      </c>
      <c r="F108" s="990" t="s">
        <v>1029</v>
      </c>
      <c r="G108" s="991">
        <v>1</v>
      </c>
      <c r="H108" s="992" t="s">
        <v>1031</v>
      </c>
      <c r="I108" s="990" t="s">
        <v>1001</v>
      </c>
      <c r="J108" s="990">
        <v>0</v>
      </c>
      <c r="K108" s="990" t="s">
        <v>1025</v>
      </c>
    </row>
    <row r="109" spans="2:11">
      <c r="B109" s="990" t="s">
        <v>1022</v>
      </c>
      <c r="C109" s="990" t="s">
        <v>1023</v>
      </c>
      <c r="D109" s="990" t="s">
        <v>1024</v>
      </c>
      <c r="E109" s="990" t="s">
        <v>998</v>
      </c>
      <c r="F109" s="990" t="s">
        <v>1029</v>
      </c>
      <c r="G109" s="991">
        <v>1</v>
      </c>
      <c r="H109" s="992" t="s">
        <v>1031</v>
      </c>
      <c r="I109" s="990" t="s">
        <v>1001</v>
      </c>
      <c r="J109" s="990">
        <v>0</v>
      </c>
      <c r="K109" s="990" t="s">
        <v>1025</v>
      </c>
    </row>
    <row r="110" spans="2:11">
      <c r="B110" s="990" t="s">
        <v>1022</v>
      </c>
      <c r="C110" s="990" t="s">
        <v>1023</v>
      </c>
      <c r="D110" s="990" t="s">
        <v>1024</v>
      </c>
      <c r="E110" s="990" t="s">
        <v>998</v>
      </c>
      <c r="F110" s="990" t="s">
        <v>1029</v>
      </c>
      <c r="G110" s="991">
        <v>1</v>
      </c>
      <c r="H110" s="992" t="s">
        <v>1031</v>
      </c>
      <c r="I110" s="990" t="s">
        <v>1001</v>
      </c>
      <c r="J110" s="990">
        <v>0</v>
      </c>
      <c r="K110" s="990" t="s">
        <v>1025</v>
      </c>
    </row>
    <row r="111" spans="2:11">
      <c r="B111" s="990" t="s">
        <v>1022</v>
      </c>
      <c r="C111" s="990" t="s">
        <v>1023</v>
      </c>
      <c r="D111" s="990" t="s">
        <v>1024</v>
      </c>
      <c r="E111" s="990" t="s">
        <v>998</v>
      </c>
      <c r="F111" s="990" t="s">
        <v>1029</v>
      </c>
      <c r="G111" s="991">
        <v>1</v>
      </c>
      <c r="H111" s="992" t="s">
        <v>1031</v>
      </c>
      <c r="I111" s="990" t="s">
        <v>1001</v>
      </c>
      <c r="J111" s="990">
        <v>0</v>
      </c>
      <c r="K111" s="990" t="s">
        <v>1025</v>
      </c>
    </row>
    <row r="112" spans="2:11">
      <c r="B112" s="990" t="s">
        <v>1022</v>
      </c>
      <c r="C112" s="990" t="s">
        <v>1023</v>
      </c>
      <c r="D112" s="990" t="s">
        <v>1024</v>
      </c>
      <c r="E112" s="990" t="s">
        <v>998</v>
      </c>
      <c r="F112" s="990" t="s">
        <v>1029</v>
      </c>
      <c r="G112" s="991">
        <v>1</v>
      </c>
      <c r="H112" s="992" t="s">
        <v>1031</v>
      </c>
      <c r="I112" s="990" t="s">
        <v>1001</v>
      </c>
      <c r="J112" s="990">
        <v>0</v>
      </c>
      <c r="K112" s="990" t="s">
        <v>1025</v>
      </c>
    </row>
    <row r="113" spans="2:11">
      <c r="B113" s="990" t="s">
        <v>1022</v>
      </c>
      <c r="C113" s="990" t="s">
        <v>1023</v>
      </c>
      <c r="D113" s="990" t="s">
        <v>1024</v>
      </c>
      <c r="E113" s="990" t="s">
        <v>998</v>
      </c>
      <c r="F113" s="990" t="s">
        <v>1029</v>
      </c>
      <c r="G113" s="991">
        <v>1</v>
      </c>
      <c r="H113" s="992" t="s">
        <v>1031</v>
      </c>
      <c r="I113" s="990" t="s">
        <v>1001</v>
      </c>
      <c r="J113" s="990">
        <v>0</v>
      </c>
      <c r="K113" s="990" t="s">
        <v>1025</v>
      </c>
    </row>
    <row r="114" spans="2:11">
      <c r="B114" s="990" t="s">
        <v>1022</v>
      </c>
      <c r="C114" s="990" t="s">
        <v>1023</v>
      </c>
      <c r="D114" s="990" t="s">
        <v>1024</v>
      </c>
      <c r="E114" s="990" t="s">
        <v>998</v>
      </c>
      <c r="F114" s="990" t="s">
        <v>1029</v>
      </c>
      <c r="G114" s="991">
        <v>1</v>
      </c>
      <c r="H114" s="992" t="s">
        <v>1031</v>
      </c>
      <c r="I114" s="990" t="s">
        <v>1001</v>
      </c>
      <c r="J114" s="990">
        <v>0</v>
      </c>
      <c r="K114" s="990" t="s">
        <v>1025</v>
      </c>
    </row>
    <row r="115" spans="2:11">
      <c r="B115" s="990" t="s">
        <v>1022</v>
      </c>
      <c r="C115" s="990" t="s">
        <v>1023</v>
      </c>
      <c r="D115" s="990" t="s">
        <v>1024</v>
      </c>
      <c r="E115" s="990" t="s">
        <v>1019</v>
      </c>
      <c r="F115" s="990" t="s">
        <v>1029</v>
      </c>
      <c r="G115" s="991">
        <v>1</v>
      </c>
      <c r="H115" s="992" t="s">
        <v>1031</v>
      </c>
      <c r="I115" s="990" t="s">
        <v>1001</v>
      </c>
      <c r="J115" s="990">
        <v>0</v>
      </c>
      <c r="K115" s="990" t="s">
        <v>1025</v>
      </c>
    </row>
    <row r="116" spans="2:11">
      <c r="B116" s="990" t="s">
        <v>1022</v>
      </c>
      <c r="C116" s="990" t="s">
        <v>1023</v>
      </c>
      <c r="D116" s="990" t="s">
        <v>1024</v>
      </c>
      <c r="E116" s="990" t="s">
        <v>1019</v>
      </c>
      <c r="F116" s="990" t="s">
        <v>1029</v>
      </c>
      <c r="G116" s="991">
        <v>1</v>
      </c>
      <c r="H116" s="992" t="s">
        <v>1031</v>
      </c>
      <c r="I116" s="990" t="s">
        <v>1001</v>
      </c>
      <c r="J116" s="990">
        <v>0</v>
      </c>
      <c r="K116" s="990" t="s">
        <v>1025</v>
      </c>
    </row>
    <row r="117" spans="2:11">
      <c r="B117" s="990" t="s">
        <v>1022</v>
      </c>
      <c r="C117" s="990" t="s">
        <v>1023</v>
      </c>
      <c r="D117" s="990" t="s">
        <v>1024</v>
      </c>
      <c r="E117" s="990" t="s">
        <v>1019</v>
      </c>
      <c r="F117" s="990" t="s">
        <v>1029</v>
      </c>
      <c r="G117" s="991">
        <v>1</v>
      </c>
      <c r="H117" s="992" t="s">
        <v>1031</v>
      </c>
      <c r="I117" s="990" t="s">
        <v>1001</v>
      </c>
      <c r="J117" s="990">
        <v>0</v>
      </c>
      <c r="K117" s="990" t="s">
        <v>1025</v>
      </c>
    </row>
    <row r="118" spans="2:11">
      <c r="B118" s="990" t="s">
        <v>1022</v>
      </c>
      <c r="C118" s="990" t="s">
        <v>1023</v>
      </c>
      <c r="D118" s="990" t="s">
        <v>1024</v>
      </c>
      <c r="E118" s="990" t="s">
        <v>1019</v>
      </c>
      <c r="F118" s="990" t="s">
        <v>1029</v>
      </c>
      <c r="G118" s="991">
        <v>1</v>
      </c>
      <c r="H118" s="992" t="s">
        <v>1031</v>
      </c>
      <c r="I118" s="990" t="s">
        <v>1001</v>
      </c>
      <c r="J118" s="990">
        <v>0</v>
      </c>
      <c r="K118" s="990" t="s">
        <v>1025</v>
      </c>
    </row>
    <row r="119" spans="2:11">
      <c r="B119" s="990" t="s">
        <v>1016</v>
      </c>
      <c r="C119" s="990" t="s">
        <v>1017</v>
      </c>
      <c r="D119" s="990" t="s">
        <v>1018</v>
      </c>
      <c r="E119" s="990" t="s">
        <v>1019</v>
      </c>
      <c r="F119" s="990" t="s">
        <v>1020</v>
      </c>
      <c r="G119" s="991">
        <v>1</v>
      </c>
      <c r="H119" s="992" t="s">
        <v>1032</v>
      </c>
      <c r="I119" s="990" t="s">
        <v>1001</v>
      </c>
      <c r="J119" s="990">
        <v>0</v>
      </c>
      <c r="K119" s="990" t="s">
        <v>1002</v>
      </c>
    </row>
    <row r="120" spans="2:11">
      <c r="B120" s="990" t="s">
        <v>1022</v>
      </c>
      <c r="C120" s="990" t="s">
        <v>1023</v>
      </c>
      <c r="D120" s="990" t="s">
        <v>1024</v>
      </c>
      <c r="E120" s="990" t="s">
        <v>998</v>
      </c>
      <c r="F120" s="990" t="s">
        <v>999</v>
      </c>
      <c r="G120" s="991">
        <v>1</v>
      </c>
      <c r="H120" s="992" t="s">
        <v>1032</v>
      </c>
      <c r="I120" s="990" t="s">
        <v>1001</v>
      </c>
      <c r="J120" s="990">
        <v>0</v>
      </c>
      <c r="K120" s="990" t="s">
        <v>1025</v>
      </c>
    </row>
    <row r="121" spans="2:11">
      <c r="B121" s="990" t="s">
        <v>1022</v>
      </c>
      <c r="C121" s="990" t="s">
        <v>1023</v>
      </c>
      <c r="D121" s="990" t="s">
        <v>1024</v>
      </c>
      <c r="E121" s="990" t="s">
        <v>998</v>
      </c>
      <c r="F121" s="990" t="s">
        <v>999</v>
      </c>
      <c r="G121" s="991">
        <v>1</v>
      </c>
      <c r="H121" s="992" t="s">
        <v>1032</v>
      </c>
      <c r="I121" s="990" t="s">
        <v>1001</v>
      </c>
      <c r="J121" s="990">
        <v>0</v>
      </c>
      <c r="K121" s="990" t="s">
        <v>1025</v>
      </c>
    </row>
    <row r="122" spans="2:11">
      <c r="B122" s="990" t="s">
        <v>1016</v>
      </c>
      <c r="C122" s="990" t="s">
        <v>1026</v>
      </c>
      <c r="D122" s="990" t="s">
        <v>1027</v>
      </c>
      <c r="E122" s="990" t="s">
        <v>998</v>
      </c>
      <c r="F122" s="990" t="s">
        <v>1028</v>
      </c>
      <c r="G122" s="991">
        <v>1</v>
      </c>
      <c r="H122" s="992" t="s">
        <v>1032</v>
      </c>
      <c r="I122" s="990" t="s">
        <v>1001</v>
      </c>
      <c r="J122" s="990">
        <v>0</v>
      </c>
      <c r="K122" s="990" t="s">
        <v>1025</v>
      </c>
    </row>
    <row r="123" spans="2:11">
      <c r="B123" s="990" t="s">
        <v>1016</v>
      </c>
      <c r="C123" s="990" t="s">
        <v>1026</v>
      </c>
      <c r="D123" s="990" t="s">
        <v>1027</v>
      </c>
      <c r="E123" s="990" t="s">
        <v>998</v>
      </c>
      <c r="F123" s="990" t="s">
        <v>1028</v>
      </c>
      <c r="G123" s="991">
        <v>1</v>
      </c>
      <c r="H123" s="992" t="s">
        <v>1032</v>
      </c>
      <c r="I123" s="990" t="s">
        <v>1001</v>
      </c>
      <c r="J123" s="990">
        <v>0</v>
      </c>
      <c r="K123" s="990" t="s">
        <v>1025</v>
      </c>
    </row>
    <row r="124" spans="2:11">
      <c r="B124" s="990" t="s">
        <v>1022</v>
      </c>
      <c r="C124" s="990" t="s">
        <v>1023</v>
      </c>
      <c r="D124" s="990" t="s">
        <v>1024</v>
      </c>
      <c r="E124" s="990" t="s">
        <v>998</v>
      </c>
      <c r="F124" s="990" t="s">
        <v>1028</v>
      </c>
      <c r="G124" s="991">
        <v>1</v>
      </c>
      <c r="H124" s="992" t="s">
        <v>1032</v>
      </c>
      <c r="I124" s="990" t="s">
        <v>1001</v>
      </c>
      <c r="J124" s="990">
        <v>0</v>
      </c>
      <c r="K124" s="990" t="s">
        <v>1025</v>
      </c>
    </row>
    <row r="125" spans="2:11">
      <c r="B125" s="990" t="s">
        <v>1022</v>
      </c>
      <c r="C125" s="990" t="s">
        <v>1023</v>
      </c>
      <c r="D125" s="990" t="s">
        <v>1024</v>
      </c>
      <c r="E125" s="990" t="s">
        <v>998</v>
      </c>
      <c r="F125" s="990" t="s">
        <v>1028</v>
      </c>
      <c r="G125" s="991">
        <v>1</v>
      </c>
      <c r="H125" s="992" t="s">
        <v>1032</v>
      </c>
      <c r="I125" s="990" t="s">
        <v>1001</v>
      </c>
      <c r="J125" s="990">
        <v>0</v>
      </c>
      <c r="K125" s="990" t="s">
        <v>1025</v>
      </c>
    </row>
    <row r="126" spans="2:11">
      <c r="B126" s="990" t="s">
        <v>1022</v>
      </c>
      <c r="C126" s="990" t="s">
        <v>1023</v>
      </c>
      <c r="D126" s="990" t="s">
        <v>1024</v>
      </c>
      <c r="E126" s="990" t="s">
        <v>998</v>
      </c>
      <c r="F126" s="990" t="s">
        <v>1028</v>
      </c>
      <c r="G126" s="991">
        <v>1</v>
      </c>
      <c r="H126" s="992" t="s">
        <v>1032</v>
      </c>
      <c r="I126" s="990" t="s">
        <v>1001</v>
      </c>
      <c r="J126" s="990">
        <v>0</v>
      </c>
      <c r="K126" s="990" t="s">
        <v>1025</v>
      </c>
    </row>
    <row r="127" spans="2:11">
      <c r="B127" s="990" t="s">
        <v>1022</v>
      </c>
      <c r="C127" s="990" t="s">
        <v>1023</v>
      </c>
      <c r="D127" s="990" t="s">
        <v>1024</v>
      </c>
      <c r="E127" s="990" t="s">
        <v>998</v>
      </c>
      <c r="F127" s="990" t="s">
        <v>1028</v>
      </c>
      <c r="G127" s="991">
        <v>1</v>
      </c>
      <c r="H127" s="992" t="s">
        <v>1032</v>
      </c>
      <c r="I127" s="990" t="s">
        <v>1001</v>
      </c>
      <c r="J127" s="990">
        <v>0</v>
      </c>
      <c r="K127" s="990" t="s">
        <v>1025</v>
      </c>
    </row>
    <row r="128" spans="2:11">
      <c r="B128" s="990" t="s">
        <v>1022</v>
      </c>
      <c r="C128" s="990" t="s">
        <v>1023</v>
      </c>
      <c r="D128" s="990" t="s">
        <v>1024</v>
      </c>
      <c r="E128" s="990" t="s">
        <v>998</v>
      </c>
      <c r="F128" s="990" t="s">
        <v>1028</v>
      </c>
      <c r="G128" s="991">
        <v>1</v>
      </c>
      <c r="H128" s="992" t="s">
        <v>1032</v>
      </c>
      <c r="I128" s="990" t="s">
        <v>1001</v>
      </c>
      <c r="J128" s="990">
        <v>0</v>
      </c>
      <c r="K128" s="990" t="s">
        <v>1025</v>
      </c>
    </row>
    <row r="129" spans="2:11">
      <c r="B129" s="990" t="s">
        <v>1022</v>
      </c>
      <c r="C129" s="990" t="s">
        <v>1023</v>
      </c>
      <c r="D129" s="990" t="s">
        <v>1024</v>
      </c>
      <c r="E129" s="990" t="s">
        <v>998</v>
      </c>
      <c r="F129" s="990" t="s">
        <v>1029</v>
      </c>
      <c r="G129" s="991">
        <v>1</v>
      </c>
      <c r="H129" s="992" t="s">
        <v>1032</v>
      </c>
      <c r="I129" s="990" t="s">
        <v>1001</v>
      </c>
      <c r="J129" s="990">
        <v>0</v>
      </c>
      <c r="K129" s="990" t="s">
        <v>1025</v>
      </c>
    </row>
    <row r="130" spans="2:11">
      <c r="B130" s="990" t="s">
        <v>1022</v>
      </c>
      <c r="C130" s="990" t="s">
        <v>1023</v>
      </c>
      <c r="D130" s="990" t="s">
        <v>1024</v>
      </c>
      <c r="E130" s="990" t="s">
        <v>998</v>
      </c>
      <c r="F130" s="990" t="s">
        <v>1029</v>
      </c>
      <c r="G130" s="991">
        <v>1</v>
      </c>
      <c r="H130" s="992" t="s">
        <v>1032</v>
      </c>
      <c r="I130" s="990" t="s">
        <v>1001</v>
      </c>
      <c r="J130" s="990">
        <v>0</v>
      </c>
      <c r="K130" s="990" t="s">
        <v>1025</v>
      </c>
    </row>
    <row r="131" spans="2:11">
      <c r="B131" s="990" t="s">
        <v>1022</v>
      </c>
      <c r="C131" s="990" t="s">
        <v>1023</v>
      </c>
      <c r="D131" s="990" t="s">
        <v>1024</v>
      </c>
      <c r="E131" s="990" t="s">
        <v>998</v>
      </c>
      <c r="F131" s="990" t="s">
        <v>1029</v>
      </c>
      <c r="G131" s="991">
        <v>1</v>
      </c>
      <c r="H131" s="992" t="s">
        <v>1032</v>
      </c>
      <c r="I131" s="990" t="s">
        <v>1001</v>
      </c>
      <c r="J131" s="990">
        <v>0</v>
      </c>
      <c r="K131" s="990" t="s">
        <v>1025</v>
      </c>
    </row>
    <row r="132" spans="2:11">
      <c r="B132" s="990" t="s">
        <v>1022</v>
      </c>
      <c r="C132" s="990" t="s">
        <v>1023</v>
      </c>
      <c r="D132" s="990" t="s">
        <v>1024</v>
      </c>
      <c r="E132" s="990" t="s">
        <v>998</v>
      </c>
      <c r="F132" s="990" t="s">
        <v>1029</v>
      </c>
      <c r="G132" s="991">
        <v>1</v>
      </c>
      <c r="H132" s="992" t="s">
        <v>1032</v>
      </c>
      <c r="I132" s="990" t="s">
        <v>1001</v>
      </c>
      <c r="J132" s="990">
        <v>0</v>
      </c>
      <c r="K132" s="990" t="s">
        <v>1025</v>
      </c>
    </row>
    <row r="133" spans="2:11">
      <c r="B133" s="990" t="s">
        <v>1022</v>
      </c>
      <c r="C133" s="990" t="s">
        <v>1023</v>
      </c>
      <c r="D133" s="990" t="s">
        <v>1024</v>
      </c>
      <c r="E133" s="990" t="s">
        <v>998</v>
      </c>
      <c r="F133" s="990" t="s">
        <v>1029</v>
      </c>
      <c r="G133" s="991">
        <v>1</v>
      </c>
      <c r="H133" s="992" t="s">
        <v>1032</v>
      </c>
      <c r="I133" s="990" t="s">
        <v>1001</v>
      </c>
      <c r="J133" s="990">
        <v>0</v>
      </c>
      <c r="K133" s="990" t="s">
        <v>1025</v>
      </c>
    </row>
    <row r="134" spans="2:11">
      <c r="B134" s="990" t="s">
        <v>1022</v>
      </c>
      <c r="C134" s="990" t="s">
        <v>1023</v>
      </c>
      <c r="D134" s="990" t="s">
        <v>1024</v>
      </c>
      <c r="E134" s="990" t="s">
        <v>998</v>
      </c>
      <c r="F134" s="990" t="s">
        <v>1029</v>
      </c>
      <c r="G134" s="991">
        <v>1</v>
      </c>
      <c r="H134" s="992" t="s">
        <v>1032</v>
      </c>
      <c r="I134" s="990" t="s">
        <v>1001</v>
      </c>
      <c r="J134" s="990">
        <v>0</v>
      </c>
      <c r="K134" s="990" t="s">
        <v>1025</v>
      </c>
    </row>
    <row r="135" spans="2:11">
      <c r="B135" s="990" t="s">
        <v>1022</v>
      </c>
      <c r="C135" s="990" t="s">
        <v>1023</v>
      </c>
      <c r="D135" s="990" t="s">
        <v>1024</v>
      </c>
      <c r="E135" s="990" t="s">
        <v>998</v>
      </c>
      <c r="F135" s="990" t="s">
        <v>1029</v>
      </c>
      <c r="G135" s="991">
        <v>1</v>
      </c>
      <c r="H135" s="992" t="s">
        <v>1032</v>
      </c>
      <c r="I135" s="990" t="s">
        <v>1001</v>
      </c>
      <c r="J135" s="990">
        <v>0</v>
      </c>
      <c r="K135" s="990" t="s">
        <v>1025</v>
      </c>
    </row>
    <row r="136" spans="2:11">
      <c r="B136" s="990" t="s">
        <v>1022</v>
      </c>
      <c r="C136" s="990" t="s">
        <v>1023</v>
      </c>
      <c r="D136" s="990" t="s">
        <v>1024</v>
      </c>
      <c r="E136" s="990" t="s">
        <v>998</v>
      </c>
      <c r="F136" s="990" t="s">
        <v>1029</v>
      </c>
      <c r="G136" s="991">
        <v>1</v>
      </c>
      <c r="H136" s="992" t="s">
        <v>1032</v>
      </c>
      <c r="I136" s="990" t="s">
        <v>1001</v>
      </c>
      <c r="J136" s="990">
        <v>0</v>
      </c>
      <c r="K136" s="990" t="s">
        <v>1025</v>
      </c>
    </row>
    <row r="137" spans="2:11">
      <c r="B137" s="990" t="s">
        <v>1022</v>
      </c>
      <c r="C137" s="990" t="s">
        <v>1023</v>
      </c>
      <c r="D137" s="990" t="s">
        <v>1024</v>
      </c>
      <c r="E137" s="990" t="s">
        <v>998</v>
      </c>
      <c r="F137" s="990" t="s">
        <v>1029</v>
      </c>
      <c r="G137" s="991">
        <v>1</v>
      </c>
      <c r="H137" s="992" t="s">
        <v>1032</v>
      </c>
      <c r="I137" s="990" t="s">
        <v>1001</v>
      </c>
      <c r="J137" s="990">
        <v>0</v>
      </c>
      <c r="K137" s="990" t="s">
        <v>1025</v>
      </c>
    </row>
    <row r="138" spans="2:11">
      <c r="B138" s="990" t="s">
        <v>1022</v>
      </c>
      <c r="C138" s="990" t="s">
        <v>1023</v>
      </c>
      <c r="D138" s="990" t="s">
        <v>1024</v>
      </c>
      <c r="E138" s="990" t="s">
        <v>998</v>
      </c>
      <c r="F138" s="990" t="s">
        <v>1029</v>
      </c>
      <c r="G138" s="991">
        <v>1</v>
      </c>
      <c r="H138" s="992" t="s">
        <v>1032</v>
      </c>
      <c r="I138" s="990" t="s">
        <v>1001</v>
      </c>
      <c r="J138" s="990">
        <v>0</v>
      </c>
      <c r="K138" s="990" t="s">
        <v>1025</v>
      </c>
    </row>
    <row r="139" spans="2:11">
      <c r="B139" s="990" t="s">
        <v>1022</v>
      </c>
      <c r="C139" s="990" t="s">
        <v>1023</v>
      </c>
      <c r="D139" s="990" t="s">
        <v>1024</v>
      </c>
      <c r="E139" s="990" t="s">
        <v>998</v>
      </c>
      <c r="F139" s="990" t="s">
        <v>1029</v>
      </c>
      <c r="G139" s="991">
        <v>1</v>
      </c>
      <c r="H139" s="992" t="s">
        <v>1032</v>
      </c>
      <c r="I139" s="990" t="s">
        <v>1001</v>
      </c>
      <c r="J139" s="990">
        <v>0</v>
      </c>
      <c r="K139" s="990" t="s">
        <v>1025</v>
      </c>
    </row>
    <row r="140" spans="2:11">
      <c r="B140" s="990" t="s">
        <v>1022</v>
      </c>
      <c r="C140" s="990" t="s">
        <v>1023</v>
      </c>
      <c r="D140" s="990" t="s">
        <v>1024</v>
      </c>
      <c r="E140" s="990" t="s">
        <v>998</v>
      </c>
      <c r="F140" s="990" t="s">
        <v>1029</v>
      </c>
      <c r="G140" s="991">
        <v>1</v>
      </c>
      <c r="H140" s="992" t="s">
        <v>1032</v>
      </c>
      <c r="I140" s="990" t="s">
        <v>1001</v>
      </c>
      <c r="J140" s="990">
        <v>0</v>
      </c>
      <c r="K140" s="990" t="s">
        <v>1025</v>
      </c>
    </row>
    <row r="141" spans="2:11">
      <c r="B141" s="990" t="s">
        <v>1022</v>
      </c>
      <c r="C141" s="990" t="s">
        <v>1023</v>
      </c>
      <c r="D141" s="990" t="s">
        <v>1024</v>
      </c>
      <c r="E141" s="990" t="s">
        <v>998</v>
      </c>
      <c r="F141" s="990" t="s">
        <v>1029</v>
      </c>
      <c r="G141" s="991">
        <v>1</v>
      </c>
      <c r="H141" s="992" t="s">
        <v>1032</v>
      </c>
      <c r="I141" s="990" t="s">
        <v>1001</v>
      </c>
      <c r="J141" s="990">
        <v>0</v>
      </c>
      <c r="K141" s="990" t="s">
        <v>1025</v>
      </c>
    </row>
    <row r="142" spans="2:11">
      <c r="B142" s="990" t="s">
        <v>1022</v>
      </c>
      <c r="C142" s="990" t="s">
        <v>1023</v>
      </c>
      <c r="D142" s="990" t="s">
        <v>1024</v>
      </c>
      <c r="E142" s="990" t="s">
        <v>998</v>
      </c>
      <c r="F142" s="990" t="s">
        <v>1029</v>
      </c>
      <c r="G142" s="991">
        <v>1</v>
      </c>
      <c r="H142" s="992" t="s">
        <v>1032</v>
      </c>
      <c r="I142" s="990" t="s">
        <v>1001</v>
      </c>
      <c r="J142" s="990">
        <v>0</v>
      </c>
      <c r="K142" s="990" t="s">
        <v>1025</v>
      </c>
    </row>
    <row r="143" spans="2:11">
      <c r="B143" s="990" t="s">
        <v>1022</v>
      </c>
      <c r="C143" s="990" t="s">
        <v>1023</v>
      </c>
      <c r="D143" s="990" t="s">
        <v>1024</v>
      </c>
      <c r="E143" s="990" t="s">
        <v>998</v>
      </c>
      <c r="F143" s="990" t="s">
        <v>1029</v>
      </c>
      <c r="G143" s="991">
        <v>1</v>
      </c>
      <c r="H143" s="992" t="s">
        <v>1032</v>
      </c>
      <c r="I143" s="990" t="s">
        <v>1001</v>
      </c>
      <c r="J143" s="990">
        <v>0</v>
      </c>
      <c r="K143" s="990" t="s">
        <v>1025</v>
      </c>
    </row>
    <row r="144" spans="2:11">
      <c r="B144" s="990" t="s">
        <v>1022</v>
      </c>
      <c r="C144" s="990" t="s">
        <v>1023</v>
      </c>
      <c r="D144" s="990" t="s">
        <v>1024</v>
      </c>
      <c r="E144" s="990" t="s">
        <v>998</v>
      </c>
      <c r="F144" s="990" t="s">
        <v>1029</v>
      </c>
      <c r="G144" s="991">
        <v>1</v>
      </c>
      <c r="H144" s="992" t="s">
        <v>1032</v>
      </c>
      <c r="I144" s="990" t="s">
        <v>1001</v>
      </c>
      <c r="J144" s="990">
        <v>0</v>
      </c>
      <c r="K144" s="990" t="s">
        <v>1025</v>
      </c>
    </row>
    <row r="145" spans="2:11">
      <c r="B145" s="990" t="s">
        <v>1022</v>
      </c>
      <c r="C145" s="990" t="s">
        <v>1023</v>
      </c>
      <c r="D145" s="990" t="s">
        <v>1024</v>
      </c>
      <c r="E145" s="990" t="s">
        <v>998</v>
      </c>
      <c r="F145" s="990" t="s">
        <v>1029</v>
      </c>
      <c r="G145" s="991">
        <v>1</v>
      </c>
      <c r="H145" s="992" t="s">
        <v>1032</v>
      </c>
      <c r="I145" s="990" t="s">
        <v>1001</v>
      </c>
      <c r="J145" s="990">
        <v>0</v>
      </c>
      <c r="K145" s="990" t="s">
        <v>1025</v>
      </c>
    </row>
    <row r="146" spans="2:11">
      <c r="B146" s="990" t="s">
        <v>1022</v>
      </c>
      <c r="C146" s="990" t="s">
        <v>1023</v>
      </c>
      <c r="D146" s="990" t="s">
        <v>1024</v>
      </c>
      <c r="E146" s="990" t="s">
        <v>998</v>
      </c>
      <c r="F146" s="990" t="s">
        <v>1029</v>
      </c>
      <c r="G146" s="991">
        <v>1</v>
      </c>
      <c r="H146" s="992" t="s">
        <v>1032</v>
      </c>
      <c r="I146" s="990" t="s">
        <v>1001</v>
      </c>
      <c r="J146" s="990">
        <v>0</v>
      </c>
      <c r="K146" s="990" t="s">
        <v>1025</v>
      </c>
    </row>
    <row r="147" spans="2:11">
      <c r="B147" s="990" t="s">
        <v>1022</v>
      </c>
      <c r="C147" s="990" t="s">
        <v>1023</v>
      </c>
      <c r="D147" s="990" t="s">
        <v>1024</v>
      </c>
      <c r="E147" s="990" t="s">
        <v>1019</v>
      </c>
      <c r="F147" s="990" t="s">
        <v>1029</v>
      </c>
      <c r="G147" s="991">
        <v>1</v>
      </c>
      <c r="H147" s="992" t="s">
        <v>1032</v>
      </c>
      <c r="I147" s="990" t="s">
        <v>1001</v>
      </c>
      <c r="J147" s="990">
        <v>0</v>
      </c>
      <c r="K147" s="990" t="s">
        <v>1025</v>
      </c>
    </row>
    <row r="148" spans="2:11">
      <c r="B148" s="990" t="s">
        <v>1022</v>
      </c>
      <c r="C148" s="990" t="s">
        <v>1023</v>
      </c>
      <c r="D148" s="990" t="s">
        <v>1024</v>
      </c>
      <c r="E148" s="990" t="s">
        <v>1019</v>
      </c>
      <c r="F148" s="990" t="s">
        <v>1029</v>
      </c>
      <c r="G148" s="991">
        <v>1</v>
      </c>
      <c r="H148" s="992" t="s">
        <v>1032</v>
      </c>
      <c r="I148" s="990" t="s">
        <v>1001</v>
      </c>
      <c r="J148" s="990">
        <v>0</v>
      </c>
      <c r="K148" s="990" t="s">
        <v>1025</v>
      </c>
    </row>
    <row r="149" spans="2:11">
      <c r="B149" s="990" t="s">
        <v>1022</v>
      </c>
      <c r="C149" s="990" t="s">
        <v>1023</v>
      </c>
      <c r="D149" s="990" t="s">
        <v>1024</v>
      </c>
      <c r="E149" s="990" t="s">
        <v>1019</v>
      </c>
      <c r="F149" s="990" t="s">
        <v>1029</v>
      </c>
      <c r="G149" s="991">
        <v>1</v>
      </c>
      <c r="H149" s="992" t="s">
        <v>1032</v>
      </c>
      <c r="I149" s="990" t="s">
        <v>1001</v>
      </c>
      <c r="J149" s="990">
        <v>0</v>
      </c>
      <c r="K149" s="990" t="s">
        <v>1025</v>
      </c>
    </row>
    <row r="150" spans="2:11">
      <c r="B150" s="990" t="s">
        <v>1022</v>
      </c>
      <c r="C150" s="990" t="s">
        <v>1023</v>
      </c>
      <c r="D150" s="990" t="s">
        <v>1024</v>
      </c>
      <c r="E150" s="990" t="s">
        <v>1019</v>
      </c>
      <c r="F150" s="990" t="s">
        <v>1029</v>
      </c>
      <c r="G150" s="991">
        <v>1</v>
      </c>
      <c r="H150" s="992" t="s">
        <v>1032</v>
      </c>
      <c r="I150" s="990" t="s">
        <v>1001</v>
      </c>
      <c r="J150" s="990">
        <v>0</v>
      </c>
      <c r="K150" s="990" t="s">
        <v>1025</v>
      </c>
    </row>
    <row r="151" spans="2:11">
      <c r="B151" s="990" t="s">
        <v>1003</v>
      </c>
      <c r="C151" s="990" t="s">
        <v>1033</v>
      </c>
      <c r="D151" s="990" t="s">
        <v>1034</v>
      </c>
      <c r="E151" s="990" t="s">
        <v>998</v>
      </c>
      <c r="F151" s="990" t="s">
        <v>999</v>
      </c>
      <c r="G151" s="991">
        <v>1</v>
      </c>
      <c r="H151" s="992" t="s">
        <v>1035</v>
      </c>
      <c r="I151" s="990" t="s">
        <v>1001</v>
      </c>
      <c r="J151" s="990">
        <v>1</v>
      </c>
      <c r="K151" s="990" t="s">
        <v>1002</v>
      </c>
    </row>
    <row r="152" spans="2:11">
      <c r="B152" s="990" t="s">
        <v>1003</v>
      </c>
      <c r="C152" s="990" t="s">
        <v>1036</v>
      </c>
      <c r="D152" s="990" t="s">
        <v>1037</v>
      </c>
      <c r="E152" s="990" t="s">
        <v>998</v>
      </c>
      <c r="F152" s="990" t="s">
        <v>999</v>
      </c>
      <c r="G152" s="991">
        <v>1</v>
      </c>
      <c r="H152" s="992" t="s">
        <v>1035</v>
      </c>
      <c r="I152" s="990" t="s">
        <v>1001</v>
      </c>
      <c r="J152" s="992">
        <v>0</v>
      </c>
      <c r="K152" s="992" t="s">
        <v>1009</v>
      </c>
    </row>
    <row r="153" spans="2:11">
      <c r="B153" s="990" t="s">
        <v>1016</v>
      </c>
      <c r="C153" s="990" t="s">
        <v>1017</v>
      </c>
      <c r="D153" s="990" t="s">
        <v>1038</v>
      </c>
      <c r="E153" s="990" t="s">
        <v>998</v>
      </c>
      <c r="F153" s="990" t="s">
        <v>999</v>
      </c>
      <c r="G153" s="991">
        <v>1</v>
      </c>
      <c r="H153" s="992" t="s">
        <v>1039</v>
      </c>
      <c r="I153" s="990" t="s">
        <v>1001</v>
      </c>
      <c r="J153" s="992">
        <v>0</v>
      </c>
      <c r="K153" s="990" t="s">
        <v>1040</v>
      </c>
    </row>
    <row r="154" spans="2:11">
      <c r="B154" s="990" t="s">
        <v>1016</v>
      </c>
      <c r="C154" s="990" t="s">
        <v>1017</v>
      </c>
      <c r="D154" s="990" t="s">
        <v>1038</v>
      </c>
      <c r="E154" s="990" t="s">
        <v>998</v>
      </c>
      <c r="F154" s="990" t="s">
        <v>999</v>
      </c>
      <c r="G154" s="991">
        <v>1</v>
      </c>
      <c r="H154" s="992" t="s">
        <v>1039</v>
      </c>
      <c r="I154" s="990" t="s">
        <v>1001</v>
      </c>
      <c r="J154" s="992">
        <v>0</v>
      </c>
      <c r="K154" s="990" t="s">
        <v>1040</v>
      </c>
    </row>
    <row r="155" spans="2:11">
      <c r="B155" s="990" t="s">
        <v>1016</v>
      </c>
      <c r="C155" s="990" t="s">
        <v>1017</v>
      </c>
      <c r="D155" s="990" t="s">
        <v>1041</v>
      </c>
      <c r="E155" s="990" t="s">
        <v>998</v>
      </c>
      <c r="F155" s="990" t="s">
        <v>999</v>
      </c>
      <c r="G155" s="991">
        <v>1</v>
      </c>
      <c r="H155" s="992" t="s">
        <v>1039</v>
      </c>
      <c r="I155" s="990" t="s">
        <v>1001</v>
      </c>
      <c r="J155" s="992">
        <v>0</v>
      </c>
      <c r="K155" s="990" t="s">
        <v>1040</v>
      </c>
    </row>
    <row r="156" spans="2:11">
      <c r="B156" s="990" t="s">
        <v>1016</v>
      </c>
      <c r="C156" s="990" t="s">
        <v>1017</v>
      </c>
      <c r="D156" s="990" t="s">
        <v>1041</v>
      </c>
      <c r="E156" s="990" t="s">
        <v>998</v>
      </c>
      <c r="F156" s="990" t="s">
        <v>999</v>
      </c>
      <c r="G156" s="991">
        <v>1</v>
      </c>
      <c r="H156" s="992" t="s">
        <v>1039</v>
      </c>
      <c r="I156" s="990" t="s">
        <v>1001</v>
      </c>
      <c r="J156" s="992">
        <v>0</v>
      </c>
      <c r="K156" s="990" t="s">
        <v>1040</v>
      </c>
    </row>
    <row r="157" spans="2:11">
      <c r="B157" s="990" t="s">
        <v>1016</v>
      </c>
      <c r="C157" s="990" t="s">
        <v>1017</v>
      </c>
      <c r="D157" s="990" t="s">
        <v>1041</v>
      </c>
      <c r="E157" s="990" t="s">
        <v>998</v>
      </c>
      <c r="F157" s="990" t="s">
        <v>999</v>
      </c>
      <c r="G157" s="991">
        <v>1</v>
      </c>
      <c r="H157" s="992" t="s">
        <v>1039</v>
      </c>
      <c r="I157" s="990" t="s">
        <v>1001</v>
      </c>
      <c r="J157" s="992">
        <v>0</v>
      </c>
      <c r="K157" s="990" t="s">
        <v>1040</v>
      </c>
    </row>
    <row r="158" spans="2:11">
      <c r="B158" s="990" t="s">
        <v>1016</v>
      </c>
      <c r="C158" s="990" t="s">
        <v>1017</v>
      </c>
      <c r="D158" s="990" t="s">
        <v>1041</v>
      </c>
      <c r="E158" s="990" t="s">
        <v>998</v>
      </c>
      <c r="F158" s="990" t="s">
        <v>999</v>
      </c>
      <c r="G158" s="991">
        <v>1</v>
      </c>
      <c r="H158" s="992" t="s">
        <v>1039</v>
      </c>
      <c r="I158" s="990" t="s">
        <v>1001</v>
      </c>
      <c r="J158" s="992">
        <v>0</v>
      </c>
      <c r="K158" s="990" t="s">
        <v>1040</v>
      </c>
    </row>
    <row r="159" spans="2:11">
      <c r="B159" s="990" t="s">
        <v>1016</v>
      </c>
      <c r="C159" s="990" t="s">
        <v>1017</v>
      </c>
      <c r="D159" s="990" t="s">
        <v>1041</v>
      </c>
      <c r="E159" s="990" t="s">
        <v>998</v>
      </c>
      <c r="F159" s="990" t="s">
        <v>999</v>
      </c>
      <c r="G159" s="991">
        <v>1</v>
      </c>
      <c r="H159" s="992" t="s">
        <v>1039</v>
      </c>
      <c r="I159" s="990" t="s">
        <v>1001</v>
      </c>
      <c r="J159" s="992">
        <v>0</v>
      </c>
      <c r="K159" s="990" t="s">
        <v>1040</v>
      </c>
    </row>
    <row r="160" spans="2:11">
      <c r="B160" s="990" t="s">
        <v>1016</v>
      </c>
      <c r="C160" s="990" t="s">
        <v>1017</v>
      </c>
      <c r="D160" s="990" t="s">
        <v>1041</v>
      </c>
      <c r="E160" s="990" t="s">
        <v>998</v>
      </c>
      <c r="F160" s="990" t="s">
        <v>999</v>
      </c>
      <c r="G160" s="991">
        <v>1</v>
      </c>
      <c r="H160" s="992" t="s">
        <v>1039</v>
      </c>
      <c r="I160" s="990" t="s">
        <v>1001</v>
      </c>
      <c r="J160" s="992">
        <v>0</v>
      </c>
      <c r="K160" s="990" t="s">
        <v>1040</v>
      </c>
    </row>
    <row r="161" spans="2:11">
      <c r="B161" s="990" t="s">
        <v>1016</v>
      </c>
      <c r="C161" s="990" t="s">
        <v>1042</v>
      </c>
      <c r="D161"/>
      <c r="E161" s="990" t="s">
        <v>998</v>
      </c>
      <c r="F161" s="990" t="s">
        <v>999</v>
      </c>
      <c r="G161" s="991">
        <v>1</v>
      </c>
      <c r="H161" s="992" t="s">
        <v>1039</v>
      </c>
      <c r="I161" s="990" t="s">
        <v>1001</v>
      </c>
      <c r="J161" s="992">
        <v>0</v>
      </c>
      <c r="K161" s="992" t="s">
        <v>1009</v>
      </c>
    </row>
    <row r="162" spans="2:11">
      <c r="B162" s="990" t="s">
        <v>1003</v>
      </c>
      <c r="C162" s="990" t="s">
        <v>1036</v>
      </c>
      <c r="D162" s="990" t="s">
        <v>1037</v>
      </c>
      <c r="E162" s="990" t="s">
        <v>998</v>
      </c>
      <c r="F162" s="990" t="s">
        <v>999</v>
      </c>
      <c r="G162" s="991">
        <v>1</v>
      </c>
      <c r="H162" s="992" t="s">
        <v>1039</v>
      </c>
      <c r="I162" s="990" t="s">
        <v>1001</v>
      </c>
      <c r="J162" s="992">
        <v>0</v>
      </c>
      <c r="K162" s="992" t="s">
        <v>1009</v>
      </c>
    </row>
    <row r="163" spans="2:11">
      <c r="B163" s="990" t="s">
        <v>1003</v>
      </c>
      <c r="C163" s="990" t="s">
        <v>1004</v>
      </c>
      <c r="D163" s="990" t="s">
        <v>1043</v>
      </c>
      <c r="E163" s="990" t="s">
        <v>1044</v>
      </c>
      <c r="F163" s="990" t="s">
        <v>1020</v>
      </c>
      <c r="G163" s="991">
        <v>1</v>
      </c>
      <c r="H163" s="992" t="s">
        <v>1045</v>
      </c>
      <c r="I163" s="990" t="s">
        <v>1001</v>
      </c>
      <c r="J163" s="992">
        <v>0</v>
      </c>
      <c r="K163" s="990" t="s">
        <v>1046</v>
      </c>
    </row>
    <row r="164" spans="2:11">
      <c r="B164" s="990" t="s">
        <v>1022</v>
      </c>
      <c r="C164" s="990" t="s">
        <v>1047</v>
      </c>
      <c r="D164" s="990" t="s">
        <v>1048</v>
      </c>
      <c r="E164" s="990" t="s">
        <v>1044</v>
      </c>
      <c r="F164" s="990" t="s">
        <v>999</v>
      </c>
      <c r="G164" s="991">
        <v>1</v>
      </c>
      <c r="H164" s="992" t="s">
        <v>1045</v>
      </c>
      <c r="I164" s="990" t="s">
        <v>1001</v>
      </c>
      <c r="J164" s="992">
        <v>0</v>
      </c>
      <c r="K164" s="990" t="s">
        <v>1046</v>
      </c>
    </row>
    <row r="165" spans="2:11">
      <c r="B165" s="990" t="s">
        <v>1022</v>
      </c>
      <c r="C165" s="990" t="s">
        <v>1047</v>
      </c>
      <c r="D165" s="990" t="s">
        <v>1048</v>
      </c>
      <c r="E165" s="990" t="s">
        <v>1044</v>
      </c>
      <c r="F165" s="990" t="s">
        <v>1049</v>
      </c>
      <c r="G165" s="991">
        <v>1</v>
      </c>
      <c r="H165" s="992" t="s">
        <v>1045</v>
      </c>
      <c r="I165" s="990" t="s">
        <v>1001</v>
      </c>
      <c r="J165" s="992">
        <v>0</v>
      </c>
      <c r="K165" s="990" t="s">
        <v>1046</v>
      </c>
    </row>
    <row r="166" spans="2:11">
      <c r="B166" s="990" t="s">
        <v>1003</v>
      </c>
      <c r="C166" s="990" t="s">
        <v>1036</v>
      </c>
      <c r="D166" s="990" t="s">
        <v>1050</v>
      </c>
      <c r="E166" s="990" t="s">
        <v>1044</v>
      </c>
      <c r="F166" s="990" t="s">
        <v>1051</v>
      </c>
      <c r="G166" s="991">
        <v>1</v>
      </c>
      <c r="H166" s="992" t="s">
        <v>1045</v>
      </c>
      <c r="I166" s="990" t="s">
        <v>1001</v>
      </c>
      <c r="J166" s="992">
        <v>0</v>
      </c>
      <c r="K166" s="990" t="s">
        <v>1052</v>
      </c>
    </row>
    <row r="167" spans="2:11">
      <c r="B167" s="990" t="s">
        <v>1016</v>
      </c>
      <c r="C167" s="990" t="s">
        <v>1042</v>
      </c>
      <c r="D167" s="990" t="s">
        <v>1053</v>
      </c>
      <c r="E167" s="990" t="s">
        <v>1044</v>
      </c>
      <c r="F167" s="990" t="s">
        <v>1020</v>
      </c>
      <c r="G167" s="991">
        <v>1</v>
      </c>
      <c r="H167" s="992" t="s">
        <v>1045</v>
      </c>
      <c r="I167" s="990" t="s">
        <v>1001</v>
      </c>
      <c r="J167" s="992">
        <v>0</v>
      </c>
      <c r="K167" s="990" t="s">
        <v>1054</v>
      </c>
    </row>
    <row r="168" spans="2:11">
      <c r="B168" s="990" t="s">
        <v>1003</v>
      </c>
      <c r="C168" s="990" t="s">
        <v>1036</v>
      </c>
      <c r="D168" s="990" t="s">
        <v>1050</v>
      </c>
      <c r="E168" s="990" t="s">
        <v>1044</v>
      </c>
      <c r="F168" s="990" t="s">
        <v>1049</v>
      </c>
      <c r="G168" s="991">
        <v>1</v>
      </c>
      <c r="H168" s="992" t="s">
        <v>1045</v>
      </c>
      <c r="I168" s="990" t="s">
        <v>1001</v>
      </c>
      <c r="J168" s="992">
        <v>0</v>
      </c>
      <c r="K168" s="990" t="s">
        <v>1055</v>
      </c>
    </row>
    <row r="169" spans="2:11">
      <c r="B169" s="990" t="s">
        <v>1003</v>
      </c>
      <c r="C169" s="990" t="s">
        <v>1036</v>
      </c>
      <c r="D169" s="990" t="s">
        <v>1050</v>
      </c>
      <c r="E169" s="990" t="s">
        <v>1044</v>
      </c>
      <c r="F169" s="990" t="s">
        <v>1049</v>
      </c>
      <c r="G169" s="991">
        <v>1</v>
      </c>
      <c r="H169" s="992" t="s">
        <v>1045</v>
      </c>
      <c r="I169" s="990" t="s">
        <v>1001</v>
      </c>
      <c r="J169" s="992">
        <v>0</v>
      </c>
      <c r="K169" s="990" t="s">
        <v>1055</v>
      </c>
    </row>
    <row r="170" spans="2:11">
      <c r="B170" s="990" t="s">
        <v>1003</v>
      </c>
      <c r="C170" s="990" t="s">
        <v>1036</v>
      </c>
      <c r="D170" s="990" t="s">
        <v>1050</v>
      </c>
      <c r="E170" s="990" t="s">
        <v>1044</v>
      </c>
      <c r="F170" s="990" t="s">
        <v>999</v>
      </c>
      <c r="G170" s="991">
        <v>1</v>
      </c>
      <c r="H170" s="992" t="s">
        <v>1045</v>
      </c>
      <c r="I170" s="990" t="s">
        <v>1001</v>
      </c>
      <c r="J170" s="992">
        <v>0</v>
      </c>
      <c r="K170" s="990" t="s">
        <v>1055</v>
      </c>
    </row>
    <row r="171" spans="2:11">
      <c r="B171" s="990" t="s">
        <v>1003</v>
      </c>
      <c r="C171" s="990" t="s">
        <v>1004</v>
      </c>
      <c r="D171" s="990" t="s">
        <v>1043</v>
      </c>
      <c r="E171" s="990" t="s">
        <v>1044</v>
      </c>
      <c r="F171" s="990" t="s">
        <v>1020</v>
      </c>
      <c r="G171" s="991">
        <v>1</v>
      </c>
      <c r="H171" s="992" t="s">
        <v>1056</v>
      </c>
      <c r="I171" s="990" t="s">
        <v>1001</v>
      </c>
      <c r="J171" s="992">
        <v>0</v>
      </c>
      <c r="K171" s="990" t="s">
        <v>1046</v>
      </c>
    </row>
    <row r="172" spans="2:11">
      <c r="B172" s="990" t="s">
        <v>1022</v>
      </c>
      <c r="C172" s="990" t="s">
        <v>1047</v>
      </c>
      <c r="D172" s="990" t="s">
        <v>1048</v>
      </c>
      <c r="E172" s="990" t="s">
        <v>1044</v>
      </c>
      <c r="F172" s="990" t="s">
        <v>999</v>
      </c>
      <c r="G172" s="991">
        <v>1</v>
      </c>
      <c r="H172" s="992" t="s">
        <v>1056</v>
      </c>
      <c r="I172" s="990" t="s">
        <v>1001</v>
      </c>
      <c r="J172" s="992">
        <v>0</v>
      </c>
      <c r="K172" s="990" t="s">
        <v>1046</v>
      </c>
    </row>
    <row r="173" spans="2:11">
      <c r="B173" s="990" t="s">
        <v>1022</v>
      </c>
      <c r="C173" s="990" t="s">
        <v>1047</v>
      </c>
      <c r="D173" s="990" t="s">
        <v>1048</v>
      </c>
      <c r="E173" s="990" t="s">
        <v>1044</v>
      </c>
      <c r="F173" s="990" t="s">
        <v>1049</v>
      </c>
      <c r="G173" s="991">
        <v>1</v>
      </c>
      <c r="H173" s="992" t="s">
        <v>1056</v>
      </c>
      <c r="I173" s="990" t="s">
        <v>1001</v>
      </c>
      <c r="J173" s="992">
        <v>0</v>
      </c>
      <c r="K173" s="990" t="s">
        <v>1046</v>
      </c>
    </row>
    <row r="174" spans="2:11">
      <c r="B174" s="990" t="s">
        <v>1003</v>
      </c>
      <c r="C174" s="990" t="s">
        <v>1036</v>
      </c>
      <c r="D174" s="990" t="s">
        <v>1050</v>
      </c>
      <c r="E174" s="990" t="s">
        <v>1044</v>
      </c>
      <c r="F174" s="990" t="s">
        <v>1049</v>
      </c>
      <c r="G174" s="991">
        <v>1</v>
      </c>
      <c r="H174" s="992" t="s">
        <v>1056</v>
      </c>
      <c r="I174" s="990" t="s">
        <v>1001</v>
      </c>
      <c r="J174" s="992">
        <v>0</v>
      </c>
      <c r="K174" s="990" t="s">
        <v>1055</v>
      </c>
    </row>
    <row r="175" spans="2:11">
      <c r="B175" s="990" t="s">
        <v>1003</v>
      </c>
      <c r="C175" s="990" t="s">
        <v>1036</v>
      </c>
      <c r="D175" s="990" t="s">
        <v>1050</v>
      </c>
      <c r="E175" s="990" t="s">
        <v>1044</v>
      </c>
      <c r="F175" s="990" t="s">
        <v>1049</v>
      </c>
      <c r="G175" s="991">
        <v>1</v>
      </c>
      <c r="H175" s="992" t="s">
        <v>1056</v>
      </c>
      <c r="I175" s="990" t="s">
        <v>1001</v>
      </c>
      <c r="J175" s="992">
        <v>0</v>
      </c>
      <c r="K175" s="990" t="s">
        <v>1055</v>
      </c>
    </row>
    <row r="176" spans="2:11">
      <c r="B176" s="990" t="s">
        <v>1003</v>
      </c>
      <c r="C176" s="990" t="s">
        <v>1036</v>
      </c>
      <c r="D176" s="990" t="s">
        <v>1050</v>
      </c>
      <c r="E176" s="990" t="s">
        <v>1044</v>
      </c>
      <c r="F176" s="990" t="s">
        <v>999</v>
      </c>
      <c r="G176" s="991">
        <v>1</v>
      </c>
      <c r="H176" s="992" t="s">
        <v>1056</v>
      </c>
      <c r="I176" s="990" t="s">
        <v>1001</v>
      </c>
      <c r="J176" s="992">
        <v>0</v>
      </c>
      <c r="K176" s="990" t="s">
        <v>1055</v>
      </c>
    </row>
    <row r="177" spans="2:11">
      <c r="B177" s="990" t="s">
        <v>1003</v>
      </c>
      <c r="C177" s="990" t="s">
        <v>1004</v>
      </c>
      <c r="D177" s="990" t="s">
        <v>1043</v>
      </c>
      <c r="E177" s="990" t="s">
        <v>1044</v>
      </c>
      <c r="F177" s="990" t="s">
        <v>1020</v>
      </c>
      <c r="G177" s="991">
        <v>1</v>
      </c>
      <c r="H177" s="992" t="s">
        <v>1057</v>
      </c>
      <c r="I177" s="990" t="s">
        <v>1001</v>
      </c>
      <c r="J177" s="992">
        <v>0</v>
      </c>
      <c r="K177" s="990" t="s">
        <v>1046</v>
      </c>
    </row>
    <row r="178" spans="2:11">
      <c r="B178" s="990" t="s">
        <v>1022</v>
      </c>
      <c r="C178" s="990" t="s">
        <v>1047</v>
      </c>
      <c r="D178" s="990" t="s">
        <v>1048</v>
      </c>
      <c r="E178" s="990" t="s">
        <v>1044</v>
      </c>
      <c r="F178" s="990" t="s">
        <v>999</v>
      </c>
      <c r="G178" s="991">
        <v>1</v>
      </c>
      <c r="H178" s="992" t="s">
        <v>1057</v>
      </c>
      <c r="I178" s="990" t="s">
        <v>1001</v>
      </c>
      <c r="J178" s="992">
        <v>0</v>
      </c>
      <c r="K178" s="990" t="s">
        <v>1046</v>
      </c>
    </row>
    <row r="179" spans="2:11">
      <c r="B179" s="990" t="s">
        <v>1022</v>
      </c>
      <c r="C179" s="990" t="s">
        <v>1047</v>
      </c>
      <c r="D179" s="990" t="s">
        <v>1048</v>
      </c>
      <c r="E179" s="990" t="s">
        <v>1044</v>
      </c>
      <c r="F179" s="990" t="s">
        <v>1049</v>
      </c>
      <c r="G179" s="991">
        <v>1</v>
      </c>
      <c r="H179" s="992" t="s">
        <v>1057</v>
      </c>
      <c r="I179" s="990" t="s">
        <v>1001</v>
      </c>
      <c r="J179" s="992">
        <v>0</v>
      </c>
      <c r="K179" s="990" t="s">
        <v>1046</v>
      </c>
    </row>
    <row r="180" spans="2:11">
      <c r="B180" s="990" t="s">
        <v>1003</v>
      </c>
      <c r="C180" s="990" t="s">
        <v>1036</v>
      </c>
      <c r="D180" s="990" t="s">
        <v>1050</v>
      </c>
      <c r="E180" s="990" t="s">
        <v>1044</v>
      </c>
      <c r="F180" s="990" t="s">
        <v>1049</v>
      </c>
      <c r="G180" s="991">
        <v>1</v>
      </c>
      <c r="H180" s="992" t="s">
        <v>1057</v>
      </c>
      <c r="I180" s="990" t="s">
        <v>1001</v>
      </c>
      <c r="J180" s="992">
        <v>0</v>
      </c>
      <c r="K180" s="990" t="s">
        <v>1055</v>
      </c>
    </row>
    <row r="181" spans="2:11">
      <c r="B181" s="990" t="s">
        <v>1003</v>
      </c>
      <c r="C181" s="990" t="s">
        <v>1036</v>
      </c>
      <c r="D181" s="990" t="s">
        <v>1050</v>
      </c>
      <c r="E181" s="990" t="s">
        <v>1044</v>
      </c>
      <c r="F181" s="990" t="s">
        <v>1049</v>
      </c>
      <c r="G181" s="991">
        <v>1</v>
      </c>
      <c r="H181" s="992" t="s">
        <v>1057</v>
      </c>
      <c r="I181" s="990" t="s">
        <v>1001</v>
      </c>
      <c r="J181" s="992">
        <v>0</v>
      </c>
      <c r="K181" s="990" t="s">
        <v>1055</v>
      </c>
    </row>
    <row r="182" spans="2:11">
      <c r="B182" s="990" t="s">
        <v>1003</v>
      </c>
      <c r="C182" s="990" t="s">
        <v>1036</v>
      </c>
      <c r="D182" s="990" t="s">
        <v>1050</v>
      </c>
      <c r="E182" s="990" t="s">
        <v>1044</v>
      </c>
      <c r="F182" s="990" t="s">
        <v>999</v>
      </c>
      <c r="G182" s="991">
        <v>1</v>
      </c>
      <c r="H182" s="992" t="s">
        <v>1057</v>
      </c>
      <c r="I182" s="990" t="s">
        <v>1001</v>
      </c>
      <c r="J182" s="992">
        <v>0</v>
      </c>
      <c r="K182" s="990" t="s">
        <v>1055</v>
      </c>
    </row>
    <row r="183" spans="2:11">
      <c r="B183" s="990" t="s">
        <v>1003</v>
      </c>
      <c r="C183" s="990" t="s">
        <v>1004</v>
      </c>
      <c r="D183" s="990" t="s">
        <v>1043</v>
      </c>
      <c r="E183" s="990" t="s">
        <v>1044</v>
      </c>
      <c r="F183" s="990" t="s">
        <v>1020</v>
      </c>
      <c r="G183" s="991">
        <v>1</v>
      </c>
      <c r="H183" s="992" t="s">
        <v>1058</v>
      </c>
      <c r="I183" s="990" t="s">
        <v>1001</v>
      </c>
      <c r="J183" s="992">
        <v>0</v>
      </c>
      <c r="K183" s="990" t="s">
        <v>1046</v>
      </c>
    </row>
    <row r="184" spans="2:11">
      <c r="B184" s="990" t="s">
        <v>1022</v>
      </c>
      <c r="C184" s="990" t="s">
        <v>1047</v>
      </c>
      <c r="D184" s="990" t="s">
        <v>1048</v>
      </c>
      <c r="E184" s="990" t="s">
        <v>1044</v>
      </c>
      <c r="F184" s="990" t="s">
        <v>999</v>
      </c>
      <c r="G184" s="991">
        <v>1</v>
      </c>
      <c r="H184" s="992" t="s">
        <v>1058</v>
      </c>
      <c r="I184" s="990" t="s">
        <v>1001</v>
      </c>
      <c r="J184" s="992">
        <v>0</v>
      </c>
      <c r="K184" s="990" t="s">
        <v>1046</v>
      </c>
    </row>
    <row r="185" spans="2:11">
      <c r="B185" s="990" t="s">
        <v>1022</v>
      </c>
      <c r="C185" s="990" t="s">
        <v>1047</v>
      </c>
      <c r="D185" s="990" t="s">
        <v>1048</v>
      </c>
      <c r="E185" s="990" t="s">
        <v>1044</v>
      </c>
      <c r="F185" s="990" t="s">
        <v>1049</v>
      </c>
      <c r="G185" s="991">
        <v>1</v>
      </c>
      <c r="H185" s="992" t="s">
        <v>1058</v>
      </c>
      <c r="I185" s="990" t="s">
        <v>1001</v>
      </c>
      <c r="J185" s="992">
        <v>0</v>
      </c>
      <c r="K185" s="990" t="s">
        <v>1046</v>
      </c>
    </row>
    <row r="186" spans="2:11">
      <c r="B186" s="990" t="s">
        <v>1003</v>
      </c>
      <c r="C186" s="990" t="s">
        <v>1036</v>
      </c>
      <c r="D186" s="990" t="s">
        <v>1050</v>
      </c>
      <c r="E186" s="990" t="s">
        <v>1044</v>
      </c>
      <c r="F186" s="990" t="s">
        <v>1049</v>
      </c>
      <c r="G186" s="991">
        <v>1</v>
      </c>
      <c r="H186" s="992" t="s">
        <v>1058</v>
      </c>
      <c r="I186" s="990" t="s">
        <v>1001</v>
      </c>
      <c r="J186" s="992">
        <v>0</v>
      </c>
      <c r="K186" s="990" t="s">
        <v>1055</v>
      </c>
    </row>
    <row r="187" spans="2:11">
      <c r="B187" s="990" t="s">
        <v>1003</v>
      </c>
      <c r="C187" s="990" t="s">
        <v>1036</v>
      </c>
      <c r="D187" s="990" t="s">
        <v>1050</v>
      </c>
      <c r="E187" s="990" t="s">
        <v>1044</v>
      </c>
      <c r="F187" s="990" t="s">
        <v>1049</v>
      </c>
      <c r="G187" s="991">
        <v>1</v>
      </c>
      <c r="H187" s="992" t="s">
        <v>1058</v>
      </c>
      <c r="I187" s="990" t="s">
        <v>1001</v>
      </c>
      <c r="J187" s="992">
        <v>0</v>
      </c>
      <c r="K187" s="990" t="s">
        <v>1055</v>
      </c>
    </row>
    <row r="188" spans="2:11">
      <c r="B188" s="990" t="s">
        <v>1003</v>
      </c>
      <c r="C188" s="990" t="s">
        <v>1036</v>
      </c>
      <c r="D188" s="990" t="s">
        <v>1050</v>
      </c>
      <c r="E188" s="990" t="s">
        <v>1044</v>
      </c>
      <c r="F188" s="990" t="s">
        <v>999</v>
      </c>
      <c r="G188" s="991">
        <v>1</v>
      </c>
      <c r="H188" s="992" t="s">
        <v>1058</v>
      </c>
      <c r="I188" s="990" t="s">
        <v>1001</v>
      </c>
      <c r="J188" s="992">
        <v>0</v>
      </c>
      <c r="K188" s="990" t="s">
        <v>1055</v>
      </c>
    </row>
    <row r="189" spans="2:11">
      <c r="B189" s="990" t="s">
        <v>1003</v>
      </c>
      <c r="C189" s="990" t="s">
        <v>1004</v>
      </c>
      <c r="D189" s="990" t="s">
        <v>1043</v>
      </c>
      <c r="E189" s="990" t="s">
        <v>1044</v>
      </c>
      <c r="F189" s="990" t="s">
        <v>1020</v>
      </c>
      <c r="G189" s="991">
        <v>1</v>
      </c>
      <c r="H189" s="992" t="s">
        <v>1059</v>
      </c>
      <c r="I189" s="990" t="s">
        <v>1001</v>
      </c>
      <c r="J189" s="992">
        <v>0</v>
      </c>
      <c r="K189" s="990" t="s">
        <v>1046</v>
      </c>
    </row>
    <row r="190" spans="2:11">
      <c r="B190" s="990" t="s">
        <v>1022</v>
      </c>
      <c r="C190" s="990" t="s">
        <v>1047</v>
      </c>
      <c r="D190" s="990" t="s">
        <v>1048</v>
      </c>
      <c r="E190" s="990" t="s">
        <v>1044</v>
      </c>
      <c r="F190" s="990" t="s">
        <v>999</v>
      </c>
      <c r="G190" s="991">
        <v>1</v>
      </c>
      <c r="H190" s="992" t="s">
        <v>1059</v>
      </c>
      <c r="I190" s="990" t="s">
        <v>1001</v>
      </c>
      <c r="J190" s="992">
        <v>0</v>
      </c>
      <c r="K190" s="990" t="s">
        <v>1046</v>
      </c>
    </row>
    <row r="191" spans="2:11">
      <c r="B191" s="990" t="s">
        <v>1022</v>
      </c>
      <c r="C191" s="990" t="s">
        <v>1047</v>
      </c>
      <c r="D191" s="990" t="s">
        <v>1048</v>
      </c>
      <c r="E191" s="990" t="s">
        <v>1044</v>
      </c>
      <c r="F191" s="990" t="s">
        <v>1049</v>
      </c>
      <c r="G191" s="991">
        <v>1</v>
      </c>
      <c r="H191" s="992" t="s">
        <v>1059</v>
      </c>
      <c r="I191" s="990" t="s">
        <v>1001</v>
      </c>
      <c r="J191" s="992">
        <v>0</v>
      </c>
      <c r="K191" s="990" t="s">
        <v>1046</v>
      </c>
    </row>
    <row r="192" spans="2:11">
      <c r="B192" s="990" t="s">
        <v>1003</v>
      </c>
      <c r="C192" s="990" t="s">
        <v>1036</v>
      </c>
      <c r="D192" s="990" t="s">
        <v>1050</v>
      </c>
      <c r="E192" s="990" t="s">
        <v>1044</v>
      </c>
      <c r="F192" s="990" t="s">
        <v>1049</v>
      </c>
      <c r="G192" s="991">
        <v>1</v>
      </c>
      <c r="H192" s="992" t="s">
        <v>1059</v>
      </c>
      <c r="I192" s="990" t="s">
        <v>1001</v>
      </c>
      <c r="J192" s="992">
        <v>0</v>
      </c>
      <c r="K192" s="990" t="s">
        <v>1055</v>
      </c>
    </row>
    <row r="193" spans="2:11">
      <c r="B193" s="990" t="s">
        <v>1003</v>
      </c>
      <c r="C193" s="990" t="s">
        <v>1036</v>
      </c>
      <c r="D193" s="990" t="s">
        <v>1050</v>
      </c>
      <c r="E193" s="990" t="s">
        <v>1044</v>
      </c>
      <c r="F193" s="990" t="s">
        <v>1049</v>
      </c>
      <c r="G193" s="991">
        <v>1</v>
      </c>
      <c r="H193" s="992" t="s">
        <v>1059</v>
      </c>
      <c r="I193" s="990" t="s">
        <v>1001</v>
      </c>
      <c r="J193" s="992">
        <v>0</v>
      </c>
      <c r="K193" s="990" t="s">
        <v>1055</v>
      </c>
    </row>
    <row r="194" spans="2:11">
      <c r="B194" s="990" t="s">
        <v>1003</v>
      </c>
      <c r="C194" s="990" t="s">
        <v>1036</v>
      </c>
      <c r="D194" s="990" t="s">
        <v>1050</v>
      </c>
      <c r="E194" s="990" t="s">
        <v>1044</v>
      </c>
      <c r="F194" s="990" t="s">
        <v>999</v>
      </c>
      <c r="G194" s="991">
        <v>1</v>
      </c>
      <c r="H194" s="992" t="s">
        <v>1059</v>
      </c>
      <c r="I194" s="990" t="s">
        <v>1001</v>
      </c>
      <c r="J194" s="992">
        <v>0</v>
      </c>
      <c r="K194" s="990" t="s">
        <v>1055</v>
      </c>
    </row>
    <row r="195" spans="2:11">
      <c r="B195" s="990" t="s">
        <v>1003</v>
      </c>
      <c r="C195" s="990" t="s">
        <v>1004</v>
      </c>
      <c r="D195" s="990" t="s">
        <v>1043</v>
      </c>
      <c r="E195" s="990" t="s">
        <v>1044</v>
      </c>
      <c r="F195" s="990" t="s">
        <v>1020</v>
      </c>
      <c r="G195" s="991">
        <v>1</v>
      </c>
      <c r="H195" s="992" t="s">
        <v>1060</v>
      </c>
      <c r="I195" s="990" t="s">
        <v>1001</v>
      </c>
      <c r="J195" s="992">
        <v>0</v>
      </c>
      <c r="K195" s="990" t="s">
        <v>1046</v>
      </c>
    </row>
    <row r="196" spans="2:11">
      <c r="B196" s="990" t="s">
        <v>1022</v>
      </c>
      <c r="C196" s="990" t="s">
        <v>1047</v>
      </c>
      <c r="D196" s="990" t="s">
        <v>1048</v>
      </c>
      <c r="E196" s="990" t="s">
        <v>1044</v>
      </c>
      <c r="F196" s="990" t="s">
        <v>999</v>
      </c>
      <c r="G196" s="991">
        <v>1</v>
      </c>
      <c r="H196" s="992" t="s">
        <v>1060</v>
      </c>
      <c r="I196" s="990" t="s">
        <v>1001</v>
      </c>
      <c r="J196" s="992">
        <v>0</v>
      </c>
      <c r="K196" s="990" t="s">
        <v>1046</v>
      </c>
    </row>
    <row r="197" spans="2:11">
      <c r="B197" s="990" t="s">
        <v>1022</v>
      </c>
      <c r="C197" s="990" t="s">
        <v>1047</v>
      </c>
      <c r="D197" s="990" t="s">
        <v>1048</v>
      </c>
      <c r="E197" s="990" t="s">
        <v>1044</v>
      </c>
      <c r="F197" s="990" t="s">
        <v>1049</v>
      </c>
      <c r="G197" s="991">
        <v>1</v>
      </c>
      <c r="H197" s="992" t="s">
        <v>1060</v>
      </c>
      <c r="I197" s="990" t="s">
        <v>1001</v>
      </c>
      <c r="J197" s="992">
        <v>0</v>
      </c>
      <c r="K197" s="990" t="s">
        <v>1046</v>
      </c>
    </row>
    <row r="198" spans="2:11">
      <c r="B198" s="990" t="s">
        <v>1003</v>
      </c>
      <c r="C198" s="990" t="s">
        <v>1036</v>
      </c>
      <c r="D198" s="990" t="s">
        <v>1050</v>
      </c>
      <c r="E198" s="990" t="s">
        <v>1044</v>
      </c>
      <c r="F198" s="990" t="s">
        <v>1049</v>
      </c>
      <c r="G198" s="991">
        <v>1</v>
      </c>
      <c r="H198" s="992" t="s">
        <v>1060</v>
      </c>
      <c r="I198" s="990" t="s">
        <v>1001</v>
      </c>
      <c r="J198" s="992">
        <v>0</v>
      </c>
      <c r="K198" s="990" t="s">
        <v>1055</v>
      </c>
    </row>
    <row r="199" spans="2:11">
      <c r="B199" s="990" t="s">
        <v>1003</v>
      </c>
      <c r="C199" s="990" t="s">
        <v>1036</v>
      </c>
      <c r="D199" s="990" t="s">
        <v>1050</v>
      </c>
      <c r="E199" s="990" t="s">
        <v>1044</v>
      </c>
      <c r="F199" s="990" t="s">
        <v>1049</v>
      </c>
      <c r="G199" s="991">
        <v>1</v>
      </c>
      <c r="H199" s="992" t="s">
        <v>1060</v>
      </c>
      <c r="I199" s="990" t="s">
        <v>1001</v>
      </c>
      <c r="J199" s="992">
        <v>0</v>
      </c>
      <c r="K199" s="990" t="s">
        <v>1055</v>
      </c>
    </row>
    <row r="200" spans="2:11">
      <c r="B200" s="990" t="s">
        <v>1003</v>
      </c>
      <c r="C200" s="990" t="s">
        <v>1036</v>
      </c>
      <c r="D200" s="990" t="s">
        <v>1050</v>
      </c>
      <c r="E200" s="990" t="s">
        <v>1044</v>
      </c>
      <c r="F200" s="990" t="s">
        <v>999</v>
      </c>
      <c r="G200" s="991">
        <v>1</v>
      </c>
      <c r="H200" s="992" t="s">
        <v>1060</v>
      </c>
      <c r="I200" s="990" t="s">
        <v>1001</v>
      </c>
      <c r="J200" s="992">
        <v>0</v>
      </c>
      <c r="K200" s="990" t="s">
        <v>1055</v>
      </c>
    </row>
    <row r="201" spans="2:11">
      <c r="B201" s="990" t="s">
        <v>1003</v>
      </c>
      <c r="C201" s="990" t="s">
        <v>1004</v>
      </c>
      <c r="D201" s="990" t="s">
        <v>1043</v>
      </c>
      <c r="E201" s="990" t="s">
        <v>1044</v>
      </c>
      <c r="F201" s="990" t="s">
        <v>1020</v>
      </c>
      <c r="G201" s="991">
        <v>1</v>
      </c>
      <c r="H201" s="992" t="s">
        <v>1061</v>
      </c>
      <c r="I201" s="990" t="s">
        <v>1001</v>
      </c>
      <c r="J201" s="992">
        <v>0</v>
      </c>
      <c r="K201" s="990" t="s">
        <v>1046</v>
      </c>
    </row>
    <row r="202" spans="2:11">
      <c r="B202" s="990" t="s">
        <v>1022</v>
      </c>
      <c r="C202" s="990" t="s">
        <v>1047</v>
      </c>
      <c r="D202" s="990" t="s">
        <v>1048</v>
      </c>
      <c r="E202" s="990" t="s">
        <v>1044</v>
      </c>
      <c r="F202" s="990" t="s">
        <v>999</v>
      </c>
      <c r="G202" s="991">
        <v>1</v>
      </c>
      <c r="H202" s="992" t="s">
        <v>1061</v>
      </c>
      <c r="I202" s="990" t="s">
        <v>1001</v>
      </c>
      <c r="J202" s="992">
        <v>0</v>
      </c>
      <c r="K202" s="990" t="s">
        <v>1046</v>
      </c>
    </row>
    <row r="203" spans="2:11">
      <c r="B203" s="990" t="s">
        <v>1022</v>
      </c>
      <c r="C203" s="990" t="s">
        <v>1047</v>
      </c>
      <c r="D203" s="990" t="s">
        <v>1048</v>
      </c>
      <c r="E203" s="990" t="s">
        <v>1044</v>
      </c>
      <c r="F203" s="990" t="s">
        <v>1049</v>
      </c>
      <c r="G203" s="991">
        <v>1</v>
      </c>
      <c r="H203" s="992" t="s">
        <v>1061</v>
      </c>
      <c r="I203" s="990" t="s">
        <v>1001</v>
      </c>
      <c r="J203" s="992">
        <v>0</v>
      </c>
      <c r="K203" s="990" t="s">
        <v>1046</v>
      </c>
    </row>
    <row r="204" spans="2:11">
      <c r="B204" s="990" t="s">
        <v>1003</v>
      </c>
      <c r="C204" s="990" t="s">
        <v>1036</v>
      </c>
      <c r="D204" s="990" t="s">
        <v>1050</v>
      </c>
      <c r="E204" s="990" t="s">
        <v>1044</v>
      </c>
      <c r="F204" s="990" t="s">
        <v>1049</v>
      </c>
      <c r="G204" s="991">
        <v>1</v>
      </c>
      <c r="H204" s="992" t="s">
        <v>1061</v>
      </c>
      <c r="I204" s="990" t="s">
        <v>1001</v>
      </c>
      <c r="J204" s="992">
        <v>0</v>
      </c>
      <c r="K204" s="990" t="s">
        <v>1055</v>
      </c>
    </row>
    <row r="205" spans="2:11">
      <c r="B205" s="990" t="s">
        <v>1003</v>
      </c>
      <c r="C205" s="990" t="s">
        <v>1036</v>
      </c>
      <c r="D205" s="990" t="s">
        <v>1050</v>
      </c>
      <c r="E205" s="990" t="s">
        <v>1044</v>
      </c>
      <c r="F205" s="990" t="s">
        <v>1049</v>
      </c>
      <c r="G205" s="991">
        <v>1</v>
      </c>
      <c r="H205" s="992" t="s">
        <v>1061</v>
      </c>
      <c r="I205" s="990" t="s">
        <v>1001</v>
      </c>
      <c r="J205" s="992">
        <v>0</v>
      </c>
      <c r="K205" s="990" t="s">
        <v>1055</v>
      </c>
    </row>
    <row r="206" spans="2:11">
      <c r="B206" s="990" t="s">
        <v>1003</v>
      </c>
      <c r="C206" s="990" t="s">
        <v>1036</v>
      </c>
      <c r="D206" s="990" t="s">
        <v>1050</v>
      </c>
      <c r="E206" s="990" t="s">
        <v>1044</v>
      </c>
      <c r="F206" s="990" t="s">
        <v>999</v>
      </c>
      <c r="G206" s="991">
        <v>1</v>
      </c>
      <c r="H206" s="992" t="s">
        <v>1061</v>
      </c>
      <c r="I206" s="990" t="s">
        <v>1001</v>
      </c>
      <c r="J206" s="992">
        <v>0</v>
      </c>
      <c r="K206" s="990" t="s">
        <v>1055</v>
      </c>
    </row>
    <row r="207" spans="2:11">
      <c r="B207" s="990" t="s">
        <v>1016</v>
      </c>
      <c r="C207" s="990" t="s">
        <v>1062</v>
      </c>
      <c r="D207" s="990" t="s">
        <v>1063</v>
      </c>
      <c r="E207" s="990" t="s">
        <v>1064</v>
      </c>
      <c r="F207" s="990" t="s">
        <v>1020</v>
      </c>
      <c r="G207" s="991">
        <v>1</v>
      </c>
      <c r="H207" s="992" t="s">
        <v>1065</v>
      </c>
      <c r="I207" s="990" t="s">
        <v>1001</v>
      </c>
      <c r="J207" s="990">
        <v>0</v>
      </c>
      <c r="K207" s="993" t="s">
        <v>1052</v>
      </c>
    </row>
    <row r="208" spans="2:11">
      <c r="B208" s="990" t="s">
        <v>1016</v>
      </c>
      <c r="C208" s="990" t="s">
        <v>1066</v>
      </c>
      <c r="D208" s="990" t="s">
        <v>1067</v>
      </c>
      <c r="E208" s="990" t="s">
        <v>1064</v>
      </c>
      <c r="F208" s="990" t="s">
        <v>1020</v>
      </c>
      <c r="G208" s="991">
        <v>1</v>
      </c>
      <c r="H208" s="992" t="s">
        <v>1065</v>
      </c>
      <c r="I208" s="990" t="s">
        <v>1001</v>
      </c>
      <c r="J208" s="990">
        <v>0</v>
      </c>
      <c r="K208" s="993" t="s">
        <v>1052</v>
      </c>
    </row>
    <row r="209" spans="2:11">
      <c r="B209" s="990" t="s">
        <v>1016</v>
      </c>
      <c r="C209" s="990" t="s">
        <v>1068</v>
      </c>
      <c r="D209" s="990" t="s">
        <v>1069</v>
      </c>
      <c r="E209" s="990" t="s">
        <v>1064</v>
      </c>
      <c r="F209" s="990" t="s">
        <v>1049</v>
      </c>
      <c r="G209" s="991">
        <v>1</v>
      </c>
      <c r="H209" s="992" t="s">
        <v>1065</v>
      </c>
      <c r="I209" s="990" t="s">
        <v>1001</v>
      </c>
      <c r="J209" s="990">
        <v>1</v>
      </c>
      <c r="K209" s="993" t="s">
        <v>1052</v>
      </c>
    </row>
    <row r="210" spans="2:11">
      <c r="B210" s="990" t="s">
        <v>1016</v>
      </c>
      <c r="C210" s="990" t="s">
        <v>1068</v>
      </c>
      <c r="D210" s="990" t="s">
        <v>1069</v>
      </c>
      <c r="E210" s="990" t="s">
        <v>1064</v>
      </c>
      <c r="F210" s="990" t="s">
        <v>1049</v>
      </c>
      <c r="G210" s="991">
        <v>1</v>
      </c>
      <c r="H210" s="992" t="s">
        <v>1065</v>
      </c>
      <c r="I210" s="990" t="s">
        <v>1001</v>
      </c>
      <c r="J210" s="990">
        <v>0</v>
      </c>
      <c r="K210" s="993" t="s">
        <v>1052</v>
      </c>
    </row>
    <row r="211" spans="2:11">
      <c r="B211" s="990" t="s">
        <v>1016</v>
      </c>
      <c r="C211" s="990" t="s">
        <v>1068</v>
      </c>
      <c r="D211" s="990" t="s">
        <v>1069</v>
      </c>
      <c r="E211" s="990" t="s">
        <v>1064</v>
      </c>
      <c r="F211" s="990" t="s">
        <v>1049</v>
      </c>
      <c r="G211" s="991">
        <v>1</v>
      </c>
      <c r="H211" s="992" t="s">
        <v>1065</v>
      </c>
      <c r="I211" s="990" t="s">
        <v>1001</v>
      </c>
      <c r="J211" s="990">
        <v>1</v>
      </c>
      <c r="K211" s="993" t="s">
        <v>1052</v>
      </c>
    </row>
    <row r="212" spans="2:11">
      <c r="B212" s="990" t="s">
        <v>1016</v>
      </c>
      <c r="C212" s="990" t="s">
        <v>1068</v>
      </c>
      <c r="D212" s="990" t="s">
        <v>1069</v>
      </c>
      <c r="E212" s="990" t="s">
        <v>1064</v>
      </c>
      <c r="F212" s="990" t="s">
        <v>1049</v>
      </c>
      <c r="G212" s="991">
        <v>1</v>
      </c>
      <c r="H212" s="992" t="s">
        <v>1065</v>
      </c>
      <c r="I212" s="990" t="s">
        <v>1001</v>
      </c>
      <c r="J212" s="990">
        <v>0</v>
      </c>
      <c r="K212" s="993" t="s">
        <v>1052</v>
      </c>
    </row>
    <row r="213" spans="2:11">
      <c r="B213" s="990" t="s">
        <v>1016</v>
      </c>
      <c r="C213" s="990" t="s">
        <v>1070</v>
      </c>
      <c r="D213" s="990" t="s">
        <v>1071</v>
      </c>
      <c r="E213" s="990" t="s">
        <v>1064</v>
      </c>
      <c r="F213" s="990" t="s">
        <v>1049</v>
      </c>
      <c r="G213" s="991">
        <v>1</v>
      </c>
      <c r="H213" s="992" t="s">
        <v>1065</v>
      </c>
      <c r="I213" s="990" t="s">
        <v>1001</v>
      </c>
      <c r="J213" s="990">
        <v>1</v>
      </c>
      <c r="K213" s="993" t="s">
        <v>1040</v>
      </c>
    </row>
    <row r="214" spans="2:11">
      <c r="B214" s="990" t="s">
        <v>1016</v>
      </c>
      <c r="C214" s="990" t="s">
        <v>1070</v>
      </c>
      <c r="D214" s="990" t="s">
        <v>1071</v>
      </c>
      <c r="E214" s="990" t="s">
        <v>1064</v>
      </c>
      <c r="F214" s="990" t="s">
        <v>1049</v>
      </c>
      <c r="G214" s="991">
        <v>1</v>
      </c>
      <c r="H214" s="992" t="s">
        <v>1065</v>
      </c>
      <c r="I214" s="990" t="s">
        <v>1001</v>
      </c>
      <c r="J214" s="990">
        <v>1</v>
      </c>
      <c r="K214" s="993" t="s">
        <v>1040</v>
      </c>
    </row>
    <row r="215" spans="2:11">
      <c r="B215" s="990" t="s">
        <v>1016</v>
      </c>
      <c r="C215" s="990" t="s">
        <v>1066</v>
      </c>
      <c r="D215" s="990" t="s">
        <v>1067</v>
      </c>
      <c r="E215" s="990" t="s">
        <v>1064</v>
      </c>
      <c r="F215" s="990" t="s">
        <v>1020</v>
      </c>
      <c r="G215" s="991">
        <v>1</v>
      </c>
      <c r="H215" s="992" t="s">
        <v>1065</v>
      </c>
      <c r="I215" s="990" t="s">
        <v>1001</v>
      </c>
      <c r="J215" s="990">
        <v>0</v>
      </c>
      <c r="K215" s="993" t="s">
        <v>1040</v>
      </c>
    </row>
    <row r="216" spans="2:11">
      <c r="B216" s="990" t="s">
        <v>995</v>
      </c>
      <c r="C216" s="990" t="s">
        <v>1072</v>
      </c>
      <c r="D216" s="990" t="s">
        <v>1073</v>
      </c>
      <c r="E216" s="990" t="s">
        <v>1064</v>
      </c>
      <c r="F216" s="990" t="s">
        <v>1020</v>
      </c>
      <c r="G216" s="991">
        <v>1</v>
      </c>
      <c r="H216" s="992" t="s">
        <v>1065</v>
      </c>
      <c r="I216" s="990" t="s">
        <v>1001</v>
      </c>
      <c r="J216" s="990">
        <v>0</v>
      </c>
      <c r="K216" s="993" t="s">
        <v>1040</v>
      </c>
    </row>
    <row r="217" spans="2:11">
      <c r="B217" s="990" t="s">
        <v>995</v>
      </c>
      <c r="C217" s="990" t="s">
        <v>1072</v>
      </c>
      <c r="D217" s="990" t="s">
        <v>1073</v>
      </c>
      <c r="E217" s="990" t="s">
        <v>1064</v>
      </c>
      <c r="F217" s="990" t="s">
        <v>1020</v>
      </c>
      <c r="G217" s="991">
        <v>1</v>
      </c>
      <c r="H217" s="992" t="s">
        <v>1065</v>
      </c>
      <c r="I217" s="990" t="s">
        <v>1001</v>
      </c>
      <c r="J217" s="990">
        <v>0</v>
      </c>
      <c r="K217" s="993" t="s">
        <v>1040</v>
      </c>
    </row>
    <row r="218" spans="2:11">
      <c r="B218" s="990" t="s">
        <v>1016</v>
      </c>
      <c r="C218" s="990" t="s">
        <v>1074</v>
      </c>
      <c r="D218" s="990" t="s">
        <v>1075</v>
      </c>
      <c r="E218" s="990" t="s">
        <v>1064</v>
      </c>
      <c r="F218" s="990" t="s">
        <v>1020</v>
      </c>
      <c r="G218" s="991">
        <v>1</v>
      </c>
      <c r="H218" s="992" t="s">
        <v>1065</v>
      </c>
      <c r="I218" s="990" t="s">
        <v>1001</v>
      </c>
      <c r="J218" s="990">
        <v>0</v>
      </c>
      <c r="K218" s="993" t="s">
        <v>1076</v>
      </c>
    </row>
    <row r="219" spans="2:11">
      <c r="B219" s="990" t="s">
        <v>1016</v>
      </c>
      <c r="C219" s="990" t="s">
        <v>1074</v>
      </c>
      <c r="D219" s="990" t="s">
        <v>1075</v>
      </c>
      <c r="E219" s="990" t="s">
        <v>1064</v>
      </c>
      <c r="F219" s="990" t="s">
        <v>1020</v>
      </c>
      <c r="G219" s="991">
        <v>1</v>
      </c>
      <c r="H219" s="992" t="s">
        <v>1065</v>
      </c>
      <c r="I219" s="990" t="s">
        <v>1001</v>
      </c>
      <c r="J219" s="990">
        <v>0</v>
      </c>
      <c r="K219" s="993" t="s">
        <v>1076</v>
      </c>
    </row>
    <row r="220" spans="2:11">
      <c r="B220" s="990" t="s">
        <v>1077</v>
      </c>
      <c r="C220" s="990" t="s">
        <v>1078</v>
      </c>
      <c r="D220" s="990" t="s">
        <v>1079</v>
      </c>
      <c r="E220" s="990" t="s">
        <v>1064</v>
      </c>
      <c r="F220" s="990" t="s">
        <v>1080</v>
      </c>
      <c r="G220" s="991">
        <v>1</v>
      </c>
      <c r="H220" s="992" t="s">
        <v>1065</v>
      </c>
      <c r="I220" s="990" t="s">
        <v>1001</v>
      </c>
      <c r="J220" s="990">
        <v>1</v>
      </c>
      <c r="K220" s="993" t="s">
        <v>1014</v>
      </c>
    </row>
    <row r="221" spans="2:11">
      <c r="B221" s="990" t="s">
        <v>1077</v>
      </c>
      <c r="C221" s="990" t="s">
        <v>1078</v>
      </c>
      <c r="D221" s="990" t="s">
        <v>1079</v>
      </c>
      <c r="E221" s="990" t="s">
        <v>1064</v>
      </c>
      <c r="F221" s="990" t="s">
        <v>1080</v>
      </c>
      <c r="G221" s="991">
        <v>1</v>
      </c>
      <c r="H221" s="992" t="s">
        <v>1065</v>
      </c>
      <c r="I221" s="990" t="s">
        <v>1001</v>
      </c>
      <c r="J221" s="990">
        <v>1</v>
      </c>
      <c r="K221" s="993" t="s">
        <v>1014</v>
      </c>
    </row>
    <row r="222" spans="2:11">
      <c r="B222" s="990" t="s">
        <v>1077</v>
      </c>
      <c r="C222" s="990" t="s">
        <v>1078</v>
      </c>
      <c r="D222" s="990" t="s">
        <v>1079</v>
      </c>
      <c r="E222" s="990" t="s">
        <v>1064</v>
      </c>
      <c r="F222" s="990" t="s">
        <v>1080</v>
      </c>
      <c r="G222" s="991">
        <v>1</v>
      </c>
      <c r="H222" s="992" t="s">
        <v>1065</v>
      </c>
      <c r="I222" s="990" t="s">
        <v>1001</v>
      </c>
      <c r="J222" s="990">
        <v>1</v>
      </c>
      <c r="K222" s="993" t="s">
        <v>1014</v>
      </c>
    </row>
    <row r="223" spans="2:11">
      <c r="B223" s="990" t="s">
        <v>1016</v>
      </c>
      <c r="C223" s="990" t="s">
        <v>1074</v>
      </c>
      <c r="D223" s="990" t="s">
        <v>1075</v>
      </c>
      <c r="E223" s="990" t="s">
        <v>1064</v>
      </c>
      <c r="F223" s="990" t="s">
        <v>1020</v>
      </c>
      <c r="G223" s="991">
        <v>1</v>
      </c>
      <c r="H223" s="992" t="s">
        <v>1081</v>
      </c>
      <c r="I223" s="990" t="s">
        <v>1001</v>
      </c>
      <c r="J223" s="990">
        <v>0</v>
      </c>
      <c r="K223" s="993" t="s">
        <v>1076</v>
      </c>
    </row>
    <row r="224" spans="2:11">
      <c r="B224" s="990" t="s">
        <v>1016</v>
      </c>
      <c r="C224" s="990" t="s">
        <v>1074</v>
      </c>
      <c r="D224" s="990" t="s">
        <v>1075</v>
      </c>
      <c r="E224" s="990" t="s">
        <v>1064</v>
      </c>
      <c r="F224" s="990" t="s">
        <v>1020</v>
      </c>
      <c r="G224" s="991">
        <v>1</v>
      </c>
      <c r="H224" s="992" t="s">
        <v>1081</v>
      </c>
      <c r="I224" s="990" t="s">
        <v>1001</v>
      </c>
      <c r="J224" s="990">
        <v>0</v>
      </c>
      <c r="K224" s="993" t="s">
        <v>1076</v>
      </c>
    </row>
    <row r="225" spans="2:11">
      <c r="B225" s="990" t="s">
        <v>1016</v>
      </c>
      <c r="C225" s="990" t="s">
        <v>1074</v>
      </c>
      <c r="D225" s="990" t="s">
        <v>1075</v>
      </c>
      <c r="E225" s="990" t="s">
        <v>1064</v>
      </c>
      <c r="F225" s="990" t="s">
        <v>1020</v>
      </c>
      <c r="G225" s="991">
        <v>1</v>
      </c>
      <c r="H225" s="992" t="s">
        <v>1082</v>
      </c>
      <c r="I225" s="990" t="s">
        <v>1001</v>
      </c>
      <c r="J225" s="990">
        <v>0</v>
      </c>
      <c r="K225" s="993" t="s">
        <v>1076</v>
      </c>
    </row>
    <row r="226" spans="2:11">
      <c r="B226" s="990" t="s">
        <v>1016</v>
      </c>
      <c r="C226" s="990" t="s">
        <v>1074</v>
      </c>
      <c r="D226" s="990" t="s">
        <v>1075</v>
      </c>
      <c r="E226" s="990" t="s">
        <v>1064</v>
      </c>
      <c r="F226" s="990" t="s">
        <v>1020</v>
      </c>
      <c r="G226" s="991">
        <v>1</v>
      </c>
      <c r="H226" s="992" t="s">
        <v>1082</v>
      </c>
      <c r="I226" s="990" t="s">
        <v>1001</v>
      </c>
      <c r="J226" s="990">
        <v>0</v>
      </c>
      <c r="K226" s="993" t="s">
        <v>1076</v>
      </c>
    </row>
    <row r="227" spans="2:11">
      <c r="B227" s="990" t="s">
        <v>1016</v>
      </c>
      <c r="C227" s="990" t="s">
        <v>1074</v>
      </c>
      <c r="D227" s="990" t="s">
        <v>1075</v>
      </c>
      <c r="E227" s="990" t="s">
        <v>1064</v>
      </c>
      <c r="F227" s="990" t="s">
        <v>1020</v>
      </c>
      <c r="G227" s="991">
        <v>1</v>
      </c>
      <c r="H227" s="992" t="s">
        <v>1083</v>
      </c>
      <c r="I227" s="990" t="s">
        <v>1001</v>
      </c>
      <c r="J227" s="990">
        <v>0</v>
      </c>
      <c r="K227" s="993" t="s">
        <v>1076</v>
      </c>
    </row>
    <row r="228" spans="2:11">
      <c r="B228" s="990" t="s">
        <v>1016</v>
      </c>
      <c r="C228" s="990" t="s">
        <v>1074</v>
      </c>
      <c r="D228" s="990" t="s">
        <v>1075</v>
      </c>
      <c r="E228" s="990" t="s">
        <v>1064</v>
      </c>
      <c r="F228" s="990" t="s">
        <v>1020</v>
      </c>
      <c r="G228" s="991">
        <v>1</v>
      </c>
      <c r="H228" s="992" t="s">
        <v>1083</v>
      </c>
      <c r="I228" s="990" t="s">
        <v>1001</v>
      </c>
      <c r="J228" s="990">
        <v>0</v>
      </c>
      <c r="K228" s="993" t="s">
        <v>1076</v>
      </c>
    </row>
    <row r="229" spans="2:11">
      <c r="B229" s="990" t="s">
        <v>995</v>
      </c>
      <c r="C229" s="990" t="s">
        <v>1084</v>
      </c>
      <c r="D229" s="990" t="s">
        <v>1073</v>
      </c>
      <c r="E229" s="990" t="s">
        <v>1085</v>
      </c>
      <c r="F229" s="990" t="s">
        <v>1020</v>
      </c>
      <c r="G229" s="991">
        <v>1</v>
      </c>
      <c r="H229" s="992" t="s">
        <v>1086</v>
      </c>
      <c r="I229" s="990" t="s">
        <v>1001</v>
      </c>
      <c r="J229" s="990">
        <v>1</v>
      </c>
      <c r="K229" s="993" t="s">
        <v>1002</v>
      </c>
    </row>
    <row r="230" spans="2:11">
      <c r="B230" s="990" t="s">
        <v>995</v>
      </c>
      <c r="C230" s="990" t="s">
        <v>1084</v>
      </c>
      <c r="D230" s="990" t="s">
        <v>1073</v>
      </c>
      <c r="E230" s="990" t="s">
        <v>1087</v>
      </c>
      <c r="F230" s="990" t="s">
        <v>1020</v>
      </c>
      <c r="G230" s="991">
        <v>1</v>
      </c>
      <c r="H230" s="992" t="s">
        <v>1086</v>
      </c>
      <c r="I230" s="990" t="s">
        <v>1001</v>
      </c>
      <c r="J230" s="990">
        <v>1</v>
      </c>
      <c r="K230" s="993" t="s">
        <v>1052</v>
      </c>
    </row>
    <row r="231" spans="2:11">
      <c r="B231" s="990" t="s">
        <v>1016</v>
      </c>
      <c r="C231" s="990" t="s">
        <v>1074</v>
      </c>
      <c r="D231" s="990" t="s">
        <v>1088</v>
      </c>
      <c r="E231" s="990" t="s">
        <v>1087</v>
      </c>
      <c r="F231" s="990" t="s">
        <v>1020</v>
      </c>
      <c r="G231" s="991">
        <v>1</v>
      </c>
      <c r="H231" s="992" t="s">
        <v>1086</v>
      </c>
      <c r="I231" s="990" t="s">
        <v>1001</v>
      </c>
      <c r="J231" s="990">
        <v>1</v>
      </c>
      <c r="K231" s="993" t="s">
        <v>1054</v>
      </c>
    </row>
    <row r="232" spans="2:11">
      <c r="B232" s="990" t="s">
        <v>995</v>
      </c>
      <c r="C232" s="990" t="s">
        <v>1089</v>
      </c>
      <c r="D232" s="990" t="s">
        <v>1090</v>
      </c>
      <c r="E232" s="990" t="s">
        <v>1085</v>
      </c>
      <c r="F232" s="990" t="s">
        <v>1020</v>
      </c>
      <c r="G232" s="991">
        <v>1</v>
      </c>
      <c r="H232" s="992" t="s">
        <v>1086</v>
      </c>
      <c r="I232" s="990" t="s">
        <v>1001</v>
      </c>
      <c r="J232" s="990">
        <v>1</v>
      </c>
      <c r="K232" s="993" t="s">
        <v>1052</v>
      </c>
    </row>
    <row r="233" spans="2:11">
      <c r="B233" s="990" t="s">
        <v>1016</v>
      </c>
      <c r="C233" s="990" t="s">
        <v>1074</v>
      </c>
      <c r="D233" s="990" t="s">
        <v>1088</v>
      </c>
      <c r="E233" s="990" t="s">
        <v>1087</v>
      </c>
      <c r="F233" s="990" t="s">
        <v>1020</v>
      </c>
      <c r="G233" s="991">
        <v>1</v>
      </c>
      <c r="H233" s="992" t="s">
        <v>1086</v>
      </c>
      <c r="I233" s="990" t="s">
        <v>1001</v>
      </c>
      <c r="J233" s="990">
        <v>0</v>
      </c>
      <c r="K233" s="993" t="s">
        <v>1054</v>
      </c>
    </row>
    <row r="234" spans="2:11">
      <c r="B234" s="990" t="s">
        <v>1016</v>
      </c>
      <c r="C234" s="990" t="s">
        <v>1062</v>
      </c>
      <c r="D234" s="990" t="s">
        <v>1091</v>
      </c>
      <c r="E234" s="990" t="s">
        <v>1087</v>
      </c>
      <c r="F234" s="990" t="s">
        <v>1020</v>
      </c>
      <c r="G234" s="991">
        <v>1</v>
      </c>
      <c r="H234" s="992" t="s">
        <v>1086</v>
      </c>
      <c r="I234" s="990" t="s">
        <v>1001</v>
      </c>
      <c r="J234" s="990">
        <v>1</v>
      </c>
      <c r="K234" s="993" t="s">
        <v>1054</v>
      </c>
    </row>
    <row r="235" spans="2:11">
      <c r="B235" s="990" t="s">
        <v>1016</v>
      </c>
      <c r="C235" s="990" t="s">
        <v>1062</v>
      </c>
      <c r="D235" s="990" t="s">
        <v>1091</v>
      </c>
      <c r="E235" s="990" t="s">
        <v>1092</v>
      </c>
      <c r="F235" s="990" t="s">
        <v>1020</v>
      </c>
      <c r="G235" s="991">
        <v>1</v>
      </c>
      <c r="H235" s="992" t="s">
        <v>1086</v>
      </c>
      <c r="I235" s="990" t="s">
        <v>1001</v>
      </c>
      <c r="J235" s="990">
        <v>1</v>
      </c>
      <c r="K235" s="993" t="s">
        <v>1025</v>
      </c>
    </row>
    <row r="236" spans="2:11">
      <c r="B236" s="990" t="s">
        <v>1016</v>
      </c>
      <c r="C236" s="990" t="s">
        <v>1062</v>
      </c>
      <c r="D236" s="990" t="s">
        <v>1093</v>
      </c>
      <c r="E236" s="990" t="s">
        <v>1092</v>
      </c>
      <c r="F236" s="990" t="s">
        <v>1020</v>
      </c>
      <c r="G236" s="991">
        <v>1</v>
      </c>
      <c r="H236" s="992" t="s">
        <v>1086</v>
      </c>
      <c r="I236" s="990" t="s">
        <v>1001</v>
      </c>
      <c r="J236" s="990">
        <v>1</v>
      </c>
      <c r="K236" s="993" t="s">
        <v>1094</v>
      </c>
    </row>
    <row r="237" spans="2:11">
      <c r="B237" s="990" t="s">
        <v>1016</v>
      </c>
      <c r="C237" s="990" t="s">
        <v>1062</v>
      </c>
      <c r="D237" s="990" t="s">
        <v>1095</v>
      </c>
      <c r="E237" s="990" t="s">
        <v>1085</v>
      </c>
      <c r="F237" s="990" t="s">
        <v>1020</v>
      </c>
      <c r="G237" s="991">
        <v>1</v>
      </c>
      <c r="H237" s="992" t="s">
        <v>1086</v>
      </c>
      <c r="I237" s="990" t="s">
        <v>1001</v>
      </c>
      <c r="J237" s="990">
        <v>0</v>
      </c>
      <c r="K237" s="993" t="s">
        <v>1094</v>
      </c>
    </row>
    <row r="238" spans="2:11">
      <c r="B238" s="990" t="s">
        <v>995</v>
      </c>
      <c r="C238" s="990" t="s">
        <v>1084</v>
      </c>
      <c r="D238" s="990" t="s">
        <v>1073</v>
      </c>
      <c r="E238" s="990" t="s">
        <v>1085</v>
      </c>
      <c r="F238" s="990" t="s">
        <v>1020</v>
      </c>
      <c r="G238" s="991">
        <v>1</v>
      </c>
      <c r="H238" s="992" t="s">
        <v>1096</v>
      </c>
      <c r="I238" s="990" t="s">
        <v>1001</v>
      </c>
      <c r="J238" s="990">
        <v>1</v>
      </c>
      <c r="K238" s="993" t="s">
        <v>1002</v>
      </c>
    </row>
    <row r="239" spans="2:11">
      <c r="B239" s="990" t="s">
        <v>995</v>
      </c>
      <c r="C239" s="990" t="s">
        <v>1084</v>
      </c>
      <c r="D239" s="990" t="s">
        <v>1073</v>
      </c>
      <c r="E239" s="990" t="s">
        <v>1087</v>
      </c>
      <c r="F239" s="990" t="s">
        <v>1020</v>
      </c>
      <c r="G239" s="991">
        <v>1</v>
      </c>
      <c r="H239" s="992" t="s">
        <v>1096</v>
      </c>
      <c r="I239" s="990" t="s">
        <v>1001</v>
      </c>
      <c r="J239" s="990">
        <v>1</v>
      </c>
      <c r="K239" s="993" t="s">
        <v>1052</v>
      </c>
    </row>
    <row r="240" spans="2:11">
      <c r="B240" s="990" t="s">
        <v>1016</v>
      </c>
      <c r="C240" s="990" t="s">
        <v>1074</v>
      </c>
      <c r="D240" s="990" t="s">
        <v>1088</v>
      </c>
      <c r="E240" s="990" t="s">
        <v>1087</v>
      </c>
      <c r="F240" s="990" t="s">
        <v>1020</v>
      </c>
      <c r="G240" s="991">
        <v>1</v>
      </c>
      <c r="H240" s="992" t="s">
        <v>1096</v>
      </c>
      <c r="I240" s="990" t="s">
        <v>1001</v>
      </c>
      <c r="J240" s="990">
        <v>1</v>
      </c>
      <c r="K240" s="993" t="s">
        <v>1054</v>
      </c>
    </row>
    <row r="241" spans="2:11">
      <c r="B241" s="990" t="s">
        <v>995</v>
      </c>
      <c r="C241" s="990" t="s">
        <v>1089</v>
      </c>
      <c r="D241" s="990" t="s">
        <v>1090</v>
      </c>
      <c r="E241" s="990" t="s">
        <v>1085</v>
      </c>
      <c r="F241" s="990" t="s">
        <v>1020</v>
      </c>
      <c r="G241" s="991">
        <v>1</v>
      </c>
      <c r="H241" s="992" t="s">
        <v>1096</v>
      </c>
      <c r="I241" s="990" t="s">
        <v>1001</v>
      </c>
      <c r="J241" s="990">
        <v>1</v>
      </c>
      <c r="K241" s="993" t="s">
        <v>1052</v>
      </c>
    </row>
    <row r="242" spans="2:11">
      <c r="B242" s="990" t="s">
        <v>1016</v>
      </c>
      <c r="C242" s="990" t="s">
        <v>1074</v>
      </c>
      <c r="D242" s="990" t="s">
        <v>1088</v>
      </c>
      <c r="E242" s="990" t="s">
        <v>1087</v>
      </c>
      <c r="F242" s="990" t="s">
        <v>1020</v>
      </c>
      <c r="G242" s="991">
        <v>1</v>
      </c>
      <c r="H242" s="992" t="s">
        <v>1096</v>
      </c>
      <c r="I242" s="990" t="s">
        <v>1001</v>
      </c>
      <c r="J242" s="990">
        <v>0</v>
      </c>
      <c r="K242" s="993" t="s">
        <v>1054</v>
      </c>
    </row>
    <row r="243" spans="2:11">
      <c r="B243" s="990" t="s">
        <v>1016</v>
      </c>
      <c r="C243" s="990" t="s">
        <v>1062</v>
      </c>
      <c r="D243" s="990" t="s">
        <v>1091</v>
      </c>
      <c r="E243" s="990" t="s">
        <v>1087</v>
      </c>
      <c r="F243" s="990" t="s">
        <v>1020</v>
      </c>
      <c r="G243" s="991">
        <v>1</v>
      </c>
      <c r="H243" s="992" t="s">
        <v>1096</v>
      </c>
      <c r="I243" s="990" t="s">
        <v>1001</v>
      </c>
      <c r="J243" s="990">
        <v>1</v>
      </c>
      <c r="K243" s="993" t="s">
        <v>1054</v>
      </c>
    </row>
    <row r="244" spans="2:11">
      <c r="B244" s="990" t="s">
        <v>1016</v>
      </c>
      <c r="C244" s="990" t="s">
        <v>1062</v>
      </c>
      <c r="D244" s="990" t="s">
        <v>1091</v>
      </c>
      <c r="E244" s="990" t="s">
        <v>1092</v>
      </c>
      <c r="F244" s="990" t="s">
        <v>1020</v>
      </c>
      <c r="G244" s="991">
        <v>1</v>
      </c>
      <c r="H244" s="992" t="s">
        <v>1096</v>
      </c>
      <c r="I244" s="990" t="s">
        <v>1001</v>
      </c>
      <c r="J244" s="990">
        <v>1</v>
      </c>
      <c r="K244" s="993" t="s">
        <v>1025</v>
      </c>
    </row>
    <row r="245" spans="2:11">
      <c r="B245" s="990" t="s">
        <v>1016</v>
      </c>
      <c r="C245" s="990" t="s">
        <v>1062</v>
      </c>
      <c r="D245" s="990" t="s">
        <v>1093</v>
      </c>
      <c r="E245" s="990" t="s">
        <v>1092</v>
      </c>
      <c r="F245" s="990" t="s">
        <v>1020</v>
      </c>
      <c r="G245" s="991">
        <v>1</v>
      </c>
      <c r="H245" s="992" t="s">
        <v>1096</v>
      </c>
      <c r="I245" s="990" t="s">
        <v>1001</v>
      </c>
      <c r="J245" s="990">
        <v>1</v>
      </c>
      <c r="K245" s="993" t="s">
        <v>1094</v>
      </c>
    </row>
    <row r="246" spans="2:11">
      <c r="B246" s="990" t="s">
        <v>1016</v>
      </c>
      <c r="C246" s="990" t="s">
        <v>1062</v>
      </c>
      <c r="D246" s="990" t="s">
        <v>1095</v>
      </c>
      <c r="E246" s="990" t="s">
        <v>1085</v>
      </c>
      <c r="F246" s="990" t="s">
        <v>1020</v>
      </c>
      <c r="G246" s="991">
        <v>1</v>
      </c>
      <c r="H246" s="992" t="s">
        <v>1096</v>
      </c>
      <c r="I246" s="990" t="s">
        <v>1001</v>
      </c>
      <c r="J246" s="990">
        <v>0</v>
      </c>
      <c r="K246" s="993" t="s">
        <v>1094</v>
      </c>
    </row>
    <row r="247" spans="2:11">
      <c r="B247" s="990" t="s">
        <v>995</v>
      </c>
      <c r="C247" s="990" t="s">
        <v>1084</v>
      </c>
      <c r="D247" s="990" t="s">
        <v>1073</v>
      </c>
      <c r="E247" s="990" t="s">
        <v>1085</v>
      </c>
      <c r="F247" s="990" t="s">
        <v>1020</v>
      </c>
      <c r="G247" s="991">
        <v>1</v>
      </c>
      <c r="H247" s="992" t="s">
        <v>1097</v>
      </c>
      <c r="I247" s="990" t="s">
        <v>1001</v>
      </c>
      <c r="J247" s="990">
        <v>0</v>
      </c>
      <c r="K247" s="993" t="s">
        <v>1002</v>
      </c>
    </row>
    <row r="248" spans="2:11">
      <c r="B248" s="990" t="s">
        <v>995</v>
      </c>
      <c r="C248" s="990" t="s">
        <v>1084</v>
      </c>
      <c r="D248" s="990" t="s">
        <v>1073</v>
      </c>
      <c r="E248" s="990" t="s">
        <v>1087</v>
      </c>
      <c r="F248" s="990" t="s">
        <v>1020</v>
      </c>
      <c r="G248" s="991">
        <v>1</v>
      </c>
      <c r="H248" s="992" t="s">
        <v>1097</v>
      </c>
      <c r="I248" s="990" t="s">
        <v>1001</v>
      </c>
      <c r="J248" s="990">
        <v>0</v>
      </c>
      <c r="K248" s="993" t="s">
        <v>1052</v>
      </c>
    </row>
    <row r="249" spans="2:11">
      <c r="B249" s="990" t="s">
        <v>1016</v>
      </c>
      <c r="C249" s="990" t="s">
        <v>1074</v>
      </c>
      <c r="D249" s="990" t="s">
        <v>1088</v>
      </c>
      <c r="E249" s="990" t="s">
        <v>1087</v>
      </c>
      <c r="F249" s="990" t="s">
        <v>1020</v>
      </c>
      <c r="G249" s="991">
        <v>1</v>
      </c>
      <c r="H249" s="992" t="s">
        <v>1097</v>
      </c>
      <c r="I249" s="990" t="s">
        <v>1001</v>
      </c>
      <c r="J249" s="990">
        <v>0</v>
      </c>
      <c r="K249" s="993" t="s">
        <v>1054</v>
      </c>
    </row>
    <row r="250" spans="2:11">
      <c r="B250" s="990" t="s">
        <v>995</v>
      </c>
      <c r="C250" s="990" t="s">
        <v>1089</v>
      </c>
      <c r="D250" s="990" t="s">
        <v>1090</v>
      </c>
      <c r="E250" s="990" t="s">
        <v>1085</v>
      </c>
      <c r="F250" s="990" t="s">
        <v>1020</v>
      </c>
      <c r="G250" s="991">
        <v>1</v>
      </c>
      <c r="H250" s="992" t="s">
        <v>1097</v>
      </c>
      <c r="I250" s="990" t="s">
        <v>1001</v>
      </c>
      <c r="J250" s="990">
        <v>0</v>
      </c>
      <c r="K250" s="993" t="s">
        <v>1052</v>
      </c>
    </row>
    <row r="251" spans="2:11">
      <c r="B251" s="990" t="s">
        <v>1016</v>
      </c>
      <c r="C251" s="990" t="s">
        <v>1074</v>
      </c>
      <c r="D251" s="990" t="s">
        <v>1088</v>
      </c>
      <c r="E251" s="990" t="s">
        <v>1087</v>
      </c>
      <c r="F251" s="990" t="s">
        <v>1020</v>
      </c>
      <c r="G251" s="991">
        <v>1</v>
      </c>
      <c r="H251" s="992" t="s">
        <v>1097</v>
      </c>
      <c r="I251" s="990" t="s">
        <v>1001</v>
      </c>
      <c r="J251" s="990">
        <v>0</v>
      </c>
      <c r="K251" s="993" t="s">
        <v>1054</v>
      </c>
    </row>
    <row r="252" spans="2:11">
      <c r="B252" s="990" t="s">
        <v>1016</v>
      </c>
      <c r="C252" s="990" t="s">
        <v>1062</v>
      </c>
      <c r="D252" s="990" t="s">
        <v>1091</v>
      </c>
      <c r="E252" s="990" t="s">
        <v>1087</v>
      </c>
      <c r="F252" s="990" t="s">
        <v>1020</v>
      </c>
      <c r="G252" s="991">
        <v>1</v>
      </c>
      <c r="H252" s="992" t="s">
        <v>1097</v>
      </c>
      <c r="I252" s="990" t="s">
        <v>1001</v>
      </c>
      <c r="J252" s="990">
        <v>0</v>
      </c>
      <c r="K252" s="993" t="s">
        <v>1054</v>
      </c>
    </row>
    <row r="253" spans="2:11">
      <c r="B253" s="990" t="s">
        <v>1016</v>
      </c>
      <c r="C253" s="990" t="s">
        <v>1062</v>
      </c>
      <c r="D253" s="990" t="s">
        <v>1091</v>
      </c>
      <c r="E253" s="990" t="s">
        <v>1092</v>
      </c>
      <c r="F253" s="990" t="s">
        <v>1020</v>
      </c>
      <c r="G253" s="991">
        <v>1</v>
      </c>
      <c r="H253" s="992" t="s">
        <v>1097</v>
      </c>
      <c r="I253" s="990" t="s">
        <v>1001</v>
      </c>
      <c r="J253" s="990">
        <v>0</v>
      </c>
      <c r="K253" s="993" t="s">
        <v>1025</v>
      </c>
    </row>
    <row r="254" spans="2:11">
      <c r="B254" s="990" t="s">
        <v>1016</v>
      </c>
      <c r="C254" s="990" t="s">
        <v>1062</v>
      </c>
      <c r="D254" s="990" t="s">
        <v>1093</v>
      </c>
      <c r="E254" s="990" t="s">
        <v>1092</v>
      </c>
      <c r="F254" s="990" t="s">
        <v>1020</v>
      </c>
      <c r="G254" s="991">
        <v>1</v>
      </c>
      <c r="H254" s="992" t="s">
        <v>1097</v>
      </c>
      <c r="I254" s="990" t="s">
        <v>1001</v>
      </c>
      <c r="J254" s="990">
        <v>0</v>
      </c>
      <c r="K254" s="993" t="s">
        <v>1094</v>
      </c>
    </row>
    <row r="255" spans="2:11">
      <c r="B255" s="990" t="s">
        <v>1016</v>
      </c>
      <c r="C255" s="990" t="s">
        <v>1062</v>
      </c>
      <c r="D255" s="990" t="s">
        <v>1095</v>
      </c>
      <c r="E255" s="990" t="s">
        <v>1085</v>
      </c>
      <c r="F255" s="990" t="s">
        <v>1020</v>
      </c>
      <c r="G255" s="991">
        <v>1</v>
      </c>
      <c r="H255" s="992" t="s">
        <v>1097</v>
      </c>
      <c r="I255" s="990" t="s">
        <v>1001</v>
      </c>
      <c r="J255" s="990">
        <v>0</v>
      </c>
      <c r="K255" s="993" t="s">
        <v>1094</v>
      </c>
    </row>
    <row r="256" spans="2:11">
      <c r="B256" s="990" t="s">
        <v>1016</v>
      </c>
      <c r="C256" s="990" t="s">
        <v>1062</v>
      </c>
      <c r="D256" s="990" t="s">
        <v>1093</v>
      </c>
      <c r="E256" s="990" t="s">
        <v>1092</v>
      </c>
      <c r="F256" s="990" t="s">
        <v>1020</v>
      </c>
      <c r="G256" s="991">
        <v>1</v>
      </c>
      <c r="H256" s="992" t="s">
        <v>1098</v>
      </c>
      <c r="I256" s="990" t="s">
        <v>1001</v>
      </c>
      <c r="J256" s="990">
        <v>0</v>
      </c>
      <c r="K256" s="993" t="s">
        <v>1094</v>
      </c>
    </row>
    <row r="257" spans="1:11">
      <c r="B257" s="990" t="s">
        <v>1016</v>
      </c>
      <c r="C257" s="990" t="s">
        <v>1062</v>
      </c>
      <c r="D257" s="990" t="s">
        <v>1093</v>
      </c>
      <c r="E257" s="990" t="s">
        <v>1092</v>
      </c>
      <c r="F257" s="990" t="s">
        <v>1020</v>
      </c>
      <c r="G257" s="991">
        <v>1</v>
      </c>
      <c r="H257" s="992" t="s">
        <v>1099</v>
      </c>
      <c r="I257" s="990" t="s">
        <v>1001</v>
      </c>
      <c r="J257" s="990">
        <v>0</v>
      </c>
      <c r="K257" s="993" t="s">
        <v>1094</v>
      </c>
    </row>
    <row r="258" spans="1:11">
      <c r="B258" s="990" t="s">
        <v>1016</v>
      </c>
      <c r="C258" s="990" t="s">
        <v>1062</v>
      </c>
      <c r="D258" s="990" t="s">
        <v>1093</v>
      </c>
      <c r="E258" s="990" t="s">
        <v>1092</v>
      </c>
      <c r="F258" s="990" t="s">
        <v>1020</v>
      </c>
      <c r="G258" s="991">
        <v>1</v>
      </c>
      <c r="H258" s="992" t="s">
        <v>1100</v>
      </c>
      <c r="I258" s="990" t="s">
        <v>1001</v>
      </c>
      <c r="J258" s="990">
        <v>0</v>
      </c>
      <c r="K258" s="993" t="s">
        <v>1094</v>
      </c>
    </row>
    <row r="259" spans="1:11">
      <c r="B259" s="990" t="s">
        <v>1077</v>
      </c>
      <c r="C259" s="990" t="s">
        <v>1101</v>
      </c>
      <c r="D259" s="990" t="s">
        <v>1102</v>
      </c>
      <c r="E259" s="990" t="s">
        <v>1103</v>
      </c>
      <c r="F259" s="990" t="s">
        <v>1049</v>
      </c>
      <c r="G259" s="991">
        <v>1</v>
      </c>
      <c r="H259" s="992" t="s">
        <v>1104</v>
      </c>
      <c r="I259" s="990" t="s">
        <v>1001</v>
      </c>
      <c r="J259" s="990">
        <v>0</v>
      </c>
      <c r="K259" s="990" t="s">
        <v>1055</v>
      </c>
    </row>
    <row r="260" spans="1:11">
      <c r="B260" s="990" t="s">
        <v>1077</v>
      </c>
      <c r="C260" s="990" t="s">
        <v>1101</v>
      </c>
      <c r="D260" s="990" t="s">
        <v>1102</v>
      </c>
      <c r="E260" s="990" t="s">
        <v>1103</v>
      </c>
      <c r="F260" s="990" t="s">
        <v>1049</v>
      </c>
      <c r="G260" s="991">
        <v>1</v>
      </c>
      <c r="H260" s="992" t="s">
        <v>1104</v>
      </c>
      <c r="I260" s="990" t="s">
        <v>1001</v>
      </c>
      <c r="J260" s="990">
        <v>0</v>
      </c>
      <c r="K260" s="990" t="s">
        <v>1055</v>
      </c>
    </row>
    <row r="261" spans="1:11">
      <c r="B261" s="990" t="s">
        <v>1077</v>
      </c>
      <c r="C261" s="990" t="s">
        <v>1101</v>
      </c>
      <c r="D261" s="990" t="s">
        <v>1102</v>
      </c>
      <c r="E261" s="990" t="s">
        <v>1103</v>
      </c>
      <c r="F261" s="990" t="s">
        <v>1049</v>
      </c>
      <c r="G261" s="991">
        <v>1</v>
      </c>
      <c r="H261" s="992" t="s">
        <v>1104</v>
      </c>
      <c r="I261" s="990" t="s">
        <v>1001</v>
      </c>
      <c r="J261" s="990">
        <v>0</v>
      </c>
      <c r="K261" s="990" t="s">
        <v>1055</v>
      </c>
    </row>
    <row r="262" spans="1:11">
      <c r="B262" s="990" t="s">
        <v>1077</v>
      </c>
      <c r="C262" s="990" t="s">
        <v>1101</v>
      </c>
      <c r="D262" s="990" t="s">
        <v>1102</v>
      </c>
      <c r="E262" s="990" t="s">
        <v>1103</v>
      </c>
      <c r="F262" s="990" t="s">
        <v>1049</v>
      </c>
      <c r="G262" s="991">
        <v>1</v>
      </c>
      <c r="H262" s="992" t="s">
        <v>1104</v>
      </c>
      <c r="I262" s="990" t="s">
        <v>1001</v>
      </c>
      <c r="J262" s="990">
        <v>0</v>
      </c>
      <c r="K262" s="990" t="s">
        <v>1055</v>
      </c>
    </row>
    <row r="263" spans="1:11">
      <c r="B263" s="990" t="s">
        <v>1077</v>
      </c>
      <c r="C263" s="990" t="s">
        <v>1101</v>
      </c>
      <c r="D263" s="990" t="s">
        <v>1102</v>
      </c>
      <c r="E263" s="990" t="s">
        <v>1103</v>
      </c>
      <c r="F263" s="990" t="s">
        <v>1049</v>
      </c>
      <c r="G263" s="991">
        <v>1</v>
      </c>
      <c r="H263" s="992" t="s">
        <v>1104</v>
      </c>
      <c r="I263" s="990" t="s">
        <v>1001</v>
      </c>
      <c r="J263" s="990">
        <v>0</v>
      </c>
      <c r="K263" s="990" t="s">
        <v>1055</v>
      </c>
    </row>
    <row r="264" spans="1:11">
      <c r="B264" s="990" t="s">
        <v>1077</v>
      </c>
      <c r="C264" s="990" t="s">
        <v>1101</v>
      </c>
      <c r="D264" s="990" t="s">
        <v>1102</v>
      </c>
      <c r="E264" s="990" t="s">
        <v>1103</v>
      </c>
      <c r="F264" s="990" t="s">
        <v>1049</v>
      </c>
      <c r="G264" s="991">
        <v>1</v>
      </c>
      <c r="H264" s="992" t="s">
        <v>1104</v>
      </c>
      <c r="I264" s="990" t="s">
        <v>1001</v>
      </c>
      <c r="J264" s="990">
        <v>0</v>
      </c>
      <c r="K264" s="990" t="s">
        <v>1055</v>
      </c>
    </row>
    <row r="265" spans="1:11">
      <c r="B265" s="990" t="s">
        <v>1077</v>
      </c>
      <c r="C265" s="990" t="s">
        <v>1101</v>
      </c>
      <c r="D265" s="990" t="s">
        <v>1102</v>
      </c>
      <c r="E265" s="990" t="s">
        <v>1103</v>
      </c>
      <c r="F265" s="990" t="s">
        <v>1049</v>
      </c>
      <c r="G265" s="991">
        <v>1</v>
      </c>
      <c r="H265" s="992" t="s">
        <v>1104</v>
      </c>
      <c r="I265" s="990" t="s">
        <v>1001</v>
      </c>
      <c r="J265" s="990">
        <v>0</v>
      </c>
      <c r="K265" s="990" t="s">
        <v>1055</v>
      </c>
    </row>
    <row r="266" spans="1:11">
      <c r="B266" s="990" t="s">
        <v>1077</v>
      </c>
      <c r="C266" s="990" t="s">
        <v>1101</v>
      </c>
      <c r="D266" s="990" t="s">
        <v>1102</v>
      </c>
      <c r="E266" s="990" t="s">
        <v>1103</v>
      </c>
      <c r="F266" s="990" t="s">
        <v>1049</v>
      </c>
      <c r="G266" s="991">
        <v>1</v>
      </c>
      <c r="H266" s="992" t="s">
        <v>1104</v>
      </c>
      <c r="I266" s="990" t="s">
        <v>1001</v>
      </c>
      <c r="J266" s="990">
        <v>0</v>
      </c>
      <c r="K266" s="990" t="s">
        <v>1055</v>
      </c>
    </row>
    <row r="267" spans="1:11">
      <c r="B267" s="990" t="s">
        <v>1077</v>
      </c>
      <c r="C267" s="990" t="s">
        <v>1101</v>
      </c>
      <c r="D267" s="990" t="s">
        <v>1102</v>
      </c>
      <c r="E267" s="990" t="s">
        <v>1103</v>
      </c>
      <c r="F267" s="990" t="s">
        <v>1049</v>
      </c>
      <c r="G267" s="991">
        <v>1</v>
      </c>
      <c r="H267" s="992" t="s">
        <v>1104</v>
      </c>
      <c r="I267" s="990" t="s">
        <v>1001</v>
      </c>
      <c r="J267" s="990">
        <v>0</v>
      </c>
      <c r="K267" s="990" t="s">
        <v>1055</v>
      </c>
    </row>
    <row r="268" spans="1:11">
      <c r="B268" s="990" t="s">
        <v>1077</v>
      </c>
      <c r="C268" s="990" t="s">
        <v>1101</v>
      </c>
      <c r="D268" s="990" t="s">
        <v>1102</v>
      </c>
      <c r="E268" s="990" t="s">
        <v>1103</v>
      </c>
      <c r="F268" s="990" t="s">
        <v>1049</v>
      </c>
      <c r="G268" s="991">
        <v>1</v>
      </c>
      <c r="H268" s="992" t="s">
        <v>1104</v>
      </c>
      <c r="I268" s="990" t="s">
        <v>1001</v>
      </c>
      <c r="J268" s="990">
        <v>0</v>
      </c>
      <c r="K268" s="990" t="s">
        <v>1055</v>
      </c>
    </row>
    <row r="269" spans="1:11" ht="24">
      <c r="A269" s="1363" t="s">
        <v>1269</v>
      </c>
      <c r="B269" s="1363"/>
      <c r="C269" s="1363"/>
      <c r="D269" s="1363"/>
    </row>
    <row r="270" spans="1:11">
      <c r="B270" s="25" t="s">
        <v>1117</v>
      </c>
      <c r="C270" s="1348" t="s">
        <v>1118</v>
      </c>
      <c r="D270" s="1020" t="s">
        <v>1119</v>
      </c>
      <c r="E270" s="1021" t="s">
        <v>1120</v>
      </c>
      <c r="F270" s="1021" t="s">
        <v>1121</v>
      </c>
      <c r="G270" s="1022">
        <v>190</v>
      </c>
      <c r="H270" s="1348" t="s">
        <v>1122</v>
      </c>
      <c r="I270" s="25"/>
      <c r="J270" s="25"/>
      <c r="K270" s="25"/>
    </row>
    <row r="271" spans="1:11">
      <c r="B271" s="25"/>
      <c r="C271" s="1349"/>
      <c r="D271" s="1020" t="s">
        <v>1123</v>
      </c>
      <c r="E271" s="1021" t="s">
        <v>1124</v>
      </c>
      <c r="F271" s="1021" t="s">
        <v>1121</v>
      </c>
      <c r="G271" s="1022" t="s">
        <v>1125</v>
      </c>
      <c r="H271" s="1349"/>
      <c r="I271" s="25"/>
      <c r="J271" s="25"/>
      <c r="K271" s="25"/>
    </row>
    <row r="272" spans="1:11">
      <c r="B272" s="25"/>
      <c r="C272" s="1349"/>
      <c r="D272" s="1020" t="s">
        <v>1126</v>
      </c>
      <c r="E272" s="1021" t="s">
        <v>1120</v>
      </c>
      <c r="F272" s="1021" t="s">
        <v>1121</v>
      </c>
      <c r="G272" s="1022">
        <v>36</v>
      </c>
      <c r="H272" s="1349"/>
      <c r="I272" s="25"/>
      <c r="J272" s="25"/>
      <c r="K272" s="25"/>
    </row>
    <row r="273" spans="2:11">
      <c r="B273" s="25"/>
      <c r="C273" s="1349"/>
      <c r="D273" s="1020" t="s">
        <v>1127</v>
      </c>
      <c r="E273" s="1021" t="s">
        <v>1120</v>
      </c>
      <c r="F273" s="1021" t="s">
        <v>1121</v>
      </c>
      <c r="G273" s="1022">
        <v>12</v>
      </c>
      <c r="H273" s="1349"/>
      <c r="I273" s="25"/>
      <c r="J273" s="25"/>
      <c r="K273" s="25"/>
    </row>
    <row r="274" spans="2:11">
      <c r="B274" s="25"/>
      <c r="C274" s="1349"/>
      <c r="D274" s="1020" t="s">
        <v>1128</v>
      </c>
      <c r="E274" s="1021" t="s">
        <v>1129</v>
      </c>
      <c r="F274" s="1021" t="s">
        <v>1121</v>
      </c>
      <c r="G274" s="1022">
        <v>11</v>
      </c>
      <c r="H274" s="1349"/>
      <c r="I274" s="25"/>
      <c r="J274" s="25"/>
      <c r="K274" s="25"/>
    </row>
    <row r="275" spans="2:11">
      <c r="B275" s="25"/>
      <c r="C275" s="1349"/>
      <c r="D275" s="1020" t="s">
        <v>1130</v>
      </c>
      <c r="E275" s="1021" t="s">
        <v>1120</v>
      </c>
      <c r="F275" s="1021" t="s">
        <v>1121</v>
      </c>
      <c r="G275" s="1022">
        <v>11</v>
      </c>
      <c r="H275" s="1349"/>
      <c r="I275" s="25"/>
      <c r="J275" s="25"/>
      <c r="K275" s="25"/>
    </row>
    <row r="276" spans="2:11">
      <c r="B276" s="25"/>
      <c r="C276" s="1349"/>
      <c r="D276" s="1020" t="s">
        <v>1131</v>
      </c>
      <c r="E276" s="1021" t="s">
        <v>1132</v>
      </c>
      <c r="F276" s="1021" t="s">
        <v>1121</v>
      </c>
      <c r="G276" s="1022">
        <v>18</v>
      </c>
      <c r="H276" s="1349"/>
      <c r="I276" s="25"/>
      <c r="J276" s="25"/>
      <c r="K276" s="25"/>
    </row>
    <row r="277" spans="2:11">
      <c r="B277" s="25"/>
      <c r="C277" s="1349"/>
      <c r="D277" s="1020" t="s">
        <v>1133</v>
      </c>
      <c r="E277" s="1021" t="s">
        <v>1120</v>
      </c>
      <c r="F277" s="1021" t="s">
        <v>1121</v>
      </c>
      <c r="G277" s="1022">
        <v>43</v>
      </c>
      <c r="H277" s="1349"/>
      <c r="I277" s="25"/>
      <c r="J277" s="25"/>
      <c r="K277" s="25"/>
    </row>
    <row r="278" spans="2:11">
      <c r="B278" s="25"/>
      <c r="C278" s="1349"/>
      <c r="D278" s="1020" t="s">
        <v>1134</v>
      </c>
      <c r="E278" s="1021" t="s">
        <v>1120</v>
      </c>
      <c r="F278" s="1021" t="s">
        <v>1121</v>
      </c>
      <c r="G278" s="1022">
        <v>3</v>
      </c>
      <c r="H278" s="1349"/>
      <c r="I278" s="25"/>
      <c r="J278" s="25"/>
      <c r="K278" s="25"/>
    </row>
    <row r="279" spans="2:11">
      <c r="B279" s="25"/>
      <c r="C279" s="1349"/>
      <c r="D279" s="1020" t="s">
        <v>1135</v>
      </c>
      <c r="E279" s="1021" t="s">
        <v>1120</v>
      </c>
      <c r="F279" s="1021" t="s">
        <v>1121</v>
      </c>
      <c r="G279" s="1022">
        <v>7</v>
      </c>
      <c r="H279" s="1349"/>
      <c r="I279" s="25"/>
      <c r="J279" s="25"/>
      <c r="K279" s="25"/>
    </row>
    <row r="280" spans="2:11">
      <c r="B280" s="25"/>
      <c r="C280" s="1350"/>
      <c r="D280" s="1020" t="s">
        <v>1136</v>
      </c>
      <c r="E280" s="1021" t="s">
        <v>1137</v>
      </c>
      <c r="F280" s="1021" t="s">
        <v>1121</v>
      </c>
      <c r="G280" s="1022" t="s">
        <v>1138</v>
      </c>
      <c r="H280" s="1349"/>
      <c r="I280" s="25"/>
      <c r="J280" s="25"/>
      <c r="K280" s="25"/>
    </row>
    <row r="281" spans="2:11">
      <c r="B281" s="25"/>
      <c r="C281" s="1351" t="s">
        <v>1139</v>
      </c>
      <c r="D281" s="1020" t="s">
        <v>1140</v>
      </c>
      <c r="E281" s="1021" t="s">
        <v>1124</v>
      </c>
      <c r="F281" s="1021" t="s">
        <v>1121</v>
      </c>
      <c r="G281" s="1022" t="s">
        <v>1141</v>
      </c>
      <c r="H281" s="1349"/>
      <c r="I281" s="25"/>
      <c r="J281" s="25"/>
      <c r="K281" s="25"/>
    </row>
    <row r="282" spans="2:11">
      <c r="B282" s="25"/>
      <c r="C282" s="1351"/>
      <c r="D282" s="1020" t="s">
        <v>1142</v>
      </c>
      <c r="E282" s="1021" t="s">
        <v>1120</v>
      </c>
      <c r="F282" s="1021" t="s">
        <v>1121</v>
      </c>
      <c r="G282" s="1022">
        <v>10</v>
      </c>
      <c r="H282" s="1349"/>
      <c r="I282" s="25"/>
      <c r="J282" s="25"/>
      <c r="K282" s="25"/>
    </row>
    <row r="283" spans="2:11">
      <c r="B283" s="25"/>
      <c r="C283" s="1351"/>
      <c r="D283" s="1020" t="s">
        <v>1143</v>
      </c>
      <c r="E283" s="1021" t="s">
        <v>1120</v>
      </c>
      <c r="F283" s="1021" t="s">
        <v>1121</v>
      </c>
      <c r="G283" s="1022">
        <v>16</v>
      </c>
      <c r="H283" s="1349"/>
      <c r="I283" s="25"/>
      <c r="J283" s="25"/>
      <c r="K283" s="25"/>
    </row>
    <row r="284" spans="2:11">
      <c r="B284" s="25"/>
      <c r="C284" s="1351"/>
      <c r="D284" s="1020" t="s">
        <v>1144</v>
      </c>
      <c r="E284" s="1021" t="s">
        <v>1120</v>
      </c>
      <c r="F284" s="1021" t="s">
        <v>1121</v>
      </c>
      <c r="G284" s="1022">
        <v>14</v>
      </c>
      <c r="H284" s="1349"/>
      <c r="I284" s="25"/>
      <c r="J284" s="25"/>
      <c r="K284" s="25"/>
    </row>
    <row r="285" spans="2:11">
      <c r="B285" s="25"/>
      <c r="C285" s="1351"/>
      <c r="D285" s="1020" t="s">
        <v>1145</v>
      </c>
      <c r="E285" s="1021" t="s">
        <v>1120</v>
      </c>
      <c r="F285" s="1021" t="s">
        <v>1121</v>
      </c>
      <c r="G285" s="1022">
        <v>13</v>
      </c>
      <c r="H285" s="1349"/>
      <c r="I285" s="25"/>
      <c r="J285" s="25"/>
      <c r="K285" s="25"/>
    </row>
    <row r="286" spans="2:11">
      <c r="B286" s="25"/>
      <c r="C286" s="1351"/>
      <c r="D286" s="1020" t="s">
        <v>1146</v>
      </c>
      <c r="E286" s="1021" t="s">
        <v>1129</v>
      </c>
      <c r="F286" s="1021" t="s">
        <v>1121</v>
      </c>
      <c r="G286" s="1022">
        <v>8</v>
      </c>
      <c r="H286" s="1349"/>
      <c r="I286" s="25"/>
      <c r="J286" s="25"/>
      <c r="K286" s="25"/>
    </row>
    <row r="287" spans="2:11">
      <c r="B287" s="25"/>
      <c r="C287" s="1351"/>
      <c r="D287" s="1020" t="s">
        <v>1147</v>
      </c>
      <c r="E287" s="1021" t="s">
        <v>1120</v>
      </c>
      <c r="F287" s="1021" t="s">
        <v>1121</v>
      </c>
      <c r="G287" s="1022">
        <v>5</v>
      </c>
      <c r="H287" s="1349"/>
      <c r="I287" s="25"/>
      <c r="J287" s="25"/>
      <c r="K287" s="25"/>
    </row>
    <row r="288" spans="2:11">
      <c r="B288" s="25"/>
      <c r="C288" s="1351"/>
      <c r="D288" s="1020" t="s">
        <v>1148</v>
      </c>
      <c r="E288" s="1021" t="s">
        <v>1124</v>
      </c>
      <c r="F288" s="1021" t="s">
        <v>1121</v>
      </c>
      <c r="G288" s="1022" t="s">
        <v>1149</v>
      </c>
      <c r="H288" s="1349"/>
      <c r="I288" s="25"/>
      <c r="J288" s="25"/>
      <c r="K288" s="25"/>
    </row>
    <row r="289" spans="2:11">
      <c r="B289" s="25"/>
      <c r="C289" s="1020" t="s">
        <v>1150</v>
      </c>
      <c r="D289" s="1020" t="s">
        <v>1151</v>
      </c>
      <c r="E289" s="1021" t="s">
        <v>1120</v>
      </c>
      <c r="F289" s="1021" t="s">
        <v>1121</v>
      </c>
      <c r="G289" s="1022">
        <v>3</v>
      </c>
      <c r="H289" s="1349"/>
      <c r="I289" s="25"/>
      <c r="J289" s="25"/>
      <c r="K289" s="25"/>
    </row>
    <row r="290" spans="2:11">
      <c r="B290" s="25"/>
      <c r="C290" s="1020" t="s">
        <v>1152</v>
      </c>
      <c r="D290" s="1020" t="s">
        <v>1153</v>
      </c>
      <c r="E290" s="1021" t="s">
        <v>1120</v>
      </c>
      <c r="F290" s="1021" t="s">
        <v>1121</v>
      </c>
      <c r="G290" s="1022">
        <v>4</v>
      </c>
      <c r="H290" s="1349"/>
      <c r="I290" s="25"/>
      <c r="J290" s="25"/>
      <c r="K290" s="25"/>
    </row>
    <row r="291" spans="2:11">
      <c r="B291" s="25"/>
      <c r="C291" s="1020" t="s">
        <v>1154</v>
      </c>
      <c r="D291" s="1020" t="s">
        <v>1155</v>
      </c>
      <c r="E291" s="1021" t="s">
        <v>1129</v>
      </c>
      <c r="F291" s="1021" t="s">
        <v>1121</v>
      </c>
      <c r="G291" s="1022">
        <v>20</v>
      </c>
      <c r="H291" s="1350"/>
      <c r="I291" s="25"/>
      <c r="J291" s="25"/>
      <c r="K291" s="25"/>
    </row>
    <row r="292" spans="2:11">
      <c r="B292" s="25"/>
      <c r="C292" s="25"/>
      <c r="D292" s="1020" t="s">
        <v>1119</v>
      </c>
      <c r="E292" s="25" t="s">
        <v>1120</v>
      </c>
      <c r="F292" s="1348" t="s">
        <v>1156</v>
      </c>
      <c r="G292" s="1021">
        <f>29+17+27</f>
        <v>73</v>
      </c>
      <c r="H292" s="1366" t="s">
        <v>1157</v>
      </c>
      <c r="I292" s="1352" t="s">
        <v>1158</v>
      </c>
      <c r="J292" s="1020" t="s">
        <v>1159</v>
      </c>
      <c r="K292" s="25"/>
    </row>
    <row r="293" spans="2:11">
      <c r="B293" s="25"/>
      <c r="C293" s="25"/>
      <c r="D293" s="320" t="s">
        <v>1160</v>
      </c>
      <c r="E293" s="25" t="s">
        <v>1120</v>
      </c>
      <c r="F293" s="1349"/>
      <c r="G293" s="994">
        <f>5+4+1</f>
        <v>10</v>
      </c>
      <c r="H293" s="1356"/>
      <c r="I293" s="1353"/>
      <c r="J293" s="320" t="s">
        <v>1161</v>
      </c>
      <c r="K293" s="25"/>
    </row>
    <row r="294" spans="2:11">
      <c r="B294" s="25"/>
      <c r="C294" s="25"/>
      <c r="D294" s="320" t="s">
        <v>1130</v>
      </c>
      <c r="E294" s="25" t="s">
        <v>1120</v>
      </c>
      <c r="F294" s="1349"/>
      <c r="G294" s="994">
        <f>2+2+1</f>
        <v>5</v>
      </c>
      <c r="H294" s="1356"/>
      <c r="I294" s="1353"/>
      <c r="J294" s="320" t="s">
        <v>1162</v>
      </c>
      <c r="K294" s="25"/>
    </row>
    <row r="295" spans="2:11">
      <c r="B295" s="25"/>
      <c r="C295" s="25"/>
      <c r="D295" s="320" t="s">
        <v>1123</v>
      </c>
      <c r="E295" s="25" t="s">
        <v>1120</v>
      </c>
      <c r="F295" s="1349"/>
      <c r="G295" s="994">
        <f>5+2+4</f>
        <v>11</v>
      </c>
      <c r="H295" s="1356"/>
      <c r="I295" s="1353"/>
      <c r="J295" s="320" t="s">
        <v>1163</v>
      </c>
      <c r="K295" s="25"/>
    </row>
    <row r="296" spans="2:11">
      <c r="B296" s="23"/>
      <c r="C296" s="23"/>
      <c r="D296" s="320" t="s">
        <v>1127</v>
      </c>
      <c r="E296" s="25" t="s">
        <v>1120</v>
      </c>
      <c r="F296" s="1349"/>
      <c r="G296" s="994">
        <v>4</v>
      </c>
      <c r="H296" s="1356"/>
      <c r="I296" s="1353"/>
      <c r="J296" s="320" t="s">
        <v>1164</v>
      </c>
      <c r="K296" s="23"/>
    </row>
    <row r="297" spans="2:11">
      <c r="B297" s="23"/>
      <c r="C297" s="23"/>
      <c r="D297" s="320" t="s">
        <v>1131</v>
      </c>
      <c r="E297" s="25" t="s">
        <v>1120</v>
      </c>
      <c r="F297" s="1349"/>
      <c r="G297" s="994">
        <v>7</v>
      </c>
      <c r="H297" s="1356"/>
      <c r="I297" s="1353"/>
      <c r="J297" s="320" t="s">
        <v>1165</v>
      </c>
      <c r="K297" s="23"/>
    </row>
    <row r="298" spans="2:11">
      <c r="B298" s="23"/>
      <c r="C298" s="23"/>
      <c r="D298" s="320" t="s">
        <v>1166</v>
      </c>
      <c r="E298" s="25" t="s">
        <v>1120</v>
      </c>
      <c r="F298" s="1349"/>
      <c r="G298" s="994">
        <v>5</v>
      </c>
      <c r="H298" s="1356"/>
      <c r="I298" s="1353"/>
      <c r="J298" s="320" t="s">
        <v>1162</v>
      </c>
      <c r="K298" s="23"/>
    </row>
    <row r="299" spans="2:11">
      <c r="B299" s="23"/>
      <c r="C299" s="23"/>
      <c r="D299" s="320" t="s">
        <v>1126</v>
      </c>
      <c r="E299" s="25" t="s">
        <v>1120</v>
      </c>
      <c r="F299" s="1349"/>
      <c r="G299" s="994">
        <v>16</v>
      </c>
      <c r="H299" s="1356"/>
      <c r="I299" s="1353"/>
      <c r="J299" s="320" t="s">
        <v>1167</v>
      </c>
      <c r="K299" s="23"/>
    </row>
    <row r="300" spans="2:11">
      <c r="B300" s="23"/>
      <c r="C300" s="23"/>
      <c r="D300" s="320" t="s">
        <v>1135</v>
      </c>
      <c r="E300" s="25" t="s">
        <v>1120</v>
      </c>
      <c r="F300" s="1349"/>
      <c r="G300" s="994">
        <v>2</v>
      </c>
      <c r="H300" s="1356"/>
      <c r="I300" s="1353"/>
      <c r="J300" s="320" t="s">
        <v>1168</v>
      </c>
      <c r="K300" s="23"/>
    </row>
    <row r="301" spans="2:11">
      <c r="B301" s="23"/>
      <c r="C301" s="23"/>
      <c r="D301" s="320" t="s">
        <v>1134</v>
      </c>
      <c r="E301" s="25" t="s">
        <v>1120</v>
      </c>
      <c r="F301" s="1349"/>
      <c r="G301" s="994">
        <v>2</v>
      </c>
      <c r="H301" s="1356"/>
      <c r="I301" s="1353"/>
      <c r="J301" s="320" t="s">
        <v>1168</v>
      </c>
      <c r="K301" s="23"/>
    </row>
    <row r="302" spans="2:11">
      <c r="B302" s="23"/>
      <c r="C302" s="23"/>
      <c r="D302" s="320" t="s">
        <v>1169</v>
      </c>
      <c r="E302" s="25" t="s">
        <v>1120</v>
      </c>
      <c r="F302" s="1349"/>
      <c r="G302" s="994">
        <v>18</v>
      </c>
      <c r="H302" s="1356"/>
      <c r="I302" s="1353"/>
      <c r="J302" s="320" t="s">
        <v>1170</v>
      </c>
      <c r="K302" s="23"/>
    </row>
    <row r="303" spans="2:11">
      <c r="B303" s="23"/>
      <c r="C303" s="1355" t="s">
        <v>1139</v>
      </c>
      <c r="D303" s="320" t="s">
        <v>1140</v>
      </c>
      <c r="E303" s="25" t="s">
        <v>1120</v>
      </c>
      <c r="F303" s="1349"/>
      <c r="G303" s="994">
        <v>16</v>
      </c>
      <c r="H303" s="1356"/>
      <c r="I303" s="1353"/>
      <c r="J303" s="320" t="s">
        <v>1167</v>
      </c>
      <c r="K303" s="23"/>
    </row>
    <row r="304" spans="2:11">
      <c r="B304" s="23"/>
      <c r="C304" s="1355"/>
      <c r="D304" s="320" t="s">
        <v>1145</v>
      </c>
      <c r="E304" s="25" t="s">
        <v>1120</v>
      </c>
      <c r="F304" s="1349"/>
      <c r="G304" s="994">
        <v>3</v>
      </c>
      <c r="H304" s="1356"/>
      <c r="I304" s="1353"/>
      <c r="J304" s="320" t="s">
        <v>1171</v>
      </c>
      <c r="K304" s="23"/>
    </row>
    <row r="305" spans="2:11">
      <c r="B305" s="23"/>
      <c r="C305" s="1355"/>
      <c r="D305" s="320" t="s">
        <v>1144</v>
      </c>
      <c r="E305" s="25" t="s">
        <v>1120</v>
      </c>
      <c r="F305" s="1349"/>
      <c r="G305" s="994">
        <v>7</v>
      </c>
      <c r="H305" s="1356"/>
      <c r="I305" s="1353"/>
      <c r="J305" s="320" t="s">
        <v>1165</v>
      </c>
      <c r="K305" s="23"/>
    </row>
    <row r="306" spans="2:11">
      <c r="B306" s="23"/>
      <c r="C306" s="1355"/>
      <c r="D306" s="320" t="s">
        <v>1172</v>
      </c>
      <c r="E306" s="25" t="s">
        <v>1120</v>
      </c>
      <c r="F306" s="1349"/>
      <c r="G306" s="994">
        <v>22</v>
      </c>
      <c r="H306" s="1356"/>
      <c r="I306" s="1353"/>
      <c r="J306" s="320" t="s">
        <v>1173</v>
      </c>
      <c r="K306" s="23"/>
    </row>
    <row r="307" spans="2:11">
      <c r="B307" s="23"/>
      <c r="C307" s="1355"/>
      <c r="D307" s="320" t="s">
        <v>1174</v>
      </c>
      <c r="E307" s="25" t="s">
        <v>1120</v>
      </c>
      <c r="F307" s="1349"/>
      <c r="G307" s="994">
        <v>4</v>
      </c>
      <c r="H307" s="1356"/>
      <c r="I307" s="1353"/>
      <c r="J307" s="320" t="s">
        <v>1164</v>
      </c>
      <c r="K307" s="23"/>
    </row>
    <row r="308" spans="2:11">
      <c r="B308" s="23"/>
      <c r="C308" s="1355"/>
      <c r="D308" s="320" t="s">
        <v>1175</v>
      </c>
      <c r="E308" s="25" t="s">
        <v>1120</v>
      </c>
      <c r="F308" s="1349"/>
      <c r="G308" s="994">
        <v>6</v>
      </c>
      <c r="H308" s="1356"/>
      <c r="I308" s="1353"/>
      <c r="J308" s="320" t="s">
        <v>1176</v>
      </c>
      <c r="K308" s="23"/>
    </row>
    <row r="309" spans="2:11">
      <c r="B309" s="23"/>
      <c r="C309" s="1355"/>
      <c r="D309" s="320" t="s">
        <v>1147</v>
      </c>
      <c r="E309" s="25" t="s">
        <v>1120</v>
      </c>
      <c r="F309" s="1349"/>
      <c r="G309" s="994">
        <v>1</v>
      </c>
      <c r="H309" s="1356"/>
      <c r="I309" s="1353"/>
      <c r="J309" s="320" t="s">
        <v>1177</v>
      </c>
      <c r="K309" s="23"/>
    </row>
    <row r="310" spans="2:11">
      <c r="B310" s="23"/>
      <c r="C310" s="1355"/>
      <c r="D310" s="320" t="s">
        <v>1178</v>
      </c>
      <c r="E310" s="25" t="s">
        <v>1120</v>
      </c>
      <c r="F310" s="1349"/>
      <c r="G310" s="994">
        <v>5</v>
      </c>
      <c r="H310" s="1356"/>
      <c r="I310" s="1353"/>
      <c r="J310" s="320" t="s">
        <v>1162</v>
      </c>
      <c r="K310" s="23"/>
    </row>
    <row r="311" spans="2:11">
      <c r="B311" s="23"/>
      <c r="C311" s="1023" t="s">
        <v>1152</v>
      </c>
      <c r="D311" s="320" t="s">
        <v>1153</v>
      </c>
      <c r="E311" s="25" t="s">
        <v>1120</v>
      </c>
      <c r="F311" s="1349"/>
      <c r="G311" s="994">
        <v>1</v>
      </c>
      <c r="H311" s="1356"/>
      <c r="I311" s="1353"/>
      <c r="J311" s="320" t="s">
        <v>1177</v>
      </c>
      <c r="K311" s="23"/>
    </row>
    <row r="312" spans="2:11">
      <c r="B312" s="23"/>
      <c r="C312" s="1023" t="s">
        <v>1154</v>
      </c>
      <c r="D312" s="320" t="s">
        <v>1155</v>
      </c>
      <c r="E312" s="25" t="s">
        <v>1120</v>
      </c>
      <c r="F312" s="1349"/>
      <c r="G312" s="994">
        <v>5</v>
      </c>
      <c r="H312" s="1356"/>
      <c r="I312" s="1353"/>
      <c r="J312" s="320" t="s">
        <v>1162</v>
      </c>
      <c r="K312" s="23"/>
    </row>
    <row r="313" spans="2:11">
      <c r="B313" s="23"/>
      <c r="C313" s="1023" t="s">
        <v>1150</v>
      </c>
      <c r="D313" s="320" t="s">
        <v>1151</v>
      </c>
      <c r="E313" s="25" t="s">
        <v>1120</v>
      </c>
      <c r="F313" s="1349"/>
      <c r="G313" s="994">
        <v>1</v>
      </c>
      <c r="H313" s="1356"/>
      <c r="I313" s="1353"/>
      <c r="J313" s="320" t="s">
        <v>1177</v>
      </c>
      <c r="K313" s="23"/>
    </row>
    <row r="314" spans="2:11">
      <c r="B314" s="23"/>
      <c r="C314" s="1351" t="s">
        <v>1179</v>
      </c>
      <c r="D314" s="1020" t="s">
        <v>1119</v>
      </c>
      <c r="E314" s="25" t="s">
        <v>1120</v>
      </c>
      <c r="F314" s="1349" t="s">
        <v>1156</v>
      </c>
      <c r="G314" s="1021">
        <f>26+17+25</f>
        <v>68</v>
      </c>
      <c r="H314" s="1356" t="s">
        <v>1180</v>
      </c>
      <c r="I314" s="1353"/>
      <c r="J314" s="1020" t="s">
        <v>1181</v>
      </c>
      <c r="K314" s="23"/>
    </row>
    <row r="315" spans="2:11">
      <c r="B315" s="23"/>
      <c r="C315" s="1351"/>
      <c r="D315" s="320" t="s">
        <v>1160</v>
      </c>
      <c r="E315" s="25" t="s">
        <v>1120</v>
      </c>
      <c r="F315" s="1349"/>
      <c r="G315" s="994">
        <v>10</v>
      </c>
      <c r="H315" s="1356"/>
      <c r="I315" s="1353"/>
      <c r="J315" s="320" t="s">
        <v>1161</v>
      </c>
      <c r="K315" s="23"/>
    </row>
    <row r="316" spans="2:11">
      <c r="B316" s="23"/>
      <c r="C316" s="1351"/>
      <c r="D316" s="320" t="s">
        <v>1130</v>
      </c>
      <c r="E316" s="25" t="s">
        <v>1120</v>
      </c>
      <c r="F316" s="1349"/>
      <c r="G316" s="994">
        <v>5</v>
      </c>
      <c r="H316" s="1356"/>
      <c r="I316" s="1353"/>
      <c r="J316" s="320" t="s">
        <v>1162</v>
      </c>
      <c r="K316" s="23"/>
    </row>
    <row r="317" spans="2:11">
      <c r="B317" s="23"/>
      <c r="C317" s="1351"/>
      <c r="D317" s="320" t="s">
        <v>1123</v>
      </c>
      <c r="E317" s="25" t="s">
        <v>1120</v>
      </c>
      <c r="F317" s="1349"/>
      <c r="G317" s="994">
        <v>12</v>
      </c>
      <c r="H317" s="1356"/>
      <c r="I317" s="1353"/>
      <c r="J317" s="320" t="s">
        <v>1182</v>
      </c>
      <c r="K317" s="23"/>
    </row>
    <row r="318" spans="2:11">
      <c r="B318" s="23"/>
      <c r="C318" s="1351"/>
      <c r="D318" s="320" t="s">
        <v>1127</v>
      </c>
      <c r="E318" s="25" t="s">
        <v>1120</v>
      </c>
      <c r="F318" s="1349"/>
      <c r="G318" s="994">
        <v>5</v>
      </c>
      <c r="H318" s="1356"/>
      <c r="I318" s="1353"/>
      <c r="J318" s="320" t="s">
        <v>1162</v>
      </c>
      <c r="K318" s="23"/>
    </row>
    <row r="319" spans="2:11">
      <c r="B319" s="23"/>
      <c r="C319" s="1351"/>
      <c r="D319" s="320" t="s">
        <v>1131</v>
      </c>
      <c r="E319" s="25" t="s">
        <v>1120</v>
      </c>
      <c r="F319" s="1349"/>
      <c r="G319" s="994">
        <v>6</v>
      </c>
      <c r="H319" s="1356"/>
      <c r="I319" s="1353"/>
      <c r="J319" s="320" t="s">
        <v>1176</v>
      </c>
      <c r="K319" s="23"/>
    </row>
    <row r="320" spans="2:11">
      <c r="B320" s="23"/>
      <c r="C320" s="1351"/>
      <c r="D320" s="320" t="s">
        <v>1166</v>
      </c>
      <c r="E320" s="25" t="s">
        <v>1120</v>
      </c>
      <c r="F320" s="1349"/>
      <c r="G320" s="994">
        <v>4</v>
      </c>
      <c r="H320" s="1356"/>
      <c r="I320" s="1353"/>
      <c r="J320" s="320" t="s">
        <v>1164</v>
      </c>
      <c r="K320" s="23"/>
    </row>
    <row r="321" spans="2:11">
      <c r="B321" s="23"/>
      <c r="C321" s="1351"/>
      <c r="D321" s="320" t="s">
        <v>1126</v>
      </c>
      <c r="E321" s="25" t="s">
        <v>1120</v>
      </c>
      <c r="F321" s="1349"/>
      <c r="G321" s="994">
        <v>16</v>
      </c>
      <c r="H321" s="1356"/>
      <c r="I321" s="1353"/>
      <c r="J321" s="320" t="s">
        <v>1183</v>
      </c>
      <c r="K321" s="23"/>
    </row>
    <row r="322" spans="2:11">
      <c r="B322" s="23"/>
      <c r="C322" s="1351"/>
      <c r="D322" s="320" t="s">
        <v>1134</v>
      </c>
      <c r="E322" s="25" t="s">
        <v>1120</v>
      </c>
      <c r="F322" s="1349"/>
      <c r="G322" s="994">
        <v>2</v>
      </c>
      <c r="H322" s="1356"/>
      <c r="I322" s="1353"/>
      <c r="J322" s="320" t="s">
        <v>1168</v>
      </c>
      <c r="K322" s="23"/>
    </row>
    <row r="323" spans="2:11">
      <c r="B323" s="23"/>
      <c r="C323" s="1351"/>
      <c r="D323" s="320" t="s">
        <v>1135</v>
      </c>
      <c r="E323" s="25" t="s">
        <v>1120</v>
      </c>
      <c r="F323" s="1349"/>
      <c r="G323" s="994">
        <v>2</v>
      </c>
      <c r="H323" s="1356"/>
      <c r="I323" s="1353"/>
      <c r="J323" s="320" t="s">
        <v>1168</v>
      </c>
      <c r="K323" s="23"/>
    </row>
    <row r="324" spans="2:11">
      <c r="B324" s="23"/>
      <c r="C324" s="1351"/>
      <c r="D324" s="320" t="s">
        <v>1169</v>
      </c>
      <c r="E324" s="25" t="s">
        <v>1120</v>
      </c>
      <c r="F324" s="1349"/>
      <c r="G324" s="994">
        <v>16</v>
      </c>
      <c r="H324" s="1356"/>
      <c r="I324" s="1353"/>
      <c r="J324" s="320" t="s">
        <v>1167</v>
      </c>
      <c r="K324" s="23"/>
    </row>
    <row r="325" spans="2:11">
      <c r="B325" s="23"/>
      <c r="C325" s="1355" t="s">
        <v>1139</v>
      </c>
      <c r="D325" s="320" t="s">
        <v>1140</v>
      </c>
      <c r="E325" s="25" t="s">
        <v>1120</v>
      </c>
      <c r="F325" s="1349"/>
      <c r="G325" s="994">
        <v>16</v>
      </c>
      <c r="H325" s="1356"/>
      <c r="I325" s="1353"/>
      <c r="J325" s="320" t="s">
        <v>1167</v>
      </c>
      <c r="K325" s="23"/>
    </row>
    <row r="326" spans="2:11">
      <c r="B326" s="23"/>
      <c r="C326" s="1355"/>
      <c r="D326" s="320" t="s">
        <v>1144</v>
      </c>
      <c r="E326" s="25" t="s">
        <v>1120</v>
      </c>
      <c r="F326" s="1349"/>
      <c r="G326" s="994">
        <v>7</v>
      </c>
      <c r="H326" s="1356"/>
      <c r="I326" s="1353"/>
      <c r="J326" s="320" t="s">
        <v>1165</v>
      </c>
      <c r="K326" s="23"/>
    </row>
    <row r="327" spans="2:11">
      <c r="B327" s="23"/>
      <c r="C327" s="1355"/>
      <c r="D327" s="320" t="s">
        <v>1172</v>
      </c>
      <c r="E327" s="25" t="s">
        <v>1120</v>
      </c>
      <c r="F327" s="1349"/>
      <c r="G327" s="994">
        <v>20</v>
      </c>
      <c r="H327" s="1356"/>
      <c r="I327" s="1353"/>
      <c r="J327" s="320" t="s">
        <v>1184</v>
      </c>
      <c r="K327" s="23"/>
    </row>
    <row r="328" spans="2:11">
      <c r="B328" s="23"/>
      <c r="C328" s="1355"/>
      <c r="D328" s="320" t="s">
        <v>1174</v>
      </c>
      <c r="E328" s="25" t="s">
        <v>1120</v>
      </c>
      <c r="F328" s="1349"/>
      <c r="G328" s="994">
        <v>3</v>
      </c>
      <c r="H328" s="1356"/>
      <c r="I328" s="1353"/>
      <c r="J328" s="320" t="s">
        <v>1171</v>
      </c>
      <c r="K328" s="23"/>
    </row>
    <row r="329" spans="2:11">
      <c r="B329" s="23"/>
      <c r="C329" s="1355"/>
      <c r="D329" s="320" t="s">
        <v>1175</v>
      </c>
      <c r="E329" s="25" t="s">
        <v>1120</v>
      </c>
      <c r="F329" s="1349"/>
      <c r="G329" s="994">
        <v>5</v>
      </c>
      <c r="H329" s="1356"/>
      <c r="I329" s="1353"/>
      <c r="J329" s="320" t="s">
        <v>1162</v>
      </c>
      <c r="K329" s="23"/>
    </row>
    <row r="330" spans="2:11">
      <c r="B330" s="23"/>
      <c r="C330" s="1355"/>
      <c r="D330" s="320" t="s">
        <v>1178</v>
      </c>
      <c r="E330" s="25" t="s">
        <v>1120</v>
      </c>
      <c r="F330" s="1349"/>
      <c r="G330" s="994">
        <v>6</v>
      </c>
      <c r="H330" s="1356"/>
      <c r="I330" s="1353"/>
      <c r="J330" s="320" t="s">
        <v>1176</v>
      </c>
      <c r="K330" s="23"/>
    </row>
    <row r="331" spans="2:11">
      <c r="B331" s="23"/>
      <c r="C331" s="1355"/>
      <c r="D331" s="320" t="s">
        <v>1147</v>
      </c>
      <c r="E331" s="25" t="s">
        <v>1120</v>
      </c>
      <c r="F331" s="1349"/>
      <c r="G331" s="994">
        <v>1</v>
      </c>
      <c r="H331" s="1356"/>
      <c r="I331" s="1353"/>
      <c r="J331" s="320" t="s">
        <v>1177</v>
      </c>
      <c r="K331" s="23"/>
    </row>
    <row r="332" spans="2:11">
      <c r="B332" s="23"/>
      <c r="C332" s="1355"/>
      <c r="D332" s="320" t="s">
        <v>1145</v>
      </c>
      <c r="E332" s="25" t="s">
        <v>1120</v>
      </c>
      <c r="F332" s="1349"/>
      <c r="G332" s="994">
        <v>3</v>
      </c>
      <c r="H332" s="1356"/>
      <c r="I332" s="1353"/>
      <c r="J332" s="320" t="s">
        <v>1171</v>
      </c>
      <c r="K332" s="23"/>
    </row>
    <row r="333" spans="2:11">
      <c r="B333" s="23"/>
      <c r="C333" s="1023" t="s">
        <v>1152</v>
      </c>
      <c r="D333" s="320" t="s">
        <v>1153</v>
      </c>
      <c r="E333" s="25" t="s">
        <v>1120</v>
      </c>
      <c r="F333" s="1349"/>
      <c r="G333" s="994">
        <v>1</v>
      </c>
      <c r="H333" s="1356"/>
      <c r="I333" s="1353"/>
      <c r="J333" s="320" t="s">
        <v>1177</v>
      </c>
      <c r="K333" s="23"/>
    </row>
    <row r="334" spans="2:11">
      <c r="B334" s="23"/>
      <c r="C334" s="1023" t="s">
        <v>1154</v>
      </c>
      <c r="D334" s="320" t="s">
        <v>1155</v>
      </c>
      <c r="E334" s="25" t="s">
        <v>1120</v>
      </c>
      <c r="F334" s="1349"/>
      <c r="G334" s="994">
        <v>5</v>
      </c>
      <c r="H334" s="1356"/>
      <c r="I334" s="1353"/>
      <c r="J334" s="320" t="s">
        <v>1162</v>
      </c>
      <c r="K334" s="23"/>
    </row>
    <row r="335" spans="2:11">
      <c r="B335" s="23"/>
      <c r="C335" s="320" t="s">
        <v>1150</v>
      </c>
      <c r="D335" s="320" t="s">
        <v>1151</v>
      </c>
      <c r="E335" s="25" t="s">
        <v>1120</v>
      </c>
      <c r="F335" s="1349"/>
      <c r="G335" s="994">
        <v>1</v>
      </c>
      <c r="H335" s="1356"/>
      <c r="I335" s="1353"/>
      <c r="J335" s="320" t="s">
        <v>1177</v>
      </c>
      <c r="K335" s="23"/>
    </row>
    <row r="336" spans="2:11">
      <c r="B336" s="23"/>
      <c r="C336" s="1351" t="s">
        <v>1179</v>
      </c>
      <c r="D336" s="1020" t="s">
        <v>1119</v>
      </c>
      <c r="E336" s="25" t="s">
        <v>1120</v>
      </c>
      <c r="F336" s="1357" t="s">
        <v>1185</v>
      </c>
      <c r="G336" s="1021">
        <f>33+11+26</f>
        <v>70</v>
      </c>
      <c r="H336" s="1356" t="s">
        <v>1186</v>
      </c>
      <c r="I336" s="1353"/>
      <c r="J336" s="1020" t="s">
        <v>1187</v>
      </c>
      <c r="K336" s="23"/>
    </row>
    <row r="337" spans="2:11">
      <c r="B337" s="23"/>
      <c r="C337" s="1351"/>
      <c r="D337" s="1020" t="s">
        <v>1188</v>
      </c>
      <c r="E337" s="25" t="s">
        <v>1120</v>
      </c>
      <c r="F337" s="1349"/>
      <c r="G337" s="1021">
        <v>10</v>
      </c>
      <c r="H337" s="1356"/>
      <c r="I337" s="1353"/>
      <c r="J337" s="1020" t="s">
        <v>1189</v>
      </c>
      <c r="K337" s="23"/>
    </row>
    <row r="338" spans="2:11">
      <c r="B338" s="23"/>
      <c r="C338" s="1351"/>
      <c r="D338" s="1020" t="s">
        <v>1166</v>
      </c>
      <c r="E338" s="25" t="s">
        <v>1120</v>
      </c>
      <c r="F338" s="1349"/>
      <c r="G338" s="1021">
        <v>4</v>
      </c>
      <c r="H338" s="1356"/>
      <c r="I338" s="1353"/>
      <c r="J338" s="1020" t="s">
        <v>1190</v>
      </c>
      <c r="K338" s="23"/>
    </row>
    <row r="339" spans="2:11">
      <c r="B339" s="23"/>
      <c r="C339" s="1351"/>
      <c r="D339" s="1020" t="s">
        <v>1130</v>
      </c>
      <c r="E339" s="25" t="s">
        <v>1120</v>
      </c>
      <c r="F339" s="1349"/>
      <c r="G339" s="1021">
        <v>5</v>
      </c>
      <c r="H339" s="1356"/>
      <c r="I339" s="1353"/>
      <c r="J339" s="1020" t="s">
        <v>1191</v>
      </c>
      <c r="K339" s="23"/>
    </row>
    <row r="340" spans="2:11">
      <c r="B340" s="23"/>
      <c r="C340" s="1351"/>
      <c r="D340" s="320" t="s">
        <v>1126</v>
      </c>
      <c r="E340" s="25" t="s">
        <v>1120</v>
      </c>
      <c r="F340" s="1349"/>
      <c r="G340" s="994">
        <v>13</v>
      </c>
      <c r="H340" s="1356"/>
      <c r="I340" s="1353"/>
      <c r="J340" s="320" t="s">
        <v>1192</v>
      </c>
      <c r="K340" s="23"/>
    </row>
    <row r="341" spans="2:11">
      <c r="B341" s="23"/>
      <c r="C341" s="1351"/>
      <c r="D341" s="320" t="s">
        <v>1123</v>
      </c>
      <c r="E341" s="25" t="s">
        <v>1120</v>
      </c>
      <c r="F341" s="1349"/>
      <c r="G341" s="994">
        <v>12</v>
      </c>
      <c r="H341" s="1356"/>
      <c r="I341" s="1353"/>
      <c r="J341" s="320" t="s">
        <v>1193</v>
      </c>
      <c r="K341" s="23"/>
    </row>
    <row r="342" spans="2:11">
      <c r="B342" s="23"/>
      <c r="C342" s="1351"/>
      <c r="D342" s="320" t="s">
        <v>1194</v>
      </c>
      <c r="E342" s="25" t="s">
        <v>1120</v>
      </c>
      <c r="F342" s="1349"/>
      <c r="G342" s="994">
        <v>3</v>
      </c>
      <c r="H342" s="1356"/>
      <c r="I342" s="1353"/>
      <c r="J342" s="320" t="s">
        <v>1195</v>
      </c>
      <c r="K342" s="23"/>
    </row>
    <row r="343" spans="2:11">
      <c r="B343" s="23"/>
      <c r="C343" s="1351"/>
      <c r="D343" s="320" t="s">
        <v>1131</v>
      </c>
      <c r="E343" s="25" t="s">
        <v>1120</v>
      </c>
      <c r="F343" s="1349"/>
      <c r="G343" s="994">
        <v>5</v>
      </c>
      <c r="H343" s="1356"/>
      <c r="I343" s="1353"/>
      <c r="J343" s="320" t="s">
        <v>1196</v>
      </c>
      <c r="K343" s="23"/>
    </row>
    <row r="344" spans="2:11">
      <c r="B344" s="23"/>
      <c r="C344" s="1351"/>
      <c r="D344" s="320" t="s">
        <v>1134</v>
      </c>
      <c r="E344" s="25" t="s">
        <v>1120</v>
      </c>
      <c r="F344" s="1349"/>
      <c r="G344" s="994">
        <v>2</v>
      </c>
      <c r="H344" s="1356"/>
      <c r="I344" s="1353"/>
      <c r="J344" s="320" t="s">
        <v>1168</v>
      </c>
      <c r="K344" s="23"/>
    </row>
    <row r="345" spans="2:11">
      <c r="B345" s="23"/>
      <c r="C345" s="1351"/>
      <c r="D345" s="320" t="s">
        <v>1135</v>
      </c>
      <c r="E345" s="25" t="s">
        <v>1120</v>
      </c>
      <c r="F345" s="1349"/>
      <c r="G345" s="994">
        <v>2</v>
      </c>
      <c r="H345" s="1356"/>
      <c r="I345" s="1353"/>
      <c r="J345" s="320" t="s">
        <v>1190</v>
      </c>
      <c r="K345" s="23"/>
    </row>
    <row r="346" spans="2:11">
      <c r="B346" s="23"/>
      <c r="C346" s="1351"/>
      <c r="D346" s="320" t="s">
        <v>1169</v>
      </c>
      <c r="E346" s="25" t="s">
        <v>1120</v>
      </c>
      <c r="F346" s="1349"/>
      <c r="G346" s="994">
        <v>14</v>
      </c>
      <c r="H346" s="1356"/>
      <c r="I346" s="1353"/>
      <c r="J346" s="320" t="s">
        <v>1197</v>
      </c>
      <c r="K346" s="23"/>
    </row>
    <row r="347" spans="2:11">
      <c r="B347" s="23"/>
      <c r="C347" s="1355" t="s">
        <v>1139</v>
      </c>
      <c r="D347" s="320" t="s">
        <v>1140</v>
      </c>
      <c r="E347" s="25" t="s">
        <v>1120</v>
      </c>
      <c r="F347" s="1349"/>
      <c r="G347" s="994">
        <v>17</v>
      </c>
      <c r="H347" s="1356"/>
      <c r="I347" s="1353"/>
      <c r="J347" s="320" t="s">
        <v>1198</v>
      </c>
      <c r="K347" s="23"/>
    </row>
    <row r="348" spans="2:11">
      <c r="B348" s="23"/>
      <c r="C348" s="1355"/>
      <c r="D348" s="320" t="s">
        <v>1144</v>
      </c>
      <c r="E348" s="25" t="s">
        <v>1120</v>
      </c>
      <c r="F348" s="1349"/>
      <c r="G348" s="994">
        <v>6</v>
      </c>
      <c r="H348" s="1356"/>
      <c r="I348" s="1353"/>
      <c r="J348" s="320" t="s">
        <v>1199</v>
      </c>
      <c r="K348" s="23"/>
    </row>
    <row r="349" spans="2:11">
      <c r="B349" s="23"/>
      <c r="C349" s="1355"/>
      <c r="D349" s="320" t="s">
        <v>1172</v>
      </c>
      <c r="E349" s="25" t="s">
        <v>1120</v>
      </c>
      <c r="F349" s="1349"/>
      <c r="G349" s="994">
        <v>20</v>
      </c>
      <c r="H349" s="1356"/>
      <c r="I349" s="1353"/>
      <c r="J349" s="320" t="s">
        <v>1200</v>
      </c>
      <c r="K349" s="23"/>
    </row>
    <row r="350" spans="2:11">
      <c r="B350" s="23"/>
      <c r="C350" s="1355"/>
      <c r="D350" s="320" t="s">
        <v>1174</v>
      </c>
      <c r="E350" s="25" t="s">
        <v>1120</v>
      </c>
      <c r="F350" s="1349"/>
      <c r="G350" s="994">
        <v>5</v>
      </c>
      <c r="H350" s="1356"/>
      <c r="I350" s="1353"/>
      <c r="J350" s="320" t="s">
        <v>1201</v>
      </c>
      <c r="K350" s="23"/>
    </row>
    <row r="351" spans="2:11">
      <c r="B351" s="23"/>
      <c r="C351" s="1355"/>
      <c r="D351" s="320" t="s">
        <v>1175</v>
      </c>
      <c r="E351" s="25" t="s">
        <v>1120</v>
      </c>
      <c r="F351" s="1349"/>
      <c r="G351" s="994">
        <v>5</v>
      </c>
      <c r="H351" s="1356"/>
      <c r="I351" s="1353"/>
      <c r="J351" s="320" t="s">
        <v>1201</v>
      </c>
      <c r="K351" s="23"/>
    </row>
    <row r="352" spans="2:11">
      <c r="B352" s="23"/>
      <c r="C352" s="1355"/>
      <c r="D352" s="320" t="s">
        <v>1178</v>
      </c>
      <c r="E352" s="25" t="s">
        <v>1120</v>
      </c>
      <c r="F352" s="1349"/>
      <c r="G352" s="994">
        <v>5</v>
      </c>
      <c r="H352" s="1356"/>
      <c r="I352" s="1353"/>
      <c r="J352" s="320" t="s">
        <v>1195</v>
      </c>
      <c r="K352" s="23"/>
    </row>
    <row r="353" spans="2:11">
      <c r="B353" s="23"/>
      <c r="C353" s="1355"/>
      <c r="D353" s="320" t="s">
        <v>1147</v>
      </c>
      <c r="E353" s="25" t="s">
        <v>1120</v>
      </c>
      <c r="F353" s="1349"/>
      <c r="G353" s="994">
        <v>1</v>
      </c>
      <c r="H353" s="1356"/>
      <c r="I353" s="1353"/>
      <c r="J353" s="320" t="s">
        <v>1177</v>
      </c>
      <c r="K353" s="23"/>
    </row>
    <row r="354" spans="2:11">
      <c r="B354" s="23"/>
      <c r="C354" s="1355"/>
      <c r="D354" s="320" t="s">
        <v>1145</v>
      </c>
      <c r="E354" s="25" t="s">
        <v>1120</v>
      </c>
      <c r="F354" s="1349"/>
      <c r="G354" s="994">
        <v>4</v>
      </c>
      <c r="H354" s="1356"/>
      <c r="I354" s="1353"/>
      <c r="J354" s="320" t="s">
        <v>1164</v>
      </c>
      <c r="K354" s="23"/>
    </row>
    <row r="355" spans="2:11">
      <c r="B355" s="23"/>
      <c r="C355" s="1023" t="s">
        <v>1154</v>
      </c>
      <c r="D355" s="320" t="s">
        <v>1155</v>
      </c>
      <c r="E355" s="25" t="s">
        <v>1120</v>
      </c>
      <c r="F355" s="1349"/>
      <c r="G355" s="994">
        <v>5</v>
      </c>
      <c r="H355" s="1356"/>
      <c r="I355" s="1353"/>
      <c r="J355" s="320" t="s">
        <v>1202</v>
      </c>
      <c r="K355" s="23"/>
    </row>
    <row r="356" spans="2:11">
      <c r="B356" s="23"/>
      <c r="C356" s="1023" t="s">
        <v>1152</v>
      </c>
      <c r="D356" s="320" t="s">
        <v>1153</v>
      </c>
      <c r="E356" s="25" t="s">
        <v>1120</v>
      </c>
      <c r="F356" s="1349"/>
      <c r="G356" s="994">
        <v>1</v>
      </c>
      <c r="H356" s="1356"/>
      <c r="I356" s="1353"/>
      <c r="J356" s="320" t="s">
        <v>1177</v>
      </c>
      <c r="K356" s="23"/>
    </row>
    <row r="357" spans="2:11">
      <c r="B357" s="23"/>
      <c r="C357" s="320" t="s">
        <v>1150</v>
      </c>
      <c r="D357" s="320" t="s">
        <v>1151</v>
      </c>
      <c r="E357" s="25" t="s">
        <v>1120</v>
      </c>
      <c r="F357" s="1349"/>
      <c r="G357" s="994">
        <v>1</v>
      </c>
      <c r="H357" s="1358"/>
      <c r="I357" s="1353"/>
      <c r="J357" s="320" t="s">
        <v>1195</v>
      </c>
      <c r="K357" s="23"/>
    </row>
    <row r="358" spans="2:11">
      <c r="B358" s="23"/>
      <c r="C358" s="1355" t="s">
        <v>1139</v>
      </c>
      <c r="D358" s="1023" t="s">
        <v>1174</v>
      </c>
      <c r="E358" s="35" t="s">
        <v>1019</v>
      </c>
      <c r="F358" s="1349" t="s">
        <v>1203</v>
      </c>
      <c r="G358" s="994">
        <v>1</v>
      </c>
      <c r="H358" s="1348" t="s">
        <v>1204</v>
      </c>
      <c r="I358" s="1353"/>
      <c r="J358" s="320" t="s">
        <v>1195</v>
      </c>
      <c r="K358" s="320" t="s">
        <v>1205</v>
      </c>
    </row>
    <row r="359" spans="2:11">
      <c r="B359" s="23"/>
      <c r="C359" s="1355"/>
      <c r="D359" s="1359" t="s">
        <v>1206</v>
      </c>
      <c r="E359" s="35" t="s">
        <v>1019</v>
      </c>
      <c r="F359" s="1349"/>
      <c r="G359" s="994">
        <v>1</v>
      </c>
      <c r="H359" s="1349"/>
      <c r="I359" s="1353"/>
      <c r="J359" s="320" t="s">
        <v>1195</v>
      </c>
      <c r="K359" s="320" t="s">
        <v>1207</v>
      </c>
    </row>
    <row r="360" spans="2:11">
      <c r="B360" s="23"/>
      <c r="C360" s="1355"/>
      <c r="D360" s="1360"/>
      <c r="E360" s="35" t="s">
        <v>1208</v>
      </c>
      <c r="F360" s="1349"/>
      <c r="G360" s="994">
        <v>1</v>
      </c>
      <c r="H360" s="1349"/>
      <c r="I360" s="1353"/>
      <c r="J360" s="320" t="s">
        <v>1195</v>
      </c>
      <c r="K360" s="320" t="s">
        <v>1209</v>
      </c>
    </row>
    <row r="361" spans="2:11">
      <c r="B361" s="23"/>
      <c r="C361" s="1355"/>
      <c r="D361" s="1359" t="s">
        <v>1172</v>
      </c>
      <c r="E361" s="35" t="s">
        <v>1210</v>
      </c>
      <c r="F361" s="1349"/>
      <c r="G361" s="994">
        <v>1</v>
      </c>
      <c r="H361" s="1349"/>
      <c r="I361" s="1353"/>
      <c r="J361" s="320" t="s">
        <v>1195</v>
      </c>
      <c r="K361" s="320" t="s">
        <v>1211</v>
      </c>
    </row>
    <row r="362" spans="2:11">
      <c r="B362" s="23"/>
      <c r="C362" s="1355"/>
      <c r="D362" s="1360"/>
      <c r="E362" s="35" t="s">
        <v>1019</v>
      </c>
      <c r="F362" s="1349"/>
      <c r="G362" s="994">
        <v>1</v>
      </c>
      <c r="H362" s="1349"/>
      <c r="I362" s="1353"/>
      <c r="J362" s="320" t="s">
        <v>1195</v>
      </c>
      <c r="K362" s="320" t="s">
        <v>1209</v>
      </c>
    </row>
    <row r="363" spans="2:11">
      <c r="B363" s="23"/>
      <c r="C363" s="1355"/>
      <c r="D363" s="1359" t="s">
        <v>1147</v>
      </c>
      <c r="E363" s="35" t="s">
        <v>1210</v>
      </c>
      <c r="F363" s="1349"/>
      <c r="G363" s="994">
        <v>1</v>
      </c>
      <c r="H363" s="1349"/>
      <c r="I363" s="1353"/>
      <c r="J363" s="320" t="s">
        <v>1195</v>
      </c>
      <c r="K363" s="320" t="s">
        <v>1212</v>
      </c>
    </row>
    <row r="364" spans="2:11">
      <c r="B364" s="23"/>
      <c r="C364" s="1355"/>
      <c r="D364" s="1361"/>
      <c r="E364" s="35" t="s">
        <v>1210</v>
      </c>
      <c r="F364" s="1349"/>
      <c r="G364" s="994">
        <v>1</v>
      </c>
      <c r="H364" s="1349"/>
      <c r="I364" s="1353"/>
      <c r="J364" s="320" t="s">
        <v>1195</v>
      </c>
      <c r="K364" s="320" t="s">
        <v>1213</v>
      </c>
    </row>
    <row r="365" spans="2:11">
      <c r="B365" s="23"/>
      <c r="C365" s="1355"/>
      <c r="D365" s="1360"/>
      <c r="E365" s="35" t="s">
        <v>1210</v>
      </c>
      <c r="F365" s="1349"/>
      <c r="G365" s="994">
        <v>1</v>
      </c>
      <c r="H365" s="1349"/>
      <c r="I365" s="1353"/>
      <c r="J365" s="320" t="s">
        <v>1177</v>
      </c>
      <c r="K365" s="320" t="s">
        <v>1214</v>
      </c>
    </row>
    <row r="366" spans="2:11">
      <c r="B366" s="23"/>
      <c r="C366" s="1348" t="s">
        <v>1118</v>
      </c>
      <c r="D366" s="1359" t="s">
        <v>1135</v>
      </c>
      <c r="E366" s="994" t="s">
        <v>1215</v>
      </c>
      <c r="F366" s="1349"/>
      <c r="G366" s="994">
        <v>1</v>
      </c>
      <c r="H366" s="1349"/>
      <c r="I366" s="1353"/>
      <c r="J366" s="25" t="s">
        <v>1195</v>
      </c>
      <c r="K366" s="1024" t="s">
        <v>1216</v>
      </c>
    </row>
    <row r="367" spans="2:11">
      <c r="B367" s="23"/>
      <c r="C367" s="1349"/>
      <c r="D367" s="1361"/>
      <c r="E367" s="994" t="s">
        <v>1019</v>
      </c>
      <c r="F367" s="1349"/>
      <c r="G367" s="994">
        <v>1</v>
      </c>
      <c r="H367" s="1349"/>
      <c r="I367" s="1353"/>
      <c r="J367" s="25" t="s">
        <v>1177</v>
      </c>
      <c r="K367" s="1024" t="s">
        <v>1217</v>
      </c>
    </row>
    <row r="368" spans="2:11">
      <c r="B368" s="23"/>
      <c r="C368" s="1349"/>
      <c r="D368" s="1361"/>
      <c r="E368" s="994" t="s">
        <v>1210</v>
      </c>
      <c r="F368" s="1349"/>
      <c r="G368" s="994">
        <v>1</v>
      </c>
      <c r="H368" s="1349"/>
      <c r="I368" s="1353"/>
      <c r="J368" s="25" t="s">
        <v>1195</v>
      </c>
      <c r="K368" s="1024" t="s">
        <v>1218</v>
      </c>
    </row>
    <row r="369" spans="2:11">
      <c r="B369" s="23"/>
      <c r="C369" s="1349"/>
      <c r="D369" s="1361"/>
      <c r="E369" s="994" t="s">
        <v>1210</v>
      </c>
      <c r="F369" s="1349"/>
      <c r="G369" s="994">
        <v>1</v>
      </c>
      <c r="H369" s="1349"/>
      <c r="I369" s="1353"/>
      <c r="J369" s="25" t="s">
        <v>1195</v>
      </c>
      <c r="K369" s="1024" t="s">
        <v>1219</v>
      </c>
    </row>
    <row r="370" spans="2:11">
      <c r="B370" s="23"/>
      <c r="C370" s="1349"/>
      <c r="D370" s="1361"/>
      <c r="E370" s="994" t="s">
        <v>1210</v>
      </c>
      <c r="F370" s="1349"/>
      <c r="G370" s="994">
        <v>1</v>
      </c>
      <c r="H370" s="1349"/>
      <c r="I370" s="1353"/>
      <c r="J370" s="25" t="s">
        <v>1195</v>
      </c>
      <c r="K370" s="1024" t="s">
        <v>1219</v>
      </c>
    </row>
    <row r="371" spans="2:11">
      <c r="B371" s="23"/>
      <c r="C371" s="1349"/>
      <c r="D371" s="1360"/>
      <c r="E371" s="994" t="s">
        <v>1210</v>
      </c>
      <c r="F371" s="1349"/>
      <c r="G371" s="994">
        <v>1</v>
      </c>
      <c r="H371" s="1349"/>
      <c r="I371" s="1353"/>
      <c r="J371" s="25" t="s">
        <v>1195</v>
      </c>
      <c r="K371" s="1024" t="s">
        <v>1207</v>
      </c>
    </row>
    <row r="372" spans="2:11">
      <c r="B372" s="23"/>
      <c r="C372" s="1349"/>
      <c r="D372" s="1348" t="s">
        <v>1119</v>
      </c>
      <c r="E372" s="994" t="s">
        <v>1210</v>
      </c>
      <c r="F372" s="1349"/>
      <c r="G372" s="994">
        <v>1</v>
      </c>
      <c r="H372" s="1349"/>
      <c r="I372" s="1353"/>
      <c r="J372" s="25" t="s">
        <v>1177</v>
      </c>
      <c r="K372" s="1024" t="s">
        <v>1220</v>
      </c>
    </row>
    <row r="373" spans="2:11">
      <c r="B373" s="23"/>
      <c r="C373" s="1349"/>
      <c r="D373" s="1349"/>
      <c r="E373" s="994" t="s">
        <v>1210</v>
      </c>
      <c r="F373" s="1349"/>
      <c r="G373" s="994">
        <v>1</v>
      </c>
      <c r="H373" s="1349"/>
      <c r="I373" s="1353"/>
      <c r="J373" s="25" t="s">
        <v>1195</v>
      </c>
      <c r="K373" s="1024" t="s">
        <v>1221</v>
      </c>
    </row>
    <row r="374" spans="2:11">
      <c r="B374" s="23"/>
      <c r="C374" s="1349"/>
      <c r="D374" s="1349"/>
      <c r="E374" s="994" t="s">
        <v>1210</v>
      </c>
      <c r="F374" s="1349"/>
      <c r="G374" s="994">
        <v>1</v>
      </c>
      <c r="H374" s="1349"/>
      <c r="I374" s="1353"/>
      <c r="J374" s="25" t="s">
        <v>1195</v>
      </c>
      <c r="K374" s="1024" t="s">
        <v>1222</v>
      </c>
    </row>
    <row r="375" spans="2:11">
      <c r="B375" s="23"/>
      <c r="C375" s="1349"/>
      <c r="D375" s="1349"/>
      <c r="E375" s="994" t="s">
        <v>1210</v>
      </c>
      <c r="F375" s="1349"/>
      <c r="G375" s="994">
        <v>1</v>
      </c>
      <c r="H375" s="1349"/>
      <c r="I375" s="1353"/>
      <c r="J375" s="25" t="s">
        <v>1195</v>
      </c>
      <c r="K375" s="1024" t="s">
        <v>1223</v>
      </c>
    </row>
    <row r="376" spans="2:11">
      <c r="B376" s="23"/>
      <c r="C376" s="1349"/>
      <c r="D376" s="1349"/>
      <c r="E376" s="994" t="s">
        <v>1224</v>
      </c>
      <c r="F376" s="1349"/>
      <c r="G376" s="994">
        <v>1</v>
      </c>
      <c r="H376" s="1349"/>
      <c r="I376" s="1353"/>
      <c r="J376" s="25" t="s">
        <v>1195</v>
      </c>
      <c r="K376" s="1024" t="s">
        <v>1225</v>
      </c>
    </row>
    <row r="377" spans="2:11">
      <c r="B377" s="23"/>
      <c r="C377" s="1349"/>
      <c r="D377" s="1349"/>
      <c r="E377" s="994" t="s">
        <v>1210</v>
      </c>
      <c r="F377" s="1349"/>
      <c r="G377" s="994">
        <v>1</v>
      </c>
      <c r="H377" s="1349"/>
      <c r="I377" s="1353"/>
      <c r="J377" s="25" t="s">
        <v>1195</v>
      </c>
      <c r="K377" s="1024" t="s">
        <v>1217</v>
      </c>
    </row>
    <row r="378" spans="2:11">
      <c r="B378" s="23"/>
      <c r="C378" s="1349"/>
      <c r="D378" s="1349"/>
      <c r="E378" s="994" t="s">
        <v>1210</v>
      </c>
      <c r="F378" s="1349"/>
      <c r="G378" s="994">
        <v>1</v>
      </c>
      <c r="H378" s="1349"/>
      <c r="I378" s="1353"/>
      <c r="J378" s="25" t="s">
        <v>1195</v>
      </c>
      <c r="K378" s="1024" t="s">
        <v>1226</v>
      </c>
    </row>
    <row r="379" spans="2:11">
      <c r="B379" s="23"/>
      <c r="C379" s="1349"/>
      <c r="D379" s="1349"/>
      <c r="E379" s="994" t="s">
        <v>1210</v>
      </c>
      <c r="F379" s="1349"/>
      <c r="G379" s="994">
        <v>1</v>
      </c>
      <c r="H379" s="1349"/>
      <c r="I379" s="1353"/>
      <c r="J379" s="25" t="s">
        <v>1195</v>
      </c>
      <c r="K379" s="1024" t="s">
        <v>1227</v>
      </c>
    </row>
    <row r="380" spans="2:11">
      <c r="B380" s="23"/>
      <c r="C380" s="1349"/>
      <c r="D380" s="1349"/>
      <c r="E380" s="994" t="s">
        <v>1210</v>
      </c>
      <c r="F380" s="1349"/>
      <c r="G380" s="994">
        <v>1</v>
      </c>
      <c r="H380" s="1349"/>
      <c r="I380" s="1353"/>
      <c r="J380" s="25" t="s">
        <v>1195</v>
      </c>
      <c r="K380" s="1024" t="s">
        <v>1228</v>
      </c>
    </row>
    <row r="381" spans="2:11">
      <c r="B381" s="23"/>
      <c r="C381" s="1349"/>
      <c r="D381" s="1349"/>
      <c r="E381" s="994" t="s">
        <v>1210</v>
      </c>
      <c r="F381" s="1349"/>
      <c r="G381" s="994">
        <v>1</v>
      </c>
      <c r="H381" s="1349"/>
      <c r="I381" s="1353"/>
      <c r="J381" s="25" t="s">
        <v>1195</v>
      </c>
      <c r="K381" s="1024" t="s">
        <v>1229</v>
      </c>
    </row>
    <row r="382" spans="2:11">
      <c r="B382" s="23"/>
      <c r="C382" s="1349"/>
      <c r="D382" s="1349"/>
      <c r="E382" s="994" t="s">
        <v>1210</v>
      </c>
      <c r="F382" s="1349"/>
      <c r="G382" s="994">
        <v>1</v>
      </c>
      <c r="H382" s="1349"/>
      <c r="I382" s="1353"/>
      <c r="J382" s="25" t="s">
        <v>1195</v>
      </c>
      <c r="K382" s="1024" t="s">
        <v>1230</v>
      </c>
    </row>
    <row r="383" spans="2:11">
      <c r="B383" s="23"/>
      <c r="C383" s="1349"/>
      <c r="D383" s="1359" t="s">
        <v>1231</v>
      </c>
      <c r="E383" s="994" t="s">
        <v>1232</v>
      </c>
      <c r="F383" s="1349"/>
      <c r="G383" s="994">
        <v>1</v>
      </c>
      <c r="H383" s="1349"/>
      <c r="I383" s="1353"/>
      <c r="J383" s="25" t="s">
        <v>1177</v>
      </c>
      <c r="K383" s="320" t="s">
        <v>1233</v>
      </c>
    </row>
    <row r="384" spans="2:11">
      <c r="B384" s="23"/>
      <c r="C384" s="1349"/>
      <c r="D384" s="1361"/>
      <c r="E384" s="994" t="s">
        <v>1234</v>
      </c>
      <c r="F384" s="1349"/>
      <c r="G384" s="994">
        <v>1</v>
      </c>
      <c r="H384" s="1349"/>
      <c r="I384" s="1353"/>
      <c r="J384" s="25" t="s">
        <v>1195</v>
      </c>
      <c r="K384" s="320" t="s">
        <v>1212</v>
      </c>
    </row>
    <row r="385" spans="2:11">
      <c r="B385" s="23"/>
      <c r="C385" s="1349"/>
      <c r="D385" s="1360"/>
      <c r="E385" s="994" t="s">
        <v>1234</v>
      </c>
      <c r="F385" s="1349"/>
      <c r="G385" s="994">
        <v>1</v>
      </c>
      <c r="H385" s="1349"/>
      <c r="I385" s="1353"/>
      <c r="J385" s="25" t="s">
        <v>1195</v>
      </c>
      <c r="K385" s="320" t="s">
        <v>1235</v>
      </c>
    </row>
    <row r="386" spans="2:11">
      <c r="B386" s="23"/>
      <c r="C386" s="1349"/>
      <c r="D386" s="1364" t="s">
        <v>1131</v>
      </c>
      <c r="E386" s="994" t="s">
        <v>1210</v>
      </c>
      <c r="F386" s="1349"/>
      <c r="G386" s="994">
        <v>1</v>
      </c>
      <c r="H386" s="1349"/>
      <c r="I386" s="1353"/>
      <c r="J386" s="25" t="s">
        <v>1195</v>
      </c>
      <c r="K386" s="320" t="s">
        <v>1236</v>
      </c>
    </row>
    <row r="387" spans="2:11">
      <c r="B387" s="23"/>
      <c r="C387" s="1349"/>
      <c r="D387" s="1365"/>
      <c r="E387" s="994" t="s">
        <v>1215</v>
      </c>
      <c r="F387" s="1349"/>
      <c r="G387" s="994">
        <v>1</v>
      </c>
      <c r="H387" s="1349"/>
      <c r="I387" s="1353"/>
      <c r="J387" s="25" t="s">
        <v>1177</v>
      </c>
      <c r="K387" s="320" t="s">
        <v>1230</v>
      </c>
    </row>
    <row r="388" spans="2:11">
      <c r="B388" s="23"/>
      <c r="C388" s="1349"/>
      <c r="D388" s="1359" t="s">
        <v>1169</v>
      </c>
      <c r="E388" s="994" t="s">
        <v>1019</v>
      </c>
      <c r="F388" s="1349"/>
      <c r="G388" s="994">
        <v>1</v>
      </c>
      <c r="H388" s="1349"/>
      <c r="I388" s="1353"/>
      <c r="J388" s="25" t="s">
        <v>1195</v>
      </c>
      <c r="K388" s="320" t="s">
        <v>1237</v>
      </c>
    </row>
    <row r="389" spans="2:11">
      <c r="B389" s="23"/>
      <c r="C389" s="1349"/>
      <c r="D389" s="1360"/>
      <c r="E389" s="994" t="s">
        <v>998</v>
      </c>
      <c r="F389" s="1349"/>
      <c r="G389" s="994">
        <v>1</v>
      </c>
      <c r="H389" s="1349"/>
      <c r="I389" s="1353"/>
      <c r="J389" s="25" t="s">
        <v>1195</v>
      </c>
      <c r="K389" s="320" t="s">
        <v>1229</v>
      </c>
    </row>
    <row r="390" spans="2:11">
      <c r="B390" s="23"/>
      <c r="C390" s="1349"/>
      <c r="D390" s="1025" t="s">
        <v>1123</v>
      </c>
      <c r="E390" s="994" t="s">
        <v>1224</v>
      </c>
      <c r="F390" s="1349"/>
      <c r="G390" s="994">
        <v>1</v>
      </c>
      <c r="H390" s="1349"/>
      <c r="I390" s="1353"/>
      <c r="J390" s="25" t="s">
        <v>1195</v>
      </c>
      <c r="K390" s="320" t="s">
        <v>1238</v>
      </c>
    </row>
    <row r="391" spans="2:11">
      <c r="B391" s="23"/>
      <c r="C391" s="1350"/>
      <c r="D391" s="1025" t="s">
        <v>1126</v>
      </c>
      <c r="E391" s="994" t="s">
        <v>1019</v>
      </c>
      <c r="F391" s="1349"/>
      <c r="G391" s="994">
        <v>1</v>
      </c>
      <c r="H391" s="1349"/>
      <c r="I391" s="1353"/>
      <c r="J391" s="25" t="s">
        <v>1195</v>
      </c>
      <c r="K391" s="320" t="s">
        <v>1239</v>
      </c>
    </row>
    <row r="392" spans="2:11">
      <c r="B392" s="23"/>
      <c r="C392" s="1355" t="s">
        <v>1154</v>
      </c>
      <c r="D392" s="1355" t="s">
        <v>1240</v>
      </c>
      <c r="E392" s="994" t="s">
        <v>998</v>
      </c>
      <c r="F392" s="1349"/>
      <c r="G392" s="994">
        <v>1</v>
      </c>
      <c r="H392" s="1349"/>
      <c r="I392" s="1353"/>
      <c r="J392" s="25" t="s">
        <v>1195</v>
      </c>
      <c r="K392" s="320" t="s">
        <v>1228</v>
      </c>
    </row>
    <row r="393" spans="2:11">
      <c r="B393" s="23"/>
      <c r="C393" s="1355"/>
      <c r="D393" s="1355"/>
      <c r="E393" s="994" t="s">
        <v>1019</v>
      </c>
      <c r="F393" s="1349"/>
      <c r="G393" s="994">
        <v>1</v>
      </c>
      <c r="H393" s="1349"/>
      <c r="I393" s="1353"/>
      <c r="J393" s="25" t="s">
        <v>1177</v>
      </c>
      <c r="K393" s="320" t="s">
        <v>1228</v>
      </c>
    </row>
    <row r="394" spans="2:11">
      <c r="B394" s="23"/>
      <c r="C394" s="1355"/>
      <c r="D394" s="1359" t="s">
        <v>1241</v>
      </c>
      <c r="E394" s="994" t="s">
        <v>1242</v>
      </c>
      <c r="F394" s="1349"/>
      <c r="G394" s="994">
        <v>1</v>
      </c>
      <c r="H394" s="1349"/>
      <c r="I394" s="1353"/>
      <c r="J394" s="25" t="s">
        <v>1195</v>
      </c>
      <c r="K394" s="320" t="s">
        <v>1212</v>
      </c>
    </row>
    <row r="395" spans="2:11">
      <c r="B395" s="23"/>
      <c r="C395" s="1355"/>
      <c r="D395" s="1361"/>
      <c r="E395" s="994" t="s">
        <v>1215</v>
      </c>
      <c r="F395" s="1349"/>
      <c r="G395" s="994">
        <v>1</v>
      </c>
      <c r="H395" s="1349"/>
      <c r="I395" s="1353"/>
      <c r="J395" s="25" t="s">
        <v>1195</v>
      </c>
      <c r="K395" s="320" t="s">
        <v>1243</v>
      </c>
    </row>
    <row r="396" spans="2:11">
      <c r="B396" s="23"/>
      <c r="C396" s="1355"/>
      <c r="D396" s="1361"/>
      <c r="E396" s="994" t="s">
        <v>1215</v>
      </c>
      <c r="F396" s="1349"/>
      <c r="G396" s="994">
        <v>1</v>
      </c>
      <c r="H396" s="1349"/>
      <c r="I396" s="1353"/>
      <c r="J396" s="25" t="s">
        <v>1195</v>
      </c>
      <c r="K396" s="320" t="s">
        <v>1239</v>
      </c>
    </row>
    <row r="397" spans="2:11">
      <c r="B397" s="23"/>
      <c r="C397" s="1355"/>
      <c r="D397" s="1360"/>
      <c r="E397" s="994" t="s">
        <v>1242</v>
      </c>
      <c r="F397" s="1349"/>
      <c r="G397" s="994">
        <v>1</v>
      </c>
      <c r="H397" s="1349"/>
      <c r="I397" s="1353"/>
      <c r="J397" s="25" t="s">
        <v>1195</v>
      </c>
      <c r="K397" s="320" t="s">
        <v>1233</v>
      </c>
    </row>
    <row r="398" spans="2:11">
      <c r="B398" s="23"/>
      <c r="C398" s="1023" t="s">
        <v>1244</v>
      </c>
      <c r="D398" s="1025" t="s">
        <v>1245</v>
      </c>
      <c r="E398" s="994" t="s">
        <v>1224</v>
      </c>
      <c r="F398" s="1349"/>
      <c r="G398" s="994">
        <v>1</v>
      </c>
      <c r="H398" s="1349"/>
      <c r="I398" s="1353"/>
      <c r="J398" s="25" t="s">
        <v>1195</v>
      </c>
      <c r="K398" s="320" t="s">
        <v>1225</v>
      </c>
    </row>
    <row r="399" spans="2:11">
      <c r="B399" s="23"/>
      <c r="C399" s="1023" t="s">
        <v>1150</v>
      </c>
      <c r="D399" s="1025" t="s">
        <v>1246</v>
      </c>
      <c r="E399" s="994" t="s">
        <v>1210</v>
      </c>
      <c r="F399" s="1350"/>
      <c r="G399" s="994">
        <v>1</v>
      </c>
      <c r="H399" s="1350"/>
      <c r="I399" s="1354"/>
      <c r="J399" s="25" t="s">
        <v>1195</v>
      </c>
      <c r="K399" s="320" t="s">
        <v>1209</v>
      </c>
    </row>
    <row r="400" spans="2:11">
      <c r="B400" s="23"/>
      <c r="C400" s="1023" t="s">
        <v>1118</v>
      </c>
      <c r="D400" s="320" t="s">
        <v>1119</v>
      </c>
      <c r="E400" s="35" t="s">
        <v>1247</v>
      </c>
      <c r="F400" s="35"/>
      <c r="G400" s="994" t="s">
        <v>1248</v>
      </c>
      <c r="H400" s="35" t="s">
        <v>1249</v>
      </c>
      <c r="I400" s="320"/>
      <c r="J400" s="320" t="s">
        <v>1250</v>
      </c>
      <c r="K400" s="1021"/>
    </row>
    <row r="401" spans="3:11">
      <c r="C401" s="1026" t="s">
        <v>1118</v>
      </c>
      <c r="D401" s="1026"/>
      <c r="E401" s="965" t="s">
        <v>1251</v>
      </c>
      <c r="F401" s="1027" t="s">
        <v>1252</v>
      </c>
      <c r="G401" s="965">
        <v>45</v>
      </c>
      <c r="H401" s="1027" t="s">
        <v>1253</v>
      </c>
      <c r="I401" s="991"/>
      <c r="K401" s="1028" t="s">
        <v>1254</v>
      </c>
    </row>
    <row r="402" spans="3:11">
      <c r="C402" s="1029" t="s">
        <v>1255</v>
      </c>
      <c r="D402" s="1026"/>
      <c r="E402" s="965" t="s">
        <v>1251</v>
      </c>
      <c r="F402" s="1027" t="s">
        <v>1256</v>
      </c>
      <c r="G402" s="965">
        <v>46</v>
      </c>
      <c r="H402" s="1027" t="s">
        <v>1253</v>
      </c>
      <c r="I402" s="991"/>
      <c r="K402" s="1028" t="s">
        <v>1257</v>
      </c>
    </row>
    <row r="403" spans="3:11" ht="43.8">
      <c r="C403" s="1029" t="s">
        <v>1154</v>
      </c>
      <c r="D403" s="1026" t="s">
        <v>1258</v>
      </c>
      <c r="E403" s="965" t="s">
        <v>1259</v>
      </c>
      <c r="F403" s="1027" t="s">
        <v>1051</v>
      </c>
      <c r="G403" s="965">
        <v>52</v>
      </c>
      <c r="H403" s="1027" t="s">
        <v>1260</v>
      </c>
      <c r="I403" s="991"/>
      <c r="K403" s="1030" t="s">
        <v>1261</v>
      </c>
    </row>
    <row r="404" spans="3:11" ht="43.8">
      <c r="C404" s="1026" t="s">
        <v>1118</v>
      </c>
      <c r="D404" s="1026" t="s">
        <v>1262</v>
      </c>
      <c r="E404" s="965" t="s">
        <v>1259</v>
      </c>
      <c r="F404" s="1027" t="s">
        <v>1051</v>
      </c>
      <c r="G404" s="965">
        <v>23</v>
      </c>
      <c r="H404" s="1027" t="s">
        <v>1263</v>
      </c>
      <c r="I404" s="991"/>
      <c r="K404" s="1030" t="s">
        <v>1264</v>
      </c>
    </row>
    <row r="405" spans="3:11" ht="66">
      <c r="C405" s="1029" t="s">
        <v>1118</v>
      </c>
      <c r="D405" s="1026" t="s">
        <v>1188</v>
      </c>
      <c r="E405" s="1026" t="s">
        <v>1259</v>
      </c>
      <c r="F405" s="965">
        <v>1</v>
      </c>
      <c r="G405" s="1031" t="s">
        <v>1020</v>
      </c>
      <c r="H405" s="1362"/>
      <c r="I405" s="1031" t="s">
        <v>1265</v>
      </c>
      <c r="J405" s="1032"/>
      <c r="K405" s="1033" t="s">
        <v>1266</v>
      </c>
    </row>
    <row r="406" spans="3:11" ht="83.4">
      <c r="C406" s="1029" t="s">
        <v>1255</v>
      </c>
      <c r="D406" s="1026" t="s">
        <v>1267</v>
      </c>
      <c r="E406" s="1026" t="s">
        <v>1259</v>
      </c>
      <c r="F406" s="965">
        <v>1</v>
      </c>
      <c r="G406" s="991" t="s">
        <v>1020</v>
      </c>
      <c r="H406" s="1362"/>
      <c r="I406" s="991" t="s">
        <v>1045</v>
      </c>
      <c r="J406" s="1034"/>
      <c r="K406" s="1035" t="s">
        <v>1268</v>
      </c>
    </row>
  </sheetData>
  <mergeCells count="35">
    <mergeCell ref="D394:D397"/>
    <mergeCell ref="H405:H406"/>
    <mergeCell ref="A269:D269"/>
    <mergeCell ref="D361:D362"/>
    <mergeCell ref="D363:D365"/>
    <mergeCell ref="C366:C391"/>
    <mergeCell ref="D366:D371"/>
    <mergeCell ref="D372:D382"/>
    <mergeCell ref="D383:D385"/>
    <mergeCell ref="D386:D387"/>
    <mergeCell ref="D388:D389"/>
    <mergeCell ref="F292:F313"/>
    <mergeCell ref="H292:H313"/>
    <mergeCell ref="I292:I399"/>
    <mergeCell ref="C303:C310"/>
    <mergeCell ref="C314:C324"/>
    <mergeCell ref="F314:F335"/>
    <mergeCell ref="H314:H335"/>
    <mergeCell ref="C325:C332"/>
    <mergeCell ref="C336:C346"/>
    <mergeCell ref="F336:F357"/>
    <mergeCell ref="H336:H357"/>
    <mergeCell ref="C347:C354"/>
    <mergeCell ref="C358:C365"/>
    <mergeCell ref="F358:F399"/>
    <mergeCell ref="H358:H399"/>
    <mergeCell ref="D359:D360"/>
    <mergeCell ref="C392:C397"/>
    <mergeCell ref="D392:D393"/>
    <mergeCell ref="B3:E3"/>
    <mergeCell ref="B2:I2"/>
    <mergeCell ref="B1:L1"/>
    <mergeCell ref="C270:C280"/>
    <mergeCell ref="H270:H291"/>
    <mergeCell ref="C281:C288"/>
  </mergeCells>
  <dataValidations count="28">
    <dataValidation type="list" allowBlank="1" showInputMessage="1" showErrorMessage="1" sqref="C7:C22 C129:C150 C97:C118 C65:C86 C33:C54">
      <formula1>$Y$2:$Y$78</formula1>
    </dataValidation>
    <dataValidation type="list" allowBlank="1" showInputMessage="1" showErrorMessage="1" sqref="B7:B150">
      <formula1>$X$2:$X$9</formula1>
    </dataValidation>
    <dataValidation type="list" allowBlank="1" showInputMessage="1" showErrorMessage="1" sqref="E7:E150">
      <formula1>$AB$16:$AB$22</formula1>
    </dataValidation>
    <dataValidation type="list" allowBlank="1" showInputMessage="1" showErrorMessage="1" sqref="F7:F22">
      <formula1>$X$27:$X$38</formula1>
    </dataValidation>
    <dataValidation type="list" allowBlank="1" showInputMessage="1" showErrorMessage="1" sqref="C23:C32 C119:C128 C87:C96 C55:C64">
      <formula1>$Y$2:$Y$79</formula1>
    </dataValidation>
    <dataValidation type="list" allowBlank="1" showInputMessage="1" showErrorMessage="1" sqref="F23:F150">
      <formula1>$X$27:$X$39</formula1>
    </dataValidation>
    <dataValidation type="list" allowBlank="1" showInputMessage="1" showErrorMessage="1" sqref="E151:E162">
      <formula1>$V$16:$V$22</formula1>
    </dataValidation>
    <dataValidation type="list" allowBlank="1" showInputMessage="1" showErrorMessage="1" sqref="B151:B162">
      <formula1>$R$2:$R$9</formula1>
    </dataValidation>
    <dataValidation type="list" allowBlank="1" showInputMessage="1" showErrorMessage="1" sqref="C151:C162">
      <formula1>$S$2:$S$78</formula1>
    </dataValidation>
    <dataValidation type="list" allowBlank="1" showInputMessage="1" showErrorMessage="1" sqref="F151:F162">
      <formula1>$R$27:$R$38</formula1>
    </dataValidation>
    <dataValidation type="list" allowBlank="1" showInputMessage="1" showErrorMessage="1" sqref="D162 D151:D160">
      <formula1>$T$2:$T$751</formula1>
    </dataValidation>
    <dataValidation type="list" allowBlank="1" showInputMessage="1" showErrorMessage="1" sqref="D7:D150">
      <formula1>$Z$2:$Z$751</formula1>
    </dataValidation>
    <dataValidation type="list" allowBlank="1" showInputMessage="1" showErrorMessage="1" sqref="B163:B228">
      <formula1>$V$2:$V$9</formula1>
    </dataValidation>
    <dataValidation type="list" allowBlank="1" showInputMessage="1" showErrorMessage="1" sqref="D163:D206">
      <formula1>$X$2:$X$753</formula1>
    </dataValidation>
    <dataValidation type="list" allowBlank="1" showInputMessage="1" showErrorMessage="1" sqref="C163:C228">
      <formula1>$W$2:$W$79</formula1>
    </dataValidation>
    <dataValidation type="list" allowBlank="1" showInputMessage="1" showErrorMessage="1" sqref="F163:F228">
      <formula1>$Y$2:$Y$10</formula1>
    </dataValidation>
    <dataValidation type="list" allowBlank="1" showInputMessage="1" showErrorMessage="1" sqref="E207:E228">
      <formula1>$AC$2:$AC$4</formula1>
    </dataValidation>
    <dataValidation type="list" allowBlank="1" showInputMessage="1" showErrorMessage="1" sqref="D207:D228">
      <formula1>$X$2:$X$755</formula1>
    </dataValidation>
    <dataValidation type="list" allowBlank="1" showInputMessage="1" showErrorMessage="1" sqref="B229:B258">
      <formula1>$Z$2:$Z$9</formula1>
    </dataValidation>
    <dataValidation type="list" allowBlank="1" showInputMessage="1" showErrorMessage="1" sqref="C229:C258">
      <formula1>$AA$2:$AA$79</formula1>
    </dataValidation>
    <dataValidation type="list" allowBlank="1" showInputMessage="1" showErrorMessage="1" sqref="D229:D258">
      <formula1>$AB$2:$AB$755</formula1>
    </dataValidation>
    <dataValidation type="list" allowBlank="1" showInputMessage="1" showErrorMessage="1" sqref="E229:E258">
      <formula1>$AG$2:$AG$15</formula1>
    </dataValidation>
    <dataValidation type="list" allowBlank="1" showInputMessage="1" showErrorMessage="1" sqref="F229:F258">
      <formula1>$AC$2:$AC$7</formula1>
    </dataValidation>
    <dataValidation type="list" allowBlank="1" showInputMessage="1" showErrorMessage="1" sqref="C259:C268">
      <formula1>$Q$2:$Q$79</formula1>
    </dataValidation>
    <dataValidation type="list" allowBlank="1" showInputMessage="1" showErrorMessage="1" sqref="B259:B268">
      <formula1>$P$2:$P$9</formula1>
    </dataValidation>
    <dataValidation type="list" allowBlank="1" showInputMessage="1" showErrorMessage="1" sqref="E259:E268">
      <formula1>$P$12:$P$14</formula1>
    </dataValidation>
    <dataValidation type="list" allowBlank="1" showInputMessage="1" showErrorMessage="1" sqref="D259:D268">
      <formula1>$R$2:$R$755</formula1>
    </dataValidation>
    <dataValidation type="list" allowBlank="1" showInputMessage="1" showErrorMessage="1" sqref="F259:F268">
      <formula1>$S$2:$S$9</formula1>
    </dataValidation>
  </dataValidations>
  <pageMargins left="0.7" right="0.7" top="0.75" bottom="0.75" header="0.3" footer="0.3"/>
  <pageSetup paperSize="9" scale="95" orientation="landscape" verticalDpi="0" r:id="rId1"/>
</worksheet>
</file>

<file path=xl/worksheets/sheet21.xml><?xml version="1.0" encoding="utf-8"?>
<worksheet xmlns="http://schemas.openxmlformats.org/spreadsheetml/2006/main" xmlns:r="http://schemas.openxmlformats.org/officeDocument/2006/relationships">
  <dimension ref="A1:M38"/>
  <sheetViews>
    <sheetView topLeftCell="A4" workbookViewId="0">
      <selection activeCell="H1" sqref="H1:M33"/>
    </sheetView>
  </sheetViews>
  <sheetFormatPr defaultColWidth="8.88671875" defaultRowHeight="19.8"/>
  <cols>
    <col min="1" max="1" width="5.5546875" style="961" customWidth="1"/>
    <col min="2" max="2" width="27.6640625" style="132" customWidth="1"/>
    <col min="3" max="3" width="7.6640625" style="132" customWidth="1"/>
    <col min="4" max="4" width="13.6640625" style="132" customWidth="1"/>
    <col min="5" max="5" width="9.6640625" style="132" customWidth="1"/>
    <col min="6" max="6" width="11.33203125" style="132" customWidth="1"/>
    <col min="7" max="8" width="8.88671875" style="132"/>
    <col min="9" max="9" width="15.44140625" style="132" bestFit="1" customWidth="1"/>
    <col min="10" max="16384" width="8.88671875" style="132"/>
  </cols>
  <sheetData>
    <row r="1" spans="1:13">
      <c r="A1" s="1367" t="s">
        <v>901</v>
      </c>
      <c r="B1" s="1368"/>
      <c r="C1" s="1368"/>
      <c r="D1" s="1368"/>
      <c r="E1" s="1368"/>
      <c r="F1" s="1369"/>
      <c r="H1" s="1371" t="s">
        <v>901</v>
      </c>
      <c r="I1" s="1371"/>
      <c r="J1" s="1371"/>
      <c r="K1" s="1371"/>
      <c r="L1" s="1371"/>
      <c r="M1" s="1371"/>
    </row>
    <row r="2" spans="1:13">
      <c r="A2" s="1370" t="s">
        <v>1370</v>
      </c>
      <c r="B2" s="1346"/>
      <c r="C2" s="1346"/>
      <c r="D2" s="1346"/>
      <c r="F2" s="1059"/>
      <c r="H2" s="1346" t="s">
        <v>1373</v>
      </c>
      <c r="I2" s="1346"/>
      <c r="J2" s="1346"/>
      <c r="K2" s="1346"/>
    </row>
    <row r="3" spans="1:13">
      <c r="A3" s="1370" t="s">
        <v>1371</v>
      </c>
      <c r="B3" s="1346"/>
      <c r="C3" s="1346"/>
      <c r="D3" s="1346"/>
      <c r="F3" s="1059"/>
      <c r="H3" s="1346" t="s">
        <v>1374</v>
      </c>
      <c r="I3" s="1346"/>
      <c r="J3" s="1346"/>
      <c r="K3" s="1346"/>
    </row>
    <row r="4" spans="1:13">
      <c r="A4" s="1060"/>
      <c r="C4" s="961"/>
      <c r="D4" s="961"/>
      <c r="F4" s="1059"/>
      <c r="H4" s="961"/>
      <c r="J4" s="961"/>
      <c r="K4" s="961"/>
    </row>
    <row r="5" spans="1:13" ht="20.399999999999999" thickBot="1">
      <c r="A5" s="1061" t="s">
        <v>897</v>
      </c>
      <c r="B5" s="109" t="s">
        <v>890</v>
      </c>
      <c r="C5" s="109" t="s">
        <v>903</v>
      </c>
      <c r="D5" s="109" t="s">
        <v>904</v>
      </c>
      <c r="E5" s="109" t="s">
        <v>905</v>
      </c>
      <c r="F5" s="1062" t="s">
        <v>35</v>
      </c>
      <c r="H5" s="109" t="s">
        <v>897</v>
      </c>
      <c r="I5" s="109" t="s">
        <v>890</v>
      </c>
      <c r="J5" s="109" t="s">
        <v>903</v>
      </c>
      <c r="K5" s="109" t="s">
        <v>904</v>
      </c>
      <c r="L5" s="109" t="s">
        <v>905</v>
      </c>
      <c r="M5" s="109" t="s">
        <v>35</v>
      </c>
    </row>
    <row r="6" spans="1:13" ht="30.75" customHeight="1" thickBot="1">
      <c r="A6" s="1063">
        <v>1</v>
      </c>
      <c r="B6" s="966" t="s">
        <v>919</v>
      </c>
      <c r="C6" s="114" t="s">
        <v>922</v>
      </c>
      <c r="D6" s="114"/>
      <c r="E6" s="114"/>
      <c r="F6" s="1064"/>
      <c r="H6" s="218">
        <v>1</v>
      </c>
      <c r="I6" s="1069" t="s">
        <v>919</v>
      </c>
      <c r="J6" s="158" t="s">
        <v>922</v>
      </c>
      <c r="K6" s="158" t="s">
        <v>1372</v>
      </c>
      <c r="L6" s="158" t="s">
        <v>1372</v>
      </c>
      <c r="M6" s="114"/>
    </row>
    <row r="7" spans="1:13" ht="37.799999999999997" thickBot="1">
      <c r="A7" s="1063">
        <v>2</v>
      </c>
      <c r="B7" s="966" t="s">
        <v>920</v>
      </c>
      <c r="C7" s="114" t="s">
        <v>922</v>
      </c>
      <c r="D7" s="114"/>
      <c r="E7" s="114"/>
      <c r="F7" s="1064"/>
      <c r="H7" s="218">
        <v>2</v>
      </c>
      <c r="I7" s="1069" t="s">
        <v>920</v>
      </c>
      <c r="J7" s="158" t="s">
        <v>922</v>
      </c>
      <c r="K7" s="158" t="s">
        <v>1372</v>
      </c>
      <c r="L7" s="158" t="s">
        <v>1372</v>
      </c>
      <c r="M7" s="114"/>
    </row>
    <row r="8" spans="1:13" ht="37.799999999999997" thickBot="1">
      <c r="A8" s="1063">
        <v>3</v>
      </c>
      <c r="B8" s="966" t="s">
        <v>921</v>
      </c>
      <c r="C8" s="114" t="s">
        <v>922</v>
      </c>
      <c r="D8" s="114"/>
      <c r="E8" s="114"/>
      <c r="F8" s="1064"/>
      <c r="H8" s="218">
        <v>3</v>
      </c>
      <c r="I8" s="1069" t="s">
        <v>921</v>
      </c>
      <c r="J8" s="158" t="s">
        <v>922</v>
      </c>
      <c r="K8" s="158" t="s">
        <v>1372</v>
      </c>
      <c r="L8" s="158" t="s">
        <v>1372</v>
      </c>
      <c r="M8" s="114"/>
    </row>
    <row r="9" spans="1:13" ht="20.399999999999999" thickBot="1">
      <c r="A9" s="1063">
        <v>4</v>
      </c>
      <c r="B9" s="967" t="s">
        <v>923</v>
      </c>
      <c r="C9" s="114" t="s">
        <v>922</v>
      </c>
      <c r="D9" s="114"/>
      <c r="E9" s="114"/>
      <c r="F9" s="1064"/>
      <c r="H9" s="218">
        <v>4</v>
      </c>
      <c r="I9" s="1070" t="s">
        <v>923</v>
      </c>
      <c r="J9" s="158" t="s">
        <v>922</v>
      </c>
      <c r="K9" s="158" t="s">
        <v>1372</v>
      </c>
      <c r="L9" s="158" t="s">
        <v>1372</v>
      </c>
      <c r="M9" s="114"/>
    </row>
    <row r="10" spans="1:13" ht="20.399999999999999" thickBot="1">
      <c r="A10" s="1063">
        <v>5</v>
      </c>
      <c r="B10" s="967" t="s">
        <v>924</v>
      </c>
      <c r="C10" s="114" t="s">
        <v>922</v>
      </c>
      <c r="D10" s="114"/>
      <c r="E10" s="114"/>
      <c r="F10" s="1064"/>
      <c r="H10" s="218">
        <v>5</v>
      </c>
      <c r="I10" s="1070" t="s">
        <v>924</v>
      </c>
      <c r="J10" s="158" t="s">
        <v>922</v>
      </c>
      <c r="K10" s="158" t="s">
        <v>1372</v>
      </c>
      <c r="L10" s="158" t="s">
        <v>1372</v>
      </c>
      <c r="M10" s="114"/>
    </row>
    <row r="11" spans="1:13" ht="20.399999999999999" thickBot="1">
      <c r="A11" s="1063">
        <v>6</v>
      </c>
      <c r="B11" s="967" t="s">
        <v>925</v>
      </c>
      <c r="C11" s="114" t="s">
        <v>922</v>
      </c>
      <c r="D11" s="114"/>
      <c r="E11" s="114"/>
      <c r="F11" s="1064"/>
      <c r="H11" s="218">
        <v>6</v>
      </c>
      <c r="I11" s="1070" t="s">
        <v>925</v>
      </c>
      <c r="J11" s="158" t="s">
        <v>922</v>
      </c>
      <c r="K11" s="158" t="s">
        <v>1372</v>
      </c>
      <c r="L11" s="158" t="s">
        <v>1372</v>
      </c>
      <c r="M11" s="114"/>
    </row>
    <row r="12" spans="1:13" ht="20.399999999999999" thickBot="1">
      <c r="A12" s="1063">
        <v>7</v>
      </c>
      <c r="B12" s="967" t="s">
        <v>935</v>
      </c>
      <c r="C12" s="114" t="s">
        <v>922</v>
      </c>
      <c r="D12" s="114"/>
      <c r="E12" s="114"/>
      <c r="F12" s="1064"/>
      <c r="H12" s="218">
        <v>7</v>
      </c>
      <c r="I12" s="1070" t="s">
        <v>935</v>
      </c>
      <c r="J12" s="158" t="s">
        <v>922</v>
      </c>
      <c r="K12" s="158" t="s">
        <v>1372</v>
      </c>
      <c r="L12" s="158" t="s">
        <v>1372</v>
      </c>
      <c r="M12" s="114"/>
    </row>
    <row r="13" spans="1:13" ht="20.399999999999999" thickBot="1">
      <c r="A13" s="1063">
        <v>8</v>
      </c>
      <c r="B13" s="967" t="s">
        <v>926</v>
      </c>
      <c r="C13" s="114" t="s">
        <v>922</v>
      </c>
      <c r="D13" s="114"/>
      <c r="E13" s="114"/>
      <c r="F13" s="1064"/>
      <c r="H13" s="218">
        <v>8</v>
      </c>
      <c r="I13" s="1070" t="s">
        <v>926</v>
      </c>
      <c r="J13" s="158" t="s">
        <v>922</v>
      </c>
      <c r="K13" s="158" t="s">
        <v>1372</v>
      </c>
      <c r="L13" s="158" t="s">
        <v>1372</v>
      </c>
      <c r="M13" s="114"/>
    </row>
    <row r="14" spans="1:13" ht="20.399999999999999" thickBot="1">
      <c r="A14" s="1063">
        <v>9</v>
      </c>
      <c r="B14" s="967" t="s">
        <v>931</v>
      </c>
      <c r="C14" s="114" t="s">
        <v>943</v>
      </c>
      <c r="D14" s="114">
        <v>108</v>
      </c>
      <c r="E14" s="114"/>
      <c r="F14" s="1064"/>
      <c r="H14" s="218">
        <v>9</v>
      </c>
      <c r="I14" s="1070" t="s">
        <v>931</v>
      </c>
      <c r="J14" s="158" t="s">
        <v>943</v>
      </c>
      <c r="K14" s="158">
        <v>28.8</v>
      </c>
      <c r="L14" s="158" t="s">
        <v>1372</v>
      </c>
      <c r="M14" s="114"/>
    </row>
    <row r="15" spans="1:13" ht="20.399999999999999" thickBot="1">
      <c r="A15" s="1063">
        <v>10</v>
      </c>
      <c r="B15" s="967" t="s">
        <v>932</v>
      </c>
      <c r="C15" s="114" t="s">
        <v>943</v>
      </c>
      <c r="D15" s="114">
        <v>613</v>
      </c>
      <c r="E15" s="114"/>
      <c r="F15" s="1064"/>
      <c r="H15" s="218">
        <v>10</v>
      </c>
      <c r="I15" s="1070" t="s">
        <v>932</v>
      </c>
      <c r="J15" s="158" t="s">
        <v>943</v>
      </c>
      <c r="K15" s="158">
        <v>728.51099999999997</v>
      </c>
      <c r="L15" s="158" t="s">
        <v>1372</v>
      </c>
      <c r="M15" s="114"/>
    </row>
    <row r="16" spans="1:13" ht="40.200000000000003" thickBot="1">
      <c r="A16" s="1063">
        <v>11</v>
      </c>
      <c r="B16" s="967" t="s">
        <v>933</v>
      </c>
      <c r="C16" s="114" t="s">
        <v>943</v>
      </c>
      <c r="D16" s="114">
        <v>900</v>
      </c>
      <c r="E16" s="114"/>
      <c r="F16" s="1064"/>
      <c r="H16" s="218">
        <v>11</v>
      </c>
      <c r="I16" s="1070" t="s">
        <v>933</v>
      </c>
      <c r="J16" s="158" t="s">
        <v>943</v>
      </c>
      <c r="K16" s="158">
        <v>30</v>
      </c>
      <c r="L16" s="158" t="s">
        <v>1372</v>
      </c>
      <c r="M16" s="114"/>
    </row>
    <row r="17" spans="1:13" ht="20.399999999999999" thickBot="1">
      <c r="A17" s="1063">
        <v>12</v>
      </c>
      <c r="B17" s="967" t="s">
        <v>934</v>
      </c>
      <c r="C17" s="114" t="s">
        <v>943</v>
      </c>
      <c r="D17" s="114"/>
      <c r="E17" s="114"/>
      <c r="F17" s="1064"/>
      <c r="H17" s="218">
        <v>12</v>
      </c>
      <c r="I17" s="1070" t="s">
        <v>934</v>
      </c>
      <c r="J17" s="158" t="s">
        <v>943</v>
      </c>
      <c r="K17" s="158" t="s">
        <v>1372</v>
      </c>
      <c r="L17" s="158" t="s">
        <v>1372</v>
      </c>
      <c r="M17" s="114"/>
    </row>
    <row r="18" spans="1:13" ht="20.399999999999999" thickBot="1">
      <c r="A18" s="1063">
        <v>13</v>
      </c>
      <c r="B18" s="967" t="s">
        <v>927</v>
      </c>
      <c r="C18" s="114" t="s">
        <v>922</v>
      </c>
      <c r="D18" s="114"/>
      <c r="E18" s="114"/>
      <c r="F18" s="1064"/>
      <c r="H18" s="218">
        <v>13</v>
      </c>
      <c r="I18" s="1070" t="s">
        <v>927</v>
      </c>
      <c r="J18" s="158" t="s">
        <v>922</v>
      </c>
      <c r="K18" s="158" t="s">
        <v>1372</v>
      </c>
      <c r="L18" s="158" t="s">
        <v>1372</v>
      </c>
      <c r="M18" s="114"/>
    </row>
    <row r="19" spans="1:13" ht="20.399999999999999" thickBot="1">
      <c r="A19" s="1063">
        <v>14</v>
      </c>
      <c r="B19" s="967" t="s">
        <v>928</v>
      </c>
      <c r="C19" s="114" t="s">
        <v>922</v>
      </c>
      <c r="D19" s="114"/>
      <c r="E19" s="114"/>
      <c r="F19" s="1064"/>
      <c r="H19" s="218">
        <v>14</v>
      </c>
      <c r="I19" s="1070" t="s">
        <v>928</v>
      </c>
      <c r="J19" s="158" t="s">
        <v>922</v>
      </c>
      <c r="K19" s="158" t="s">
        <v>1372</v>
      </c>
      <c r="L19" s="158" t="s">
        <v>1372</v>
      </c>
      <c r="M19" s="114"/>
    </row>
    <row r="20" spans="1:13" ht="20.399999999999999" thickBot="1">
      <c r="A20" s="1063">
        <v>15</v>
      </c>
      <c r="B20" s="967" t="s">
        <v>929</v>
      </c>
      <c r="C20" s="114" t="s">
        <v>943</v>
      </c>
      <c r="D20" s="114"/>
      <c r="E20" s="114"/>
      <c r="F20" s="1064"/>
      <c r="H20" s="218">
        <v>15</v>
      </c>
      <c r="I20" s="1070" t="s">
        <v>929</v>
      </c>
      <c r="J20" s="158" t="s">
        <v>943</v>
      </c>
      <c r="K20" s="158" t="s">
        <v>1372</v>
      </c>
      <c r="L20" s="158" t="s">
        <v>1372</v>
      </c>
      <c r="M20" s="114"/>
    </row>
    <row r="21" spans="1:13" ht="20.399999999999999" thickBot="1">
      <c r="A21" s="1063">
        <v>16</v>
      </c>
      <c r="B21" s="967" t="s">
        <v>936</v>
      </c>
      <c r="C21" s="114" t="s">
        <v>944</v>
      </c>
      <c r="D21" s="114"/>
      <c r="E21" s="114"/>
      <c r="F21" s="1064"/>
      <c r="H21" s="218">
        <v>16</v>
      </c>
      <c r="I21" s="1070" t="s">
        <v>936</v>
      </c>
      <c r="J21" s="158" t="s">
        <v>944</v>
      </c>
      <c r="K21" s="158" t="s">
        <v>1372</v>
      </c>
      <c r="L21" s="158" t="s">
        <v>1372</v>
      </c>
      <c r="M21" s="114"/>
    </row>
    <row r="22" spans="1:13" ht="20.399999999999999" thickBot="1">
      <c r="A22" s="1063">
        <v>17</v>
      </c>
      <c r="B22" s="967" t="s">
        <v>930</v>
      </c>
      <c r="C22" s="114" t="s">
        <v>922</v>
      </c>
      <c r="D22" s="114"/>
      <c r="E22" s="114"/>
      <c r="F22" s="1064"/>
      <c r="H22" s="218">
        <v>17</v>
      </c>
      <c r="I22" s="1070" t="s">
        <v>930</v>
      </c>
      <c r="J22" s="158" t="s">
        <v>922</v>
      </c>
      <c r="K22" s="158" t="s">
        <v>1372</v>
      </c>
      <c r="L22" s="158" t="s">
        <v>1372</v>
      </c>
      <c r="M22" s="114"/>
    </row>
    <row r="23" spans="1:13" ht="40.200000000000003" thickBot="1">
      <c r="A23" s="1063">
        <v>18</v>
      </c>
      <c r="B23" s="968" t="s">
        <v>937</v>
      </c>
      <c r="C23" s="114" t="s">
        <v>945</v>
      </c>
      <c r="D23" s="114"/>
      <c r="E23" s="114"/>
      <c r="F23" s="1064"/>
      <c r="H23" s="218">
        <v>18</v>
      </c>
      <c r="I23" s="1071" t="s">
        <v>937</v>
      </c>
      <c r="J23" s="158" t="s">
        <v>945</v>
      </c>
      <c r="K23" s="158" t="s">
        <v>1372</v>
      </c>
      <c r="L23" s="158" t="s">
        <v>1372</v>
      </c>
      <c r="M23" s="114"/>
    </row>
    <row r="24" spans="1:13" ht="60" thickBot="1">
      <c r="A24" s="1063">
        <v>19</v>
      </c>
      <c r="B24" s="968" t="s">
        <v>938</v>
      </c>
      <c r="C24" s="114" t="s">
        <v>945</v>
      </c>
      <c r="D24" s="114"/>
      <c r="E24" s="114"/>
      <c r="F24" s="1064"/>
      <c r="H24" s="218">
        <v>19</v>
      </c>
      <c r="I24" s="1071" t="s">
        <v>938</v>
      </c>
      <c r="J24" s="158" t="s">
        <v>945</v>
      </c>
      <c r="K24" s="158" t="s">
        <v>1372</v>
      </c>
      <c r="L24" s="158" t="s">
        <v>1372</v>
      </c>
      <c r="M24" s="114"/>
    </row>
    <row r="25" spans="1:13" ht="39.6">
      <c r="A25" s="1063">
        <v>20</v>
      </c>
      <c r="B25" s="970" t="s">
        <v>939</v>
      </c>
      <c r="C25" s="971" t="s">
        <v>945</v>
      </c>
      <c r="D25" s="114"/>
      <c r="E25" s="114"/>
      <c r="F25" s="1064"/>
      <c r="H25" s="218">
        <v>20</v>
      </c>
      <c r="I25" s="1072" t="s">
        <v>939</v>
      </c>
      <c r="J25" s="1073" t="s">
        <v>945</v>
      </c>
      <c r="K25" s="158" t="s">
        <v>1372</v>
      </c>
      <c r="L25" s="158" t="s">
        <v>1372</v>
      </c>
      <c r="M25" s="114"/>
    </row>
    <row r="26" spans="1:13">
      <c r="A26" s="1065">
        <v>21</v>
      </c>
      <c r="B26" s="972" t="s">
        <v>942</v>
      </c>
      <c r="C26" s="114" t="s">
        <v>943</v>
      </c>
      <c r="D26" s="114"/>
      <c r="E26" s="114"/>
      <c r="F26" s="1064"/>
      <c r="H26" s="1074">
        <v>21</v>
      </c>
      <c r="I26" s="1075" t="s">
        <v>942</v>
      </c>
      <c r="J26" s="158" t="s">
        <v>943</v>
      </c>
      <c r="K26" s="158" t="s">
        <v>1372</v>
      </c>
      <c r="L26" s="158" t="s">
        <v>1372</v>
      </c>
      <c r="M26" s="114"/>
    </row>
    <row r="27" spans="1:13">
      <c r="A27" s="1065">
        <v>22</v>
      </c>
      <c r="B27" s="972" t="s">
        <v>940</v>
      </c>
      <c r="C27" s="114" t="s">
        <v>943</v>
      </c>
      <c r="D27" s="114"/>
      <c r="E27" s="114"/>
      <c r="F27" s="1064"/>
      <c r="H27" s="1074">
        <v>22</v>
      </c>
      <c r="I27" s="1075" t="s">
        <v>940</v>
      </c>
      <c r="J27" s="158" t="s">
        <v>943</v>
      </c>
      <c r="K27" s="158" t="s">
        <v>1372</v>
      </c>
      <c r="L27" s="158" t="s">
        <v>1372</v>
      </c>
      <c r="M27" s="114"/>
    </row>
    <row r="28" spans="1:13">
      <c r="A28" s="1065">
        <v>23</v>
      </c>
      <c r="B28" s="972" t="s">
        <v>941</v>
      </c>
      <c r="C28" s="114" t="s">
        <v>943</v>
      </c>
      <c r="D28" s="114">
        <v>377.2</v>
      </c>
      <c r="E28" s="114"/>
      <c r="F28" s="1064"/>
      <c r="H28" s="1074">
        <v>23</v>
      </c>
      <c r="I28" s="1075" t="s">
        <v>941</v>
      </c>
      <c r="J28" s="158" t="s">
        <v>943</v>
      </c>
      <c r="K28" s="158">
        <v>40.25</v>
      </c>
      <c r="L28" s="158" t="s">
        <v>1372</v>
      </c>
      <c r="M28" s="114"/>
    </row>
    <row r="29" spans="1:13">
      <c r="A29" s="1065">
        <v>24</v>
      </c>
      <c r="B29" s="973" t="s">
        <v>946</v>
      </c>
      <c r="C29" s="114" t="s">
        <v>943</v>
      </c>
      <c r="D29" s="114"/>
      <c r="E29" s="114"/>
      <c r="F29" s="1064"/>
      <c r="H29" s="1074">
        <v>24</v>
      </c>
      <c r="I29" s="1076" t="s">
        <v>946</v>
      </c>
      <c r="J29" s="158" t="s">
        <v>943</v>
      </c>
      <c r="K29" s="158" t="s">
        <v>1372</v>
      </c>
      <c r="L29" s="158" t="s">
        <v>1372</v>
      </c>
      <c r="M29" s="114"/>
    </row>
    <row r="30" spans="1:13">
      <c r="A30" s="1065">
        <v>25</v>
      </c>
      <c r="B30" s="973" t="s">
        <v>947</v>
      </c>
      <c r="C30" s="114" t="s">
        <v>943</v>
      </c>
      <c r="D30" s="114">
        <v>24.3</v>
      </c>
      <c r="E30" s="114"/>
      <c r="F30" s="1064"/>
      <c r="H30" s="1074">
        <v>25</v>
      </c>
      <c r="I30" s="1076" t="s">
        <v>947</v>
      </c>
      <c r="J30" s="158" t="s">
        <v>943</v>
      </c>
      <c r="K30" s="158" t="s">
        <v>1372</v>
      </c>
      <c r="L30" s="158" t="s">
        <v>1372</v>
      </c>
      <c r="M30" s="114"/>
    </row>
    <row r="31" spans="1:13">
      <c r="A31" s="1065">
        <v>26</v>
      </c>
      <c r="B31" s="973" t="s">
        <v>948</v>
      </c>
      <c r="C31" s="114" t="s">
        <v>943</v>
      </c>
      <c r="D31" s="114"/>
      <c r="E31" s="114"/>
      <c r="F31" s="1064"/>
      <c r="H31" s="1074">
        <v>26</v>
      </c>
      <c r="I31" s="1076" t="s">
        <v>948</v>
      </c>
      <c r="J31" s="158" t="s">
        <v>943</v>
      </c>
      <c r="K31" s="158" t="s">
        <v>1372</v>
      </c>
      <c r="L31" s="158" t="s">
        <v>1372</v>
      </c>
      <c r="M31" s="114"/>
    </row>
    <row r="32" spans="1:13" ht="27.6">
      <c r="A32" s="1065">
        <v>27</v>
      </c>
      <c r="B32" s="973" t="s">
        <v>949</v>
      </c>
      <c r="C32" s="114" t="s">
        <v>943</v>
      </c>
      <c r="D32" s="114"/>
      <c r="E32" s="114"/>
      <c r="F32" s="1064"/>
      <c r="H32" s="1074">
        <v>27</v>
      </c>
      <c r="I32" s="1076" t="s">
        <v>949</v>
      </c>
      <c r="J32" s="158" t="s">
        <v>943</v>
      </c>
      <c r="K32" s="158" t="s">
        <v>1372</v>
      </c>
      <c r="L32" s="158" t="s">
        <v>1372</v>
      </c>
      <c r="M32" s="114"/>
    </row>
    <row r="33" spans="1:13" ht="20.399999999999999" thickBot="1">
      <c r="A33" s="1066">
        <v>28</v>
      </c>
      <c r="B33" s="1067" t="s">
        <v>1369</v>
      </c>
      <c r="C33" s="1067" t="s">
        <v>943</v>
      </c>
      <c r="D33" s="1067">
        <v>9</v>
      </c>
      <c r="E33" s="1067"/>
      <c r="F33" s="1068"/>
      <c r="H33" s="1074">
        <v>28</v>
      </c>
      <c r="I33" s="158" t="s">
        <v>1375</v>
      </c>
      <c r="J33" s="158" t="s">
        <v>943</v>
      </c>
      <c r="K33" s="158">
        <v>18.777999999999999</v>
      </c>
      <c r="L33" s="158" t="s">
        <v>1372</v>
      </c>
      <c r="M33" s="114"/>
    </row>
    <row r="34" spans="1:13">
      <c r="A34" s="1058">
        <v>29</v>
      </c>
      <c r="B34" s="115"/>
      <c r="C34" s="115"/>
      <c r="D34" s="115"/>
      <c r="E34" s="115"/>
      <c r="F34" s="115"/>
    </row>
    <row r="35" spans="1:13">
      <c r="A35" s="969">
        <v>30</v>
      </c>
      <c r="B35" s="114"/>
      <c r="C35" s="114"/>
      <c r="D35" s="114"/>
      <c r="E35" s="114"/>
      <c r="F35" s="114"/>
    </row>
    <row r="36" spans="1:13">
      <c r="A36" s="969">
        <v>31</v>
      </c>
      <c r="B36" s="114"/>
      <c r="C36" s="114"/>
      <c r="D36" s="114"/>
      <c r="E36" s="114"/>
      <c r="F36" s="114"/>
    </row>
    <row r="37" spans="1:13">
      <c r="A37" s="969">
        <v>32</v>
      </c>
      <c r="B37" s="114"/>
      <c r="C37" s="114"/>
      <c r="D37" s="114"/>
      <c r="E37" s="114"/>
      <c r="F37" s="114"/>
    </row>
    <row r="38" spans="1:13">
      <c r="A38" s="969">
        <v>33</v>
      </c>
      <c r="B38" s="114"/>
      <c r="C38" s="114"/>
      <c r="D38" s="114"/>
      <c r="E38" s="114"/>
      <c r="F38" s="114"/>
    </row>
  </sheetData>
  <mergeCells count="6">
    <mergeCell ref="A1:F1"/>
    <mergeCell ref="A2:D2"/>
    <mergeCell ref="A3:D3"/>
    <mergeCell ref="H1:M1"/>
    <mergeCell ref="H2:K2"/>
    <mergeCell ref="H3:K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bharit 8 mnth ex PMAMP</vt:lpstr>
      <vt:lpstr>bharit 2nd trim ex PMAMP</vt:lpstr>
      <vt:lpstr>summary sheet</vt:lpstr>
      <vt:lpstr>Bharit First Trimester</vt:lpstr>
      <vt:lpstr>Nikasha_Kharcha_....Trimester</vt:lpstr>
      <vt:lpstr>Pragati Napug</vt:lpstr>
      <vt:lpstr>Main Outcomes</vt:lpstr>
      <vt:lpstr>Non tax revenue</vt:lpstr>
      <vt:lpstr>Beruju</vt:lpstr>
      <vt:lpstr>Programe Budget 2073-74</vt:lpstr>
      <vt:lpstr>bharit annual</vt:lpstr>
      <vt:lpstr>Nikasha &amp; Kharcha barsik</vt:lpstr>
      <vt:lpstr>P1 summry annual</vt:lpstr>
      <vt:lpstr>subsidy 3rd</vt:lpstr>
      <vt:lpstr>MDAC</vt:lpstr>
      <vt:lpstr>subsidy annual</vt:lpstr>
      <vt:lpstr>sadaran 2nd</vt:lpstr>
      <vt:lpstr>sadaran annual</vt:lpstr>
      <vt:lpstr>Sheet1</vt:lpstr>
      <vt:lpstr>Disease Report VL</vt:lpstr>
      <vt:lpstr>Export. Import AQO</vt:lpstr>
      <vt:lpstr>'bharit 2nd trim ex PMAMP'!Print_Area</vt:lpstr>
      <vt:lpstr>'bharit 8 mnth ex PMAMP'!Print_Area</vt:lpstr>
      <vt:lpstr>'bharit annual'!Print_Area</vt:lpstr>
      <vt:lpstr>'Bharit First Trimester'!Print_Area</vt:lpstr>
      <vt:lpstr>'Main Outcomes'!Print_Area</vt:lpstr>
      <vt:lpstr>'Nikasha &amp; Kharcha barsik'!Print_Area</vt:lpstr>
      <vt:lpstr>Nikasha_Kharcha_....Trimester!Print_Area</vt:lpstr>
      <vt:lpstr>'bharit 2nd trim ex PMAMP'!Print_Titles</vt:lpstr>
      <vt:lpstr>'bharit 8 mnth ex PMAMP'!Print_Titles</vt:lpstr>
      <vt:lpstr>'bharit annual'!Print_Titles</vt:lpstr>
      <vt:lpstr>'Main Outcomes'!Print_Titles</vt:lpstr>
      <vt:lpstr>MDAC!Print_Titles</vt:lpstr>
      <vt:lpstr>'Nikasha &amp; Kharcha barsik'!Print_Titles</vt:lpstr>
      <vt:lpstr>Nikasha_Kharcha_....Trimester!Print_Titles</vt:lpstr>
      <vt:lpstr>'Pragati Napug'!Print_Titles</vt:lpstr>
      <vt:lpstr>'Programe Budget 2073-74'!Print_Titles</vt:lpstr>
      <vt:lpstr>'subsidy 3rd'!Print_Titles</vt:lpstr>
      <vt:lpstr>'summary sheet'!Print_Titles</vt:lpstr>
    </vt:vector>
  </TitlesOfParts>
  <Company>Dip  computer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Digambar</dc:creator>
  <cp:lastModifiedBy>Chandra Dhakal</cp:lastModifiedBy>
  <cp:lastPrinted>2024-10-22T05:05:11Z</cp:lastPrinted>
  <dcterms:created xsi:type="dcterms:W3CDTF">2003-12-08T22:20:49Z</dcterms:created>
  <dcterms:modified xsi:type="dcterms:W3CDTF">2024-12-11T07:03:59Z</dcterms:modified>
</cp:coreProperties>
</file>